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hn\Dropbox\WIDFrance\Papers\GGP2016Wealth\GGP2016WealthAppendixD\DataFiles\Results\"/>
    </mc:Choice>
  </mc:AlternateContent>
  <bookViews>
    <workbookView xWindow="0" yWindow="0" windowWidth="15480" windowHeight="9435" firstSheet="11" activeTab="11"/>
  </bookViews>
  <sheets>
    <sheet name="Index" sheetId="1" r:id="rId1"/>
    <sheet name="TableD1" sheetId="212" r:id="rId2"/>
    <sheet name="TableD2" sheetId="202" r:id="rId3"/>
    <sheet name="TableD2(m)" sheetId="203" r:id="rId4"/>
    <sheet name="TableD2(f)" sheetId="204" r:id="rId5"/>
    <sheet name="TableD3" sheetId="205" r:id="rId6"/>
    <sheet name="TableD3(m)" sheetId="206" r:id="rId7"/>
    <sheet name="TableD3(f)" sheetId="207" r:id="rId8"/>
    <sheet name="TableD4(m)" sheetId="208" r:id="rId9"/>
    <sheet name="TableD4(f)" sheetId="209" r:id="rId10"/>
    <sheet name="TableD5" sheetId="199" r:id="rId11"/>
    <sheet name="exportdmtg" sheetId="198" r:id="rId12"/>
    <sheet name="agregat" sheetId="197" r:id="rId13"/>
    <sheet name="statawealthcompo" sheetId="159" r:id="rId14"/>
    <sheet name="statawealthcompo2" sheetId="160" r:id="rId15"/>
    <sheet name="statadiffmort" sheetId="200" r:id="rId16"/>
    <sheet name="stataDMTG" sheetId="213" r:id="rId17"/>
  </sheets>
  <externalReferences>
    <externalReference r:id="rId18"/>
  </externalReferences>
  <calcPr calcId="152511" concurrentCalc="0"/>
</workbook>
</file>

<file path=xl/calcChain.xml><?xml version="1.0" encoding="utf-8"?>
<calcChain xmlns="http://schemas.openxmlformats.org/spreadsheetml/2006/main">
  <c r="N31" i="213" l="1"/>
  <c r="M31" i="213"/>
  <c r="L31" i="213"/>
  <c r="K31" i="213"/>
  <c r="J31" i="213"/>
  <c r="I31" i="213"/>
  <c r="H31" i="213"/>
  <c r="G31" i="213"/>
  <c r="F31" i="213"/>
  <c r="E31" i="213"/>
  <c r="D31" i="213"/>
  <c r="C31" i="213"/>
  <c r="M36" i="212"/>
  <c r="B31" i="213"/>
  <c r="A6" i="213"/>
  <c r="A7" i="213"/>
  <c r="A8" i="213"/>
  <c r="A9" i="213"/>
  <c r="A10" i="213"/>
  <c r="A11" i="213"/>
  <c r="A12" i="213"/>
  <c r="A13" i="213"/>
  <c r="A14" i="213"/>
  <c r="A15" i="213"/>
  <c r="A16" i="213"/>
  <c r="A17" i="213"/>
  <c r="A18" i="213"/>
  <c r="A19" i="213"/>
  <c r="A20" i="213"/>
  <c r="A21" i="213"/>
  <c r="A22" i="213"/>
  <c r="A23" i="213"/>
  <c r="A24" i="213"/>
  <c r="A25" i="213"/>
  <c r="A26" i="213"/>
  <c r="A27" i="213"/>
  <c r="A28" i="213"/>
  <c r="A29" i="213"/>
  <c r="A30" i="213"/>
  <c r="A31" i="213"/>
  <c r="N30" i="213"/>
  <c r="M30" i="213"/>
  <c r="L30" i="213"/>
  <c r="K30" i="213"/>
  <c r="J30" i="213"/>
  <c r="I30" i="213"/>
  <c r="H30" i="213"/>
  <c r="G30" i="213"/>
  <c r="F30" i="213"/>
  <c r="E30" i="213"/>
  <c r="D30" i="213"/>
  <c r="C30" i="213"/>
  <c r="M35" i="212"/>
  <c r="B30" i="213"/>
  <c r="N29" i="213"/>
  <c r="M29" i="213"/>
  <c r="L29" i="213"/>
  <c r="K29" i="213"/>
  <c r="J29" i="213"/>
  <c r="I29" i="213"/>
  <c r="H29" i="213"/>
  <c r="G29" i="213"/>
  <c r="F29" i="213"/>
  <c r="E29" i="213"/>
  <c r="D29" i="213"/>
  <c r="C29" i="213"/>
  <c r="M34" i="212"/>
  <c r="B29" i="213"/>
  <c r="N28" i="213"/>
  <c r="M28" i="213"/>
  <c r="L28" i="213"/>
  <c r="K28" i="213"/>
  <c r="J28" i="213"/>
  <c r="I28" i="213"/>
  <c r="H28" i="213"/>
  <c r="G28" i="213"/>
  <c r="F28" i="213"/>
  <c r="E28" i="213"/>
  <c r="D28" i="213"/>
  <c r="C28" i="213"/>
  <c r="M33" i="212"/>
  <c r="B28" i="213"/>
  <c r="N27" i="213"/>
  <c r="M27" i="213"/>
  <c r="L27" i="213"/>
  <c r="K27" i="213"/>
  <c r="J27" i="213"/>
  <c r="I27" i="213"/>
  <c r="H27" i="213"/>
  <c r="G27" i="213"/>
  <c r="F27" i="213"/>
  <c r="E27" i="213"/>
  <c r="D27" i="213"/>
  <c r="C27" i="213"/>
  <c r="M32" i="212"/>
  <c r="B27" i="213"/>
  <c r="N26" i="213"/>
  <c r="M26" i="213"/>
  <c r="L26" i="213"/>
  <c r="K26" i="213"/>
  <c r="J26" i="213"/>
  <c r="I26" i="213"/>
  <c r="H26" i="213"/>
  <c r="G26" i="213"/>
  <c r="F26" i="213"/>
  <c r="E26" i="213"/>
  <c r="D26" i="213"/>
  <c r="C26" i="213"/>
  <c r="M31" i="212"/>
  <c r="B26" i="213"/>
  <c r="N25" i="213"/>
  <c r="M25" i="213"/>
  <c r="L25" i="213"/>
  <c r="K25" i="213"/>
  <c r="J25" i="213"/>
  <c r="I25" i="213"/>
  <c r="H25" i="213"/>
  <c r="G25" i="213"/>
  <c r="F25" i="213"/>
  <c r="E25" i="213"/>
  <c r="D25" i="213"/>
  <c r="C25" i="213"/>
  <c r="M30" i="212"/>
  <c r="B25" i="213"/>
  <c r="N24" i="213"/>
  <c r="M24" i="213"/>
  <c r="L24" i="213"/>
  <c r="K24" i="213"/>
  <c r="J24" i="213"/>
  <c r="I24" i="213"/>
  <c r="H24" i="213"/>
  <c r="G24" i="213"/>
  <c r="F24" i="213"/>
  <c r="E24" i="213"/>
  <c r="D24" i="213"/>
  <c r="C24" i="213"/>
  <c r="M29" i="212"/>
  <c r="B24" i="213"/>
  <c r="N23" i="213"/>
  <c r="M23" i="213"/>
  <c r="L23" i="213"/>
  <c r="K23" i="213"/>
  <c r="J23" i="213"/>
  <c r="I23" i="213"/>
  <c r="H23" i="213"/>
  <c r="G23" i="213"/>
  <c r="F23" i="213"/>
  <c r="E23" i="213"/>
  <c r="D23" i="213"/>
  <c r="C23" i="213"/>
  <c r="M28" i="212"/>
  <c r="B23" i="213"/>
  <c r="N22" i="213"/>
  <c r="M22" i="213"/>
  <c r="L22" i="213"/>
  <c r="K22" i="213"/>
  <c r="J22" i="213"/>
  <c r="I22" i="213"/>
  <c r="H22" i="213"/>
  <c r="G22" i="213"/>
  <c r="F22" i="213"/>
  <c r="E22" i="213"/>
  <c r="D22" i="213"/>
  <c r="C22" i="213"/>
  <c r="M27" i="212"/>
  <c r="B22" i="213"/>
  <c r="N21" i="213"/>
  <c r="M21" i="213"/>
  <c r="L21" i="213"/>
  <c r="K21" i="213"/>
  <c r="J21" i="213"/>
  <c r="I21" i="213"/>
  <c r="H21" i="213"/>
  <c r="G21" i="213"/>
  <c r="F21" i="213"/>
  <c r="E21" i="213"/>
  <c r="D21" i="213"/>
  <c r="C21" i="213"/>
  <c r="M26" i="212"/>
  <c r="B21" i="213"/>
  <c r="N20" i="213"/>
  <c r="M20" i="213"/>
  <c r="L20" i="213"/>
  <c r="K20" i="213"/>
  <c r="J20" i="213"/>
  <c r="I20" i="213"/>
  <c r="H20" i="213"/>
  <c r="G20" i="213"/>
  <c r="F20" i="213"/>
  <c r="E20" i="213"/>
  <c r="D20" i="213"/>
  <c r="C20" i="213"/>
  <c r="M25" i="212"/>
  <c r="B20" i="213"/>
  <c r="N19" i="213"/>
  <c r="M19" i="213"/>
  <c r="L19" i="213"/>
  <c r="K19" i="213"/>
  <c r="J19" i="213"/>
  <c r="I19" i="213"/>
  <c r="H19" i="213"/>
  <c r="G19" i="213"/>
  <c r="F19" i="213"/>
  <c r="E19" i="213"/>
  <c r="D19" i="213"/>
  <c r="C19" i="213"/>
  <c r="M24" i="212"/>
  <c r="B19" i="213"/>
  <c r="N18" i="213"/>
  <c r="M18" i="213"/>
  <c r="L18" i="213"/>
  <c r="K18" i="213"/>
  <c r="J18" i="213"/>
  <c r="I18" i="213"/>
  <c r="H18" i="213"/>
  <c r="G18" i="213"/>
  <c r="F18" i="213"/>
  <c r="E18" i="213"/>
  <c r="D18" i="213"/>
  <c r="C18" i="213"/>
  <c r="M23" i="212"/>
  <c r="B18" i="213"/>
  <c r="N17" i="213"/>
  <c r="M17" i="213"/>
  <c r="L17" i="213"/>
  <c r="K17" i="213"/>
  <c r="J17" i="213"/>
  <c r="I17" i="213"/>
  <c r="H17" i="213"/>
  <c r="G17" i="213"/>
  <c r="F17" i="213"/>
  <c r="E17" i="213"/>
  <c r="D17" i="213"/>
  <c r="C17" i="213"/>
  <c r="M22" i="212"/>
  <c r="B17" i="213"/>
  <c r="N16" i="213"/>
  <c r="M16" i="213"/>
  <c r="L16" i="213"/>
  <c r="K16" i="213"/>
  <c r="J16" i="213"/>
  <c r="I16" i="213"/>
  <c r="H16" i="213"/>
  <c r="G16" i="213"/>
  <c r="F16" i="213"/>
  <c r="E16" i="213"/>
  <c r="D16" i="213"/>
  <c r="C16" i="213"/>
  <c r="M21" i="212"/>
  <c r="B16" i="213"/>
  <c r="N15" i="213"/>
  <c r="M15" i="213"/>
  <c r="L15" i="213"/>
  <c r="K15" i="213"/>
  <c r="J15" i="213"/>
  <c r="I15" i="213"/>
  <c r="H15" i="213"/>
  <c r="G15" i="213"/>
  <c r="F15" i="213"/>
  <c r="E15" i="213"/>
  <c r="D15" i="213"/>
  <c r="C15" i="213"/>
  <c r="M20" i="212"/>
  <c r="B15" i="213"/>
  <c r="N14" i="213"/>
  <c r="M14" i="213"/>
  <c r="L14" i="213"/>
  <c r="K14" i="213"/>
  <c r="J14" i="213"/>
  <c r="I14" i="213"/>
  <c r="H14" i="213"/>
  <c r="G14" i="213"/>
  <c r="F14" i="213"/>
  <c r="E14" i="213"/>
  <c r="D14" i="213"/>
  <c r="C14" i="213"/>
  <c r="M19" i="212"/>
  <c r="B14" i="213"/>
  <c r="N13" i="213"/>
  <c r="M13" i="213"/>
  <c r="L13" i="213"/>
  <c r="K13" i="213"/>
  <c r="J13" i="213"/>
  <c r="I13" i="213"/>
  <c r="H13" i="213"/>
  <c r="G13" i="213"/>
  <c r="F13" i="213"/>
  <c r="E13" i="213"/>
  <c r="D13" i="213"/>
  <c r="C13" i="213"/>
  <c r="M18" i="212"/>
  <c r="B13" i="213"/>
  <c r="N12" i="213"/>
  <c r="M12" i="213"/>
  <c r="L12" i="213"/>
  <c r="K12" i="213"/>
  <c r="J12" i="213"/>
  <c r="I12" i="213"/>
  <c r="H12" i="213"/>
  <c r="G12" i="213"/>
  <c r="F12" i="213"/>
  <c r="E12" i="213"/>
  <c r="D12" i="213"/>
  <c r="C12" i="213"/>
  <c r="M17" i="212"/>
  <c r="B12" i="213"/>
  <c r="N11" i="213"/>
  <c r="M11" i="213"/>
  <c r="L11" i="213"/>
  <c r="K11" i="213"/>
  <c r="J11" i="213"/>
  <c r="I11" i="213"/>
  <c r="H11" i="213"/>
  <c r="G11" i="213"/>
  <c r="F11" i="213"/>
  <c r="E11" i="213"/>
  <c r="D11" i="213"/>
  <c r="C11" i="213"/>
  <c r="M16" i="212"/>
  <c r="B11" i="213"/>
  <c r="N10" i="213"/>
  <c r="M10" i="213"/>
  <c r="L10" i="213"/>
  <c r="K10" i="213"/>
  <c r="J10" i="213"/>
  <c r="I10" i="213"/>
  <c r="H10" i="213"/>
  <c r="G10" i="213"/>
  <c r="F10" i="213"/>
  <c r="E10" i="213"/>
  <c r="D10" i="213"/>
  <c r="C10" i="213"/>
  <c r="M15" i="212"/>
  <c r="B10" i="213"/>
  <c r="N9" i="213"/>
  <c r="M9" i="213"/>
  <c r="L9" i="213"/>
  <c r="K9" i="213"/>
  <c r="J9" i="213"/>
  <c r="I9" i="213"/>
  <c r="H9" i="213"/>
  <c r="G9" i="213"/>
  <c r="F9" i="213"/>
  <c r="E9" i="213"/>
  <c r="D9" i="213"/>
  <c r="C9" i="213"/>
  <c r="M14" i="212"/>
  <c r="B9" i="213"/>
  <c r="N8" i="213"/>
  <c r="M8" i="213"/>
  <c r="L8" i="213"/>
  <c r="K8" i="213"/>
  <c r="J8" i="213"/>
  <c r="I8" i="213"/>
  <c r="H8" i="213"/>
  <c r="G8" i="213"/>
  <c r="F8" i="213"/>
  <c r="E8" i="213"/>
  <c r="D8" i="213"/>
  <c r="C8" i="213"/>
  <c r="M13" i="212"/>
  <c r="B8" i="213"/>
  <c r="N7" i="213"/>
  <c r="M7" i="213"/>
  <c r="L7" i="213"/>
  <c r="K7" i="213"/>
  <c r="J7" i="213"/>
  <c r="I7" i="213"/>
  <c r="H7" i="213"/>
  <c r="G7" i="213"/>
  <c r="F7" i="213"/>
  <c r="E7" i="213"/>
  <c r="D7" i="213"/>
  <c r="C7" i="213"/>
  <c r="M12" i="212"/>
  <c r="B7" i="213"/>
  <c r="N6" i="213"/>
  <c r="M6" i="213"/>
  <c r="L6" i="213"/>
  <c r="K6" i="213"/>
  <c r="J6" i="213"/>
  <c r="I6" i="213"/>
  <c r="H6" i="213"/>
  <c r="G6" i="213"/>
  <c r="F6" i="213"/>
  <c r="E6" i="213"/>
  <c r="D6" i="213"/>
  <c r="C6" i="213"/>
  <c r="M11" i="212"/>
  <c r="B6" i="213"/>
  <c r="N5" i="213"/>
  <c r="M5" i="213"/>
  <c r="L5" i="213"/>
  <c r="K5" i="213"/>
  <c r="J5" i="213"/>
  <c r="I5" i="213"/>
  <c r="H5" i="213"/>
  <c r="G5" i="213"/>
  <c r="F5" i="213"/>
  <c r="E5" i="213"/>
  <c r="D5" i="213"/>
  <c r="C5" i="213"/>
  <c r="M10" i="212"/>
  <c r="B5" i="213"/>
  <c r="D17" i="199"/>
  <c r="L11" i="200"/>
  <c r="L18" i="200"/>
  <c r="L25" i="200"/>
  <c r="L32" i="200"/>
  <c r="L39" i="200"/>
  <c r="C17" i="199"/>
  <c r="K11" i="200"/>
  <c r="K18" i="200"/>
  <c r="K25" i="200"/>
  <c r="K32" i="200"/>
  <c r="K39" i="200"/>
  <c r="L10" i="200"/>
  <c r="L17" i="200"/>
  <c r="L24" i="200"/>
  <c r="L31" i="200"/>
  <c r="L38" i="200"/>
  <c r="K10" i="200"/>
  <c r="K17" i="200"/>
  <c r="K24" i="200"/>
  <c r="K31" i="200"/>
  <c r="K38" i="200"/>
  <c r="L9" i="200"/>
  <c r="L16" i="200"/>
  <c r="L23" i="200"/>
  <c r="L30" i="200"/>
  <c r="L37" i="200"/>
  <c r="K9" i="200"/>
  <c r="K16" i="200"/>
  <c r="K23" i="200"/>
  <c r="K30" i="200"/>
  <c r="K37" i="200"/>
  <c r="L8" i="200"/>
  <c r="L15" i="200"/>
  <c r="L22" i="200"/>
  <c r="L29" i="200"/>
  <c r="L36" i="200"/>
  <c r="K8" i="200"/>
  <c r="K15" i="200"/>
  <c r="K22" i="200"/>
  <c r="K29" i="200"/>
  <c r="K36" i="200"/>
  <c r="L7" i="200"/>
  <c r="L14" i="200"/>
  <c r="L21" i="200"/>
  <c r="L28" i="200"/>
  <c r="L35" i="200"/>
  <c r="K7" i="200"/>
  <c r="K14" i="200"/>
  <c r="K21" i="200"/>
  <c r="K28" i="200"/>
  <c r="K35" i="200"/>
  <c r="L6" i="200"/>
  <c r="L13" i="200"/>
  <c r="L20" i="200"/>
  <c r="L27" i="200"/>
  <c r="L34" i="200"/>
  <c r="K6" i="200"/>
  <c r="K13" i="200"/>
  <c r="K20" i="200"/>
  <c r="K27" i="200"/>
  <c r="K34" i="200"/>
  <c r="L5" i="200"/>
  <c r="L12" i="200"/>
  <c r="L19" i="200"/>
  <c r="L26" i="200"/>
  <c r="L33" i="200"/>
  <c r="K5" i="200"/>
  <c r="K12" i="200"/>
  <c r="K19" i="200"/>
  <c r="K26" i="200"/>
  <c r="K33" i="200"/>
  <c r="W10" i="197"/>
  <c r="BN41" i="159"/>
  <c r="W9" i="197"/>
  <c r="BN40" i="159"/>
  <c r="W8" i="197"/>
  <c r="BN39" i="159"/>
  <c r="BM39" i="159"/>
  <c r="BL39" i="159"/>
  <c r="BK39" i="159"/>
  <c r="BJ39" i="159"/>
  <c r="BI39" i="159"/>
  <c r="BH39" i="159"/>
  <c r="BG39" i="159"/>
  <c r="W7" i="197"/>
  <c r="BN38" i="159"/>
  <c r="BM38" i="159"/>
  <c r="BL38" i="159"/>
  <c r="BK38" i="159"/>
  <c r="BJ38" i="159"/>
  <c r="BI38" i="159"/>
  <c r="BH38" i="159"/>
  <c r="BG38" i="159"/>
  <c r="W6" i="197"/>
  <c r="BN37" i="159"/>
  <c r="BM37" i="159"/>
  <c r="BL37" i="159"/>
  <c r="BK37" i="159"/>
  <c r="BJ37" i="159"/>
  <c r="BI37" i="159"/>
  <c r="BH37" i="159"/>
  <c r="BG37" i="159"/>
  <c r="W5" i="197"/>
  <c r="BN36" i="159"/>
  <c r="BM36" i="159"/>
  <c r="BL36" i="159"/>
  <c r="BK36" i="159"/>
  <c r="BJ36" i="159"/>
  <c r="BI36" i="159"/>
  <c r="BH36" i="159"/>
  <c r="BG36" i="159"/>
  <c r="BN31" i="159"/>
  <c r="BN30" i="159"/>
  <c r="BN29" i="159"/>
  <c r="BM29" i="159"/>
  <c r="BL29" i="159"/>
  <c r="BK29" i="159"/>
  <c r="BJ29" i="159"/>
  <c r="BI29" i="159"/>
  <c r="BH29" i="159"/>
  <c r="BG29" i="159"/>
  <c r="BN28" i="159"/>
  <c r="BM28" i="159"/>
  <c r="BL28" i="159"/>
  <c r="BK28" i="159"/>
  <c r="BJ28" i="159"/>
  <c r="BI28" i="159"/>
  <c r="BH28" i="159"/>
  <c r="BG28" i="159"/>
  <c r="BN27" i="159"/>
  <c r="BM27" i="159"/>
  <c r="BL27" i="159"/>
  <c r="BK27" i="159"/>
  <c r="BJ27" i="159"/>
  <c r="BI27" i="159"/>
  <c r="BH27" i="159"/>
  <c r="BG27" i="159"/>
  <c r="BN26" i="159"/>
  <c r="BM26" i="159"/>
  <c r="BL26" i="159"/>
  <c r="BK26" i="159"/>
  <c r="BJ26" i="159"/>
  <c r="BI26" i="159"/>
  <c r="BH26" i="159"/>
  <c r="BG26" i="159"/>
  <c r="BN21" i="159"/>
  <c r="BN20" i="159"/>
  <c r="BN19" i="159"/>
  <c r="BM19" i="159"/>
  <c r="BL19" i="159"/>
  <c r="BK19" i="159"/>
  <c r="BJ19" i="159"/>
  <c r="BI19" i="159"/>
  <c r="BH19" i="159"/>
  <c r="BG19" i="159"/>
  <c r="BN18" i="159"/>
  <c r="BM18" i="159"/>
  <c r="BL18" i="159"/>
  <c r="BK18" i="159"/>
  <c r="BJ18" i="159"/>
  <c r="BI18" i="159"/>
  <c r="BH18" i="159"/>
  <c r="BG18" i="159"/>
  <c r="BN17" i="159"/>
  <c r="BM17" i="159"/>
  <c r="BL17" i="159"/>
  <c r="BK17" i="159"/>
  <c r="BJ17" i="159"/>
  <c r="BI17" i="159"/>
  <c r="BH17" i="159"/>
  <c r="BG17" i="159"/>
  <c r="BN16" i="159"/>
  <c r="BM16" i="159"/>
  <c r="BL16" i="159"/>
  <c r="BK16" i="159"/>
  <c r="BJ16" i="159"/>
  <c r="BI16" i="159"/>
  <c r="BH16" i="159"/>
  <c r="BG16" i="159"/>
  <c r="BN11" i="159"/>
  <c r="BN10" i="159"/>
  <c r="BN9" i="159"/>
  <c r="BM9" i="159"/>
  <c r="BL9" i="159"/>
  <c r="BK9" i="159"/>
  <c r="BJ9" i="159"/>
  <c r="BI9" i="159"/>
  <c r="BH9" i="159"/>
  <c r="BG9" i="159"/>
  <c r="BN8" i="159"/>
  <c r="BM8" i="159"/>
  <c r="BL8" i="159"/>
  <c r="BK8" i="159"/>
  <c r="BJ8" i="159"/>
  <c r="BI8" i="159"/>
  <c r="BH8" i="159"/>
  <c r="BG8" i="159"/>
  <c r="BN7" i="159"/>
  <c r="BM7" i="159"/>
  <c r="BL7" i="159"/>
  <c r="BK7" i="159"/>
  <c r="BJ7" i="159"/>
  <c r="BI7" i="159"/>
  <c r="BH7" i="159"/>
  <c r="BG7" i="159"/>
  <c r="BN6" i="159"/>
  <c r="BM6" i="159"/>
  <c r="BL6" i="159"/>
  <c r="BK6" i="159"/>
  <c r="BJ6" i="159"/>
  <c r="BI6" i="159"/>
  <c r="BH6" i="159"/>
  <c r="BG6" i="159"/>
  <c r="AC10" i="197"/>
  <c r="AC30" i="197"/>
  <c r="AC50" i="197"/>
  <c r="AC70" i="197"/>
  <c r="V80" i="197"/>
  <c r="AB10" i="197"/>
  <c r="AB30" i="197"/>
  <c r="AB50" i="197"/>
  <c r="AB70" i="197"/>
  <c r="U80" i="197"/>
  <c r="AA10" i="197"/>
  <c r="AA30" i="197"/>
  <c r="AA50" i="197"/>
  <c r="AA70" i="197"/>
  <c r="T80" i="197"/>
  <c r="Z10" i="197"/>
  <c r="Z30" i="197"/>
  <c r="Z50" i="197"/>
  <c r="Z70" i="197"/>
  <c r="S80" i="197"/>
  <c r="Y10" i="197"/>
  <c r="Y30" i="197"/>
  <c r="Y50" i="197"/>
  <c r="Y70" i="197"/>
  <c r="R80" i="197"/>
  <c r="X10" i="197"/>
  <c r="X30" i="197"/>
  <c r="X50" i="197"/>
  <c r="X70" i="197"/>
  <c r="Q80" i="197"/>
  <c r="W30" i="197"/>
  <c r="W50" i="197"/>
  <c r="W70" i="197"/>
  <c r="P80" i="197"/>
  <c r="O80" i="197"/>
  <c r="N80" i="197"/>
  <c r="M80" i="197"/>
  <c r="L80" i="197"/>
  <c r="K80" i="197"/>
  <c r="J80" i="197"/>
  <c r="I80" i="197"/>
  <c r="H80" i="197"/>
  <c r="G80" i="197"/>
  <c r="F80" i="197"/>
  <c r="E80" i="197"/>
  <c r="D80" i="197"/>
  <c r="C80" i="197"/>
  <c r="B80" i="197"/>
  <c r="AC9" i="197"/>
  <c r="AC29" i="197"/>
  <c r="AC49" i="197"/>
  <c r="AC69" i="197"/>
  <c r="V79" i="197"/>
  <c r="AB9" i="197"/>
  <c r="AB29" i="197"/>
  <c r="AB49" i="197"/>
  <c r="AB69" i="197"/>
  <c r="U79" i="197"/>
  <c r="AA9" i="197"/>
  <c r="AA29" i="197"/>
  <c r="AA49" i="197"/>
  <c r="AA69" i="197"/>
  <c r="T79" i="197"/>
  <c r="Z9" i="197"/>
  <c r="Z29" i="197"/>
  <c r="Z49" i="197"/>
  <c r="Z69" i="197"/>
  <c r="S79" i="197"/>
  <c r="Y9" i="197"/>
  <c r="Y29" i="197"/>
  <c r="Y49" i="197"/>
  <c r="Y69" i="197"/>
  <c r="R79" i="197"/>
  <c r="X9" i="197"/>
  <c r="X29" i="197"/>
  <c r="X49" i="197"/>
  <c r="X69" i="197"/>
  <c r="Q79" i="197"/>
  <c r="W29" i="197"/>
  <c r="W49" i="197"/>
  <c r="W69" i="197"/>
  <c r="P79" i="197"/>
  <c r="O79" i="197"/>
  <c r="N79" i="197"/>
  <c r="M79" i="197"/>
  <c r="L79" i="197"/>
  <c r="K79" i="197"/>
  <c r="J79" i="197"/>
  <c r="I79" i="197"/>
  <c r="H79" i="197"/>
  <c r="G79" i="197"/>
  <c r="F79" i="197"/>
  <c r="E79" i="197"/>
  <c r="D79" i="197"/>
  <c r="C79" i="197"/>
  <c r="B79" i="197"/>
  <c r="AC8" i="197"/>
  <c r="AC28" i="197"/>
  <c r="AC48" i="197"/>
  <c r="AC68" i="197"/>
  <c r="V78" i="197"/>
  <c r="AB8" i="197"/>
  <c r="AB28" i="197"/>
  <c r="AB48" i="197"/>
  <c r="AB68" i="197"/>
  <c r="U78" i="197"/>
  <c r="AA8" i="197"/>
  <c r="AA28" i="197"/>
  <c r="AA48" i="197"/>
  <c r="AA68" i="197"/>
  <c r="T78" i="197"/>
  <c r="Z8" i="197"/>
  <c r="Z28" i="197"/>
  <c r="Z48" i="197"/>
  <c r="Z68" i="197"/>
  <c r="S78" i="197"/>
  <c r="Y8" i="197"/>
  <c r="Y28" i="197"/>
  <c r="Y48" i="197"/>
  <c r="Y68" i="197"/>
  <c r="R78" i="197"/>
  <c r="X8" i="197"/>
  <c r="X28" i="197"/>
  <c r="X48" i="197"/>
  <c r="X68" i="197"/>
  <c r="Q78" i="197"/>
  <c r="W28" i="197"/>
  <c r="W48" i="197"/>
  <c r="W68" i="197"/>
  <c r="P78" i="197"/>
  <c r="O78" i="197"/>
  <c r="N78" i="197"/>
  <c r="M78" i="197"/>
  <c r="L78" i="197"/>
  <c r="K78" i="197"/>
  <c r="J78" i="197"/>
  <c r="I78" i="197"/>
  <c r="H78" i="197"/>
  <c r="G78" i="197"/>
  <c r="F78" i="197"/>
  <c r="E78" i="197"/>
  <c r="D78" i="197"/>
  <c r="C78" i="197"/>
  <c r="B78" i="197"/>
  <c r="AC7" i="197"/>
  <c r="AC27" i="197"/>
  <c r="AC47" i="197"/>
  <c r="AC67" i="197"/>
  <c r="V77" i="197"/>
  <c r="AB7" i="197"/>
  <c r="AB27" i="197"/>
  <c r="AB47" i="197"/>
  <c r="AB67" i="197"/>
  <c r="U77" i="197"/>
  <c r="AA7" i="197"/>
  <c r="AA27" i="197"/>
  <c r="AA47" i="197"/>
  <c r="AA67" i="197"/>
  <c r="T77" i="197"/>
  <c r="Z7" i="197"/>
  <c r="Z27" i="197"/>
  <c r="Z47" i="197"/>
  <c r="Z67" i="197"/>
  <c r="S77" i="197"/>
  <c r="Y7" i="197"/>
  <c r="Y27" i="197"/>
  <c r="Y47" i="197"/>
  <c r="Y67" i="197"/>
  <c r="R77" i="197"/>
  <c r="X7" i="197"/>
  <c r="X27" i="197"/>
  <c r="X47" i="197"/>
  <c r="X67" i="197"/>
  <c r="Q77" i="197"/>
  <c r="W27" i="197"/>
  <c r="W47" i="197"/>
  <c r="W67" i="197"/>
  <c r="P77" i="197"/>
  <c r="O77" i="197"/>
  <c r="N77" i="197"/>
  <c r="M77" i="197"/>
  <c r="L77" i="197"/>
  <c r="K77" i="197"/>
  <c r="J77" i="197"/>
  <c r="I77" i="197"/>
  <c r="H77" i="197"/>
  <c r="G77" i="197"/>
  <c r="F77" i="197"/>
  <c r="E77" i="197"/>
  <c r="D77" i="197"/>
  <c r="C77" i="197"/>
  <c r="B77" i="197"/>
  <c r="AC6" i="197"/>
  <c r="AC26" i="197"/>
  <c r="AC46" i="197"/>
  <c r="AC66" i="197"/>
  <c r="V76" i="197"/>
  <c r="AB6" i="197"/>
  <c r="AB26" i="197"/>
  <c r="AB46" i="197"/>
  <c r="AB66" i="197"/>
  <c r="U76" i="197"/>
  <c r="AA6" i="197"/>
  <c r="AA26" i="197"/>
  <c r="AA46" i="197"/>
  <c r="AA66" i="197"/>
  <c r="T76" i="197"/>
  <c r="Z6" i="197"/>
  <c r="Z26" i="197"/>
  <c r="Z46" i="197"/>
  <c r="Z66" i="197"/>
  <c r="S76" i="197"/>
  <c r="Y6" i="197"/>
  <c r="Y26" i="197"/>
  <c r="Y46" i="197"/>
  <c r="Y66" i="197"/>
  <c r="R76" i="197"/>
  <c r="X6" i="197"/>
  <c r="X26" i="197"/>
  <c r="X46" i="197"/>
  <c r="X66" i="197"/>
  <c r="Q76" i="197"/>
  <c r="W26" i="197"/>
  <c r="W46" i="197"/>
  <c r="W66" i="197"/>
  <c r="P76" i="197"/>
  <c r="O76" i="197"/>
  <c r="N76" i="197"/>
  <c r="M76" i="197"/>
  <c r="L76" i="197"/>
  <c r="K76" i="197"/>
  <c r="J76" i="197"/>
  <c r="I76" i="197"/>
  <c r="H76" i="197"/>
  <c r="G76" i="197"/>
  <c r="F76" i="197"/>
  <c r="E76" i="197"/>
  <c r="D76" i="197"/>
  <c r="C76" i="197"/>
  <c r="B76" i="197"/>
  <c r="AC5" i="197"/>
  <c r="AC25" i="197"/>
  <c r="AC45" i="197"/>
  <c r="AC65" i="197"/>
  <c r="V75" i="197"/>
  <c r="AB5" i="197"/>
  <c r="AB25" i="197"/>
  <c r="AB45" i="197"/>
  <c r="AB65" i="197"/>
  <c r="U75" i="197"/>
  <c r="AA5" i="197"/>
  <c r="AA25" i="197"/>
  <c r="AA45" i="197"/>
  <c r="AA65" i="197"/>
  <c r="T75" i="197"/>
  <c r="Z5" i="197"/>
  <c r="Z25" i="197"/>
  <c r="Z45" i="197"/>
  <c r="Z65" i="197"/>
  <c r="S75" i="197"/>
  <c r="Y5" i="197"/>
  <c r="Y25" i="197"/>
  <c r="Y45" i="197"/>
  <c r="Y65" i="197"/>
  <c r="R75" i="197"/>
  <c r="X5" i="197"/>
  <c r="X25" i="197"/>
  <c r="X45" i="197"/>
  <c r="X65" i="197"/>
  <c r="Q75" i="197"/>
  <c r="W25" i="197"/>
  <c r="W45" i="197"/>
  <c r="W65" i="197"/>
  <c r="P75" i="197"/>
  <c r="O75" i="197"/>
  <c r="N75" i="197"/>
  <c r="M75" i="197"/>
  <c r="L75" i="197"/>
  <c r="K75" i="197"/>
  <c r="J75" i="197"/>
  <c r="I75" i="197"/>
  <c r="H75" i="197"/>
  <c r="G75" i="197"/>
  <c r="F75" i="197"/>
  <c r="E75" i="197"/>
  <c r="D75" i="197"/>
  <c r="C75" i="197"/>
  <c r="B75" i="197"/>
  <c r="V60" i="197"/>
  <c r="U60" i="197"/>
  <c r="T60" i="197"/>
  <c r="S60" i="197"/>
  <c r="R60" i="197"/>
  <c r="Q60" i="197"/>
  <c r="P60" i="197"/>
  <c r="O60" i="197"/>
  <c r="N60" i="197"/>
  <c r="M60" i="197"/>
  <c r="L60" i="197"/>
  <c r="K60" i="197"/>
  <c r="J60" i="197"/>
  <c r="I60" i="197"/>
  <c r="H60" i="197"/>
  <c r="G60" i="197"/>
  <c r="F60" i="197"/>
  <c r="E60" i="197"/>
  <c r="D60" i="197"/>
  <c r="C60" i="197"/>
  <c r="B60" i="197"/>
  <c r="V59" i="197"/>
  <c r="U59" i="197"/>
  <c r="T59" i="197"/>
  <c r="S59" i="197"/>
  <c r="R59" i="197"/>
  <c r="Q59" i="197"/>
  <c r="P59" i="197"/>
  <c r="O59" i="197"/>
  <c r="N59" i="197"/>
  <c r="M59" i="197"/>
  <c r="L59" i="197"/>
  <c r="K59" i="197"/>
  <c r="J59" i="197"/>
  <c r="I59" i="197"/>
  <c r="H59" i="197"/>
  <c r="G59" i="197"/>
  <c r="F59" i="197"/>
  <c r="E59" i="197"/>
  <c r="D59" i="197"/>
  <c r="C59" i="197"/>
  <c r="B59" i="197"/>
  <c r="V58" i="197"/>
  <c r="U58" i="197"/>
  <c r="T58" i="197"/>
  <c r="S58" i="197"/>
  <c r="R58" i="197"/>
  <c r="Q58" i="197"/>
  <c r="P58" i="197"/>
  <c r="O58" i="197"/>
  <c r="N58" i="197"/>
  <c r="M58" i="197"/>
  <c r="L58" i="197"/>
  <c r="K58" i="197"/>
  <c r="J58" i="197"/>
  <c r="I58" i="197"/>
  <c r="H58" i="197"/>
  <c r="G58" i="197"/>
  <c r="F58" i="197"/>
  <c r="E58" i="197"/>
  <c r="D58" i="197"/>
  <c r="C58" i="197"/>
  <c r="B58" i="197"/>
  <c r="V57" i="197"/>
  <c r="U57" i="197"/>
  <c r="T57" i="197"/>
  <c r="S57" i="197"/>
  <c r="R57" i="197"/>
  <c r="Q57" i="197"/>
  <c r="P57" i="197"/>
  <c r="O57" i="197"/>
  <c r="N57" i="197"/>
  <c r="M57" i="197"/>
  <c r="L57" i="197"/>
  <c r="K57" i="197"/>
  <c r="J57" i="197"/>
  <c r="I57" i="197"/>
  <c r="H57" i="197"/>
  <c r="G57" i="197"/>
  <c r="F57" i="197"/>
  <c r="E57" i="197"/>
  <c r="D57" i="197"/>
  <c r="C57" i="197"/>
  <c r="B57" i="197"/>
  <c r="V56" i="197"/>
  <c r="U56" i="197"/>
  <c r="T56" i="197"/>
  <c r="S56" i="197"/>
  <c r="R56" i="197"/>
  <c r="Q56" i="197"/>
  <c r="P56" i="197"/>
  <c r="O56" i="197"/>
  <c r="N56" i="197"/>
  <c r="M56" i="197"/>
  <c r="L56" i="197"/>
  <c r="K56" i="197"/>
  <c r="J56" i="197"/>
  <c r="I56" i="197"/>
  <c r="H56" i="197"/>
  <c r="G56" i="197"/>
  <c r="F56" i="197"/>
  <c r="E56" i="197"/>
  <c r="D56" i="197"/>
  <c r="C56" i="197"/>
  <c r="B56" i="197"/>
  <c r="V55" i="197"/>
  <c r="U55" i="197"/>
  <c r="T55" i="197"/>
  <c r="S55" i="197"/>
  <c r="R55" i="197"/>
  <c r="Q55" i="197"/>
  <c r="P55" i="197"/>
  <c r="O55" i="197"/>
  <c r="N55" i="197"/>
  <c r="M55" i="197"/>
  <c r="L55" i="197"/>
  <c r="K55" i="197"/>
  <c r="J55" i="197"/>
  <c r="I55" i="197"/>
  <c r="H55" i="197"/>
  <c r="G55" i="197"/>
  <c r="F55" i="197"/>
  <c r="E55" i="197"/>
  <c r="D55" i="197"/>
  <c r="C55" i="197"/>
  <c r="B55" i="197"/>
  <c r="V40" i="197"/>
  <c r="U40" i="197"/>
  <c r="T40" i="197"/>
  <c r="S40" i="197"/>
  <c r="R40" i="197"/>
  <c r="Q40" i="197"/>
  <c r="P40" i="197"/>
  <c r="O40" i="197"/>
  <c r="N40" i="197"/>
  <c r="M40" i="197"/>
  <c r="L40" i="197"/>
  <c r="K40" i="197"/>
  <c r="J40" i="197"/>
  <c r="I40" i="197"/>
  <c r="H40" i="197"/>
  <c r="G40" i="197"/>
  <c r="F40" i="197"/>
  <c r="E40" i="197"/>
  <c r="D40" i="197"/>
  <c r="C40" i="197"/>
  <c r="B40" i="197"/>
  <c r="V39" i="197"/>
  <c r="U39" i="197"/>
  <c r="T39" i="197"/>
  <c r="S39" i="197"/>
  <c r="R39" i="197"/>
  <c r="Q39" i="197"/>
  <c r="P39" i="197"/>
  <c r="O39" i="197"/>
  <c r="N39" i="197"/>
  <c r="M39" i="197"/>
  <c r="L39" i="197"/>
  <c r="K39" i="197"/>
  <c r="J39" i="197"/>
  <c r="I39" i="197"/>
  <c r="H39" i="197"/>
  <c r="G39" i="197"/>
  <c r="F39" i="197"/>
  <c r="E39" i="197"/>
  <c r="D39" i="197"/>
  <c r="C39" i="197"/>
  <c r="B39" i="197"/>
  <c r="V38" i="197"/>
  <c r="U38" i="197"/>
  <c r="T38" i="197"/>
  <c r="S38" i="197"/>
  <c r="R38" i="197"/>
  <c r="Q38" i="197"/>
  <c r="P38" i="197"/>
  <c r="O38" i="197"/>
  <c r="N38" i="197"/>
  <c r="M38" i="197"/>
  <c r="L38" i="197"/>
  <c r="K38" i="197"/>
  <c r="J38" i="197"/>
  <c r="I38" i="197"/>
  <c r="H38" i="197"/>
  <c r="G38" i="197"/>
  <c r="F38" i="197"/>
  <c r="E38" i="197"/>
  <c r="D38" i="197"/>
  <c r="C38" i="197"/>
  <c r="B38" i="197"/>
  <c r="V37" i="197"/>
  <c r="U37" i="197"/>
  <c r="T37" i="197"/>
  <c r="S37" i="197"/>
  <c r="R37" i="197"/>
  <c r="Q37" i="197"/>
  <c r="P37" i="197"/>
  <c r="O37" i="197"/>
  <c r="N37" i="197"/>
  <c r="M37" i="197"/>
  <c r="L37" i="197"/>
  <c r="K37" i="197"/>
  <c r="J37" i="197"/>
  <c r="I37" i="197"/>
  <c r="H37" i="197"/>
  <c r="G37" i="197"/>
  <c r="F37" i="197"/>
  <c r="E37" i="197"/>
  <c r="D37" i="197"/>
  <c r="C37" i="197"/>
  <c r="B37" i="197"/>
  <c r="V36" i="197"/>
  <c r="U36" i="197"/>
  <c r="T36" i="197"/>
  <c r="S36" i="197"/>
  <c r="R36" i="197"/>
  <c r="Q36" i="197"/>
  <c r="P36" i="197"/>
  <c r="O36" i="197"/>
  <c r="N36" i="197"/>
  <c r="M36" i="197"/>
  <c r="L36" i="197"/>
  <c r="K36" i="197"/>
  <c r="J36" i="197"/>
  <c r="I36" i="197"/>
  <c r="H36" i="197"/>
  <c r="G36" i="197"/>
  <c r="F36" i="197"/>
  <c r="E36" i="197"/>
  <c r="D36" i="197"/>
  <c r="C36" i="197"/>
  <c r="B36" i="197"/>
  <c r="V35" i="197"/>
  <c r="U35" i="197"/>
  <c r="T35" i="197"/>
  <c r="S35" i="197"/>
  <c r="R35" i="197"/>
  <c r="Q35" i="197"/>
  <c r="P35" i="197"/>
  <c r="O35" i="197"/>
  <c r="N35" i="197"/>
  <c r="M35" i="197"/>
  <c r="L35" i="197"/>
  <c r="K35" i="197"/>
  <c r="J35" i="197"/>
  <c r="I35" i="197"/>
  <c r="H35" i="197"/>
  <c r="G35" i="197"/>
  <c r="F35" i="197"/>
  <c r="E35" i="197"/>
  <c r="D35" i="197"/>
  <c r="C35" i="197"/>
  <c r="B35" i="197"/>
  <c r="V20" i="197"/>
  <c r="U20" i="197"/>
  <c r="T20" i="197"/>
  <c r="S20" i="197"/>
  <c r="R20" i="197"/>
  <c r="Q20" i="197"/>
  <c r="P20" i="197"/>
  <c r="O20" i="197"/>
  <c r="N20" i="197"/>
  <c r="M20" i="197"/>
  <c r="L20" i="197"/>
  <c r="K20" i="197"/>
  <c r="J20" i="197"/>
  <c r="I20" i="197"/>
  <c r="H20" i="197"/>
  <c r="G20" i="197"/>
  <c r="F20" i="197"/>
  <c r="E20" i="197"/>
  <c r="D20" i="197"/>
  <c r="C20" i="197"/>
  <c r="B20" i="197"/>
  <c r="V19" i="197"/>
  <c r="U19" i="197"/>
  <c r="T19" i="197"/>
  <c r="S19" i="197"/>
  <c r="R19" i="197"/>
  <c r="Q19" i="197"/>
  <c r="P19" i="197"/>
  <c r="O19" i="197"/>
  <c r="N19" i="197"/>
  <c r="M19" i="197"/>
  <c r="L19" i="197"/>
  <c r="K19" i="197"/>
  <c r="J19" i="197"/>
  <c r="I19" i="197"/>
  <c r="H19" i="197"/>
  <c r="G19" i="197"/>
  <c r="F19" i="197"/>
  <c r="E19" i="197"/>
  <c r="D19" i="197"/>
  <c r="C19" i="197"/>
  <c r="B19" i="197"/>
  <c r="V18" i="197"/>
  <c r="U18" i="197"/>
  <c r="T18" i="197"/>
  <c r="S18" i="197"/>
  <c r="R18" i="197"/>
  <c r="Q18" i="197"/>
  <c r="P18" i="197"/>
  <c r="O18" i="197"/>
  <c r="N18" i="197"/>
  <c r="M18" i="197"/>
  <c r="L18" i="197"/>
  <c r="K18" i="197"/>
  <c r="J18" i="197"/>
  <c r="I18" i="197"/>
  <c r="H18" i="197"/>
  <c r="G18" i="197"/>
  <c r="F18" i="197"/>
  <c r="E18" i="197"/>
  <c r="D18" i="197"/>
  <c r="C18" i="197"/>
  <c r="B18" i="197"/>
  <c r="V17" i="197"/>
  <c r="U17" i="197"/>
  <c r="T17" i="197"/>
  <c r="S17" i="197"/>
  <c r="R17" i="197"/>
  <c r="Q17" i="197"/>
  <c r="P17" i="197"/>
  <c r="O17" i="197"/>
  <c r="N17" i="197"/>
  <c r="M17" i="197"/>
  <c r="L17" i="197"/>
  <c r="K17" i="197"/>
  <c r="J17" i="197"/>
  <c r="I17" i="197"/>
  <c r="H17" i="197"/>
  <c r="G17" i="197"/>
  <c r="F17" i="197"/>
  <c r="E17" i="197"/>
  <c r="D17" i="197"/>
  <c r="C17" i="197"/>
  <c r="B17" i="197"/>
  <c r="V16" i="197"/>
  <c r="U16" i="197"/>
  <c r="T16" i="197"/>
  <c r="S16" i="197"/>
  <c r="R16" i="197"/>
  <c r="Q16" i="197"/>
  <c r="P16" i="197"/>
  <c r="O16" i="197"/>
  <c r="N16" i="197"/>
  <c r="M16" i="197"/>
  <c r="L16" i="197"/>
  <c r="K16" i="197"/>
  <c r="J16" i="197"/>
  <c r="I16" i="197"/>
  <c r="H16" i="197"/>
  <c r="G16" i="197"/>
  <c r="F16" i="197"/>
  <c r="E16" i="197"/>
  <c r="D16" i="197"/>
  <c r="C16" i="197"/>
  <c r="B16" i="197"/>
  <c r="V15" i="197"/>
  <c r="U15" i="197"/>
  <c r="T15" i="197"/>
  <c r="S15" i="197"/>
  <c r="R15" i="197"/>
  <c r="Q15" i="197"/>
  <c r="P15" i="197"/>
  <c r="O15" i="197"/>
  <c r="N15" i="197"/>
  <c r="M15" i="197"/>
  <c r="L15" i="197"/>
  <c r="K15" i="197"/>
  <c r="J15" i="197"/>
  <c r="I15" i="197"/>
  <c r="H15" i="197"/>
  <c r="G15" i="197"/>
  <c r="F15" i="197"/>
  <c r="E15" i="197"/>
  <c r="D15" i="197"/>
  <c r="C15" i="197"/>
  <c r="B15" i="197"/>
  <c r="G105" i="198"/>
  <c r="N53" i="199"/>
  <c r="M53" i="199"/>
  <c r="L53" i="199"/>
  <c r="D34" i="199"/>
  <c r="D43" i="199"/>
  <c r="D52" i="199"/>
  <c r="K52" i="199"/>
  <c r="K53" i="199"/>
  <c r="C34" i="199"/>
  <c r="C43" i="199"/>
  <c r="C52" i="199"/>
  <c r="J52" i="199"/>
  <c r="J53" i="199"/>
  <c r="I53" i="199"/>
  <c r="G53" i="199"/>
  <c r="F53" i="199"/>
  <c r="E53" i="199"/>
  <c r="D35" i="199"/>
  <c r="D44" i="199"/>
  <c r="D53" i="199"/>
  <c r="C35" i="199"/>
  <c r="C44" i="199"/>
  <c r="C53" i="199"/>
  <c r="B53" i="199"/>
  <c r="N52" i="199"/>
  <c r="M52" i="199"/>
  <c r="L52" i="199"/>
  <c r="I52" i="199"/>
  <c r="G52" i="199"/>
  <c r="F52" i="199"/>
  <c r="E52" i="199"/>
  <c r="B52" i="199"/>
  <c r="N51" i="199"/>
  <c r="M51" i="199"/>
  <c r="L51" i="199"/>
  <c r="D33" i="199"/>
  <c r="D42" i="199"/>
  <c r="D51" i="199"/>
  <c r="K51" i="199"/>
  <c r="C33" i="199"/>
  <c r="C42" i="199"/>
  <c r="C51" i="199"/>
  <c r="J51" i="199"/>
  <c r="I51" i="199"/>
  <c r="G51" i="199"/>
  <c r="F51" i="199"/>
  <c r="E51" i="199"/>
  <c r="B51" i="199"/>
  <c r="N50" i="199"/>
  <c r="M50" i="199"/>
  <c r="L50" i="199"/>
  <c r="D32" i="199"/>
  <c r="D41" i="199"/>
  <c r="D50" i="199"/>
  <c r="K50" i="199"/>
  <c r="C32" i="199"/>
  <c r="C41" i="199"/>
  <c r="C50" i="199"/>
  <c r="J50" i="199"/>
  <c r="I50" i="199"/>
  <c r="G50" i="199"/>
  <c r="F50" i="199"/>
  <c r="E50" i="199"/>
  <c r="B50" i="199"/>
  <c r="N49" i="199"/>
  <c r="M49" i="199"/>
  <c r="L49" i="199"/>
  <c r="D31" i="199"/>
  <c r="D40" i="199"/>
  <c r="D49" i="199"/>
  <c r="K49" i="199"/>
  <c r="C31" i="199"/>
  <c r="C40" i="199"/>
  <c r="C49" i="199"/>
  <c r="J49" i="199"/>
  <c r="I49" i="199"/>
  <c r="G49" i="199"/>
  <c r="F49" i="199"/>
  <c r="E49" i="199"/>
  <c r="B49" i="199"/>
  <c r="N48" i="199"/>
  <c r="M48" i="199"/>
  <c r="L48" i="199"/>
  <c r="D30" i="199"/>
  <c r="D39" i="199"/>
  <c r="D48" i="199"/>
  <c r="K48" i="199"/>
  <c r="C30" i="199"/>
  <c r="C39" i="199"/>
  <c r="C48" i="199"/>
  <c r="J48" i="199"/>
  <c r="I48" i="199"/>
  <c r="G48" i="199"/>
  <c r="F48" i="199"/>
  <c r="E48" i="199"/>
  <c r="B48" i="199"/>
  <c r="N47" i="199"/>
  <c r="M47" i="199"/>
  <c r="L47" i="199"/>
  <c r="D29" i="199"/>
  <c r="D38" i="199"/>
  <c r="D47" i="199"/>
  <c r="K47" i="199"/>
  <c r="C29" i="199"/>
  <c r="C38" i="199"/>
  <c r="C47" i="199"/>
  <c r="J47" i="199"/>
  <c r="I47" i="199"/>
  <c r="G47" i="199"/>
  <c r="F47" i="199"/>
  <c r="E47" i="199"/>
  <c r="B47" i="199"/>
  <c r="N44" i="199"/>
  <c r="M44" i="199"/>
  <c r="L44" i="199"/>
  <c r="K16" i="199"/>
  <c r="K17" i="199"/>
  <c r="K26" i="199"/>
  <c r="K35" i="199"/>
  <c r="K44" i="199"/>
  <c r="J16" i="199"/>
  <c r="J17" i="199"/>
  <c r="J26" i="199"/>
  <c r="J35" i="199"/>
  <c r="J44" i="199"/>
  <c r="I44" i="199"/>
  <c r="G44" i="199"/>
  <c r="F44" i="199"/>
  <c r="E44" i="199"/>
  <c r="B44" i="199"/>
  <c r="N43" i="199"/>
  <c r="M43" i="199"/>
  <c r="L43" i="199"/>
  <c r="K25" i="199"/>
  <c r="K34" i="199"/>
  <c r="K43" i="199"/>
  <c r="J25" i="199"/>
  <c r="J34" i="199"/>
  <c r="J43" i="199"/>
  <c r="I43" i="199"/>
  <c r="G43" i="199"/>
  <c r="F43" i="199"/>
  <c r="E43" i="199"/>
  <c r="B43" i="199"/>
  <c r="N42" i="199"/>
  <c r="M42" i="199"/>
  <c r="L42" i="199"/>
  <c r="K15" i="199"/>
  <c r="K24" i="199"/>
  <c r="K33" i="199"/>
  <c r="K42" i="199"/>
  <c r="J15" i="199"/>
  <c r="J24" i="199"/>
  <c r="J33" i="199"/>
  <c r="J42" i="199"/>
  <c r="I42" i="199"/>
  <c r="G42" i="199"/>
  <c r="F42" i="199"/>
  <c r="E42" i="199"/>
  <c r="B42" i="199"/>
  <c r="N41" i="199"/>
  <c r="M41" i="199"/>
  <c r="L41" i="199"/>
  <c r="K14" i="199"/>
  <c r="K23" i="199"/>
  <c r="K32" i="199"/>
  <c r="K41" i="199"/>
  <c r="J14" i="199"/>
  <c r="J23" i="199"/>
  <c r="J32" i="199"/>
  <c r="J41" i="199"/>
  <c r="I41" i="199"/>
  <c r="G41" i="199"/>
  <c r="F41" i="199"/>
  <c r="E41" i="199"/>
  <c r="B41" i="199"/>
  <c r="N40" i="199"/>
  <c r="M40" i="199"/>
  <c r="L40" i="199"/>
  <c r="K13" i="199"/>
  <c r="K22" i="199"/>
  <c r="K31" i="199"/>
  <c r="K40" i="199"/>
  <c r="J13" i="199"/>
  <c r="J22" i="199"/>
  <c r="J31" i="199"/>
  <c r="J40" i="199"/>
  <c r="I40" i="199"/>
  <c r="G40" i="199"/>
  <c r="F40" i="199"/>
  <c r="E40" i="199"/>
  <c r="B40" i="199"/>
  <c r="N39" i="199"/>
  <c r="M39" i="199"/>
  <c r="L39" i="199"/>
  <c r="K12" i="199"/>
  <c r="K21" i="199"/>
  <c r="K30" i="199"/>
  <c r="K39" i="199"/>
  <c r="J12" i="199"/>
  <c r="J21" i="199"/>
  <c r="J30" i="199"/>
  <c r="J39" i="199"/>
  <c r="I39" i="199"/>
  <c r="G39" i="199"/>
  <c r="F39" i="199"/>
  <c r="E39" i="199"/>
  <c r="B39" i="199"/>
  <c r="N38" i="199"/>
  <c r="M38" i="199"/>
  <c r="L38" i="199"/>
  <c r="K11" i="199"/>
  <c r="K20" i="199"/>
  <c r="K29" i="199"/>
  <c r="K38" i="199"/>
  <c r="J11" i="199"/>
  <c r="J20" i="199"/>
  <c r="J29" i="199"/>
  <c r="J38" i="199"/>
  <c r="I38" i="199"/>
  <c r="G38" i="199"/>
  <c r="F38" i="199"/>
  <c r="E38" i="199"/>
  <c r="B38" i="199"/>
  <c r="N35" i="199"/>
  <c r="M35" i="199"/>
  <c r="L35" i="199"/>
  <c r="I35" i="199"/>
  <c r="G35" i="199"/>
  <c r="F35" i="199"/>
  <c r="E35" i="199"/>
  <c r="B35" i="199"/>
  <c r="N34" i="199"/>
  <c r="M34" i="199"/>
  <c r="L34" i="199"/>
  <c r="I34" i="199"/>
  <c r="G34" i="199"/>
  <c r="F34" i="199"/>
  <c r="E34" i="199"/>
  <c r="B34" i="199"/>
  <c r="N33" i="199"/>
  <c r="M33" i="199"/>
  <c r="L33" i="199"/>
  <c r="I33" i="199"/>
  <c r="G33" i="199"/>
  <c r="F33" i="199"/>
  <c r="E33" i="199"/>
  <c r="B33" i="199"/>
  <c r="N32" i="199"/>
  <c r="M32" i="199"/>
  <c r="L32" i="199"/>
  <c r="I32" i="199"/>
  <c r="G32" i="199"/>
  <c r="F32" i="199"/>
  <c r="E32" i="199"/>
  <c r="B32" i="199"/>
  <c r="N31" i="199"/>
  <c r="M31" i="199"/>
  <c r="L31" i="199"/>
  <c r="I31" i="199"/>
  <c r="G31" i="199"/>
  <c r="F31" i="199"/>
  <c r="E31" i="199"/>
  <c r="B31" i="199"/>
  <c r="N30" i="199"/>
  <c r="M30" i="199"/>
  <c r="L30" i="199"/>
  <c r="I30" i="199"/>
  <c r="G30" i="199"/>
  <c r="F30" i="199"/>
  <c r="E30" i="199"/>
  <c r="B30" i="199"/>
  <c r="N29" i="199"/>
  <c r="M29" i="199"/>
  <c r="L29" i="199"/>
  <c r="I29" i="199"/>
  <c r="G29" i="199"/>
  <c r="F29" i="199"/>
  <c r="E29" i="199"/>
  <c r="B29" i="199"/>
  <c r="N26" i="199"/>
  <c r="M26" i="199"/>
  <c r="L26" i="199"/>
  <c r="I26" i="199"/>
  <c r="G26" i="199"/>
  <c r="F26" i="199"/>
  <c r="E26" i="199"/>
  <c r="D26" i="199"/>
  <c r="C26" i="199"/>
  <c r="B26" i="199"/>
  <c r="N25" i="199"/>
  <c r="M25" i="199"/>
  <c r="L25" i="199"/>
  <c r="I25" i="199"/>
  <c r="G25" i="199"/>
  <c r="F25" i="199"/>
  <c r="E25" i="199"/>
  <c r="D25" i="199"/>
  <c r="C25" i="199"/>
  <c r="B25" i="199"/>
  <c r="N24" i="199"/>
  <c r="M24" i="199"/>
  <c r="L24" i="199"/>
  <c r="I24" i="199"/>
  <c r="G24" i="199"/>
  <c r="F24" i="199"/>
  <c r="E24" i="199"/>
  <c r="D24" i="199"/>
  <c r="C24" i="199"/>
  <c r="B24" i="199"/>
  <c r="N23" i="199"/>
  <c r="M23" i="199"/>
  <c r="L23" i="199"/>
  <c r="I23" i="199"/>
  <c r="G23" i="199"/>
  <c r="F23" i="199"/>
  <c r="E23" i="199"/>
  <c r="D23" i="199"/>
  <c r="C23" i="199"/>
  <c r="B23" i="199"/>
  <c r="N22" i="199"/>
  <c r="M22" i="199"/>
  <c r="L22" i="199"/>
  <c r="I22" i="199"/>
  <c r="G22" i="199"/>
  <c r="F22" i="199"/>
  <c r="E22" i="199"/>
  <c r="D22" i="199"/>
  <c r="C22" i="199"/>
  <c r="B22" i="199"/>
  <c r="N21" i="199"/>
  <c r="M21" i="199"/>
  <c r="L21" i="199"/>
  <c r="I21" i="199"/>
  <c r="G21" i="199"/>
  <c r="F21" i="199"/>
  <c r="E21" i="199"/>
  <c r="D21" i="199"/>
  <c r="C21" i="199"/>
  <c r="B21" i="199"/>
  <c r="N20" i="199"/>
  <c r="M20" i="199"/>
  <c r="L20" i="199"/>
  <c r="I20" i="199"/>
  <c r="G20" i="199"/>
  <c r="F20" i="199"/>
  <c r="E20" i="199"/>
  <c r="D20" i="199"/>
  <c r="C20" i="199"/>
  <c r="B20" i="199"/>
  <c r="N17" i="199"/>
  <c r="M17" i="199"/>
  <c r="L17" i="199"/>
  <c r="I17" i="199"/>
  <c r="G17" i="199"/>
  <c r="F17" i="199"/>
  <c r="E17" i="199"/>
  <c r="B17" i="199"/>
  <c r="N16" i="199"/>
  <c r="M16" i="199"/>
  <c r="L16" i="199"/>
  <c r="I16" i="199"/>
  <c r="G16" i="199"/>
  <c r="F16" i="199"/>
  <c r="E16" i="199"/>
  <c r="B16" i="199"/>
  <c r="N15" i="199"/>
  <c r="M15" i="199"/>
  <c r="L15" i="199"/>
  <c r="I15" i="199"/>
  <c r="G15" i="199"/>
  <c r="F15" i="199"/>
  <c r="E15" i="199"/>
  <c r="B15" i="199"/>
  <c r="N14" i="199"/>
  <c r="M14" i="199"/>
  <c r="L14" i="199"/>
  <c r="I14" i="199"/>
  <c r="G14" i="199"/>
  <c r="F14" i="199"/>
  <c r="E14" i="199"/>
  <c r="B14" i="199"/>
  <c r="N13" i="199"/>
  <c r="M13" i="199"/>
  <c r="L13" i="199"/>
  <c r="I13" i="199"/>
  <c r="G13" i="199"/>
  <c r="F13" i="199"/>
  <c r="E13" i="199"/>
  <c r="B13" i="199"/>
  <c r="N12" i="199"/>
  <c r="M12" i="199"/>
  <c r="L12" i="199"/>
  <c r="I12" i="199"/>
  <c r="G12" i="199"/>
  <c r="F12" i="199"/>
  <c r="E12" i="199"/>
  <c r="B12" i="199"/>
  <c r="N11" i="199"/>
  <c r="M11" i="199"/>
  <c r="L11" i="199"/>
  <c r="I11" i="199"/>
  <c r="G11" i="199"/>
  <c r="F11" i="199"/>
  <c r="E11" i="199"/>
  <c r="B11" i="199"/>
  <c r="L37" i="209"/>
  <c r="K37" i="209"/>
  <c r="J37" i="209"/>
  <c r="I37" i="209"/>
  <c r="H37" i="209"/>
  <c r="G37" i="209"/>
  <c r="F37" i="209"/>
  <c r="E37" i="209"/>
  <c r="D37" i="209"/>
  <c r="C37" i="209"/>
  <c r="B37" i="207"/>
  <c r="B37" i="209"/>
  <c r="A24" i="209"/>
  <c r="A25" i="209"/>
  <c r="A26" i="209"/>
  <c r="A27" i="209"/>
  <c r="A28" i="209"/>
  <c r="A29" i="209"/>
  <c r="A30" i="209"/>
  <c r="A31" i="209"/>
  <c r="A32" i="209"/>
  <c r="A33" i="209"/>
  <c r="A34" i="209"/>
  <c r="A35" i="209"/>
  <c r="A36" i="209"/>
  <c r="A37" i="209"/>
  <c r="L36" i="209"/>
  <c r="K36" i="209"/>
  <c r="J36" i="209"/>
  <c r="I36" i="209"/>
  <c r="H36" i="209"/>
  <c r="G36" i="209"/>
  <c r="F36" i="209"/>
  <c r="E36" i="209"/>
  <c r="D36" i="209"/>
  <c r="C36" i="209"/>
  <c r="B36" i="207"/>
  <c r="B36" i="209"/>
  <c r="L35" i="209"/>
  <c r="K35" i="209"/>
  <c r="J35" i="209"/>
  <c r="I35" i="209"/>
  <c r="H35" i="209"/>
  <c r="G35" i="209"/>
  <c r="F35" i="209"/>
  <c r="E35" i="209"/>
  <c r="D35" i="209"/>
  <c r="C35" i="209"/>
  <c r="B35" i="207"/>
  <c r="B35" i="209"/>
  <c r="L34" i="209"/>
  <c r="K34" i="209"/>
  <c r="J34" i="209"/>
  <c r="I34" i="209"/>
  <c r="H34" i="209"/>
  <c r="G34" i="209"/>
  <c r="F34" i="209"/>
  <c r="E34" i="209"/>
  <c r="D34" i="209"/>
  <c r="C34" i="209"/>
  <c r="B34" i="207"/>
  <c r="B34" i="209"/>
  <c r="L33" i="209"/>
  <c r="K33" i="209"/>
  <c r="J33" i="209"/>
  <c r="I33" i="209"/>
  <c r="H33" i="209"/>
  <c r="G33" i="209"/>
  <c r="F33" i="209"/>
  <c r="E33" i="209"/>
  <c r="D33" i="209"/>
  <c r="C33" i="209"/>
  <c r="B33" i="207"/>
  <c r="B33" i="209"/>
  <c r="L32" i="209"/>
  <c r="K32" i="209"/>
  <c r="J32" i="209"/>
  <c r="I32" i="209"/>
  <c r="H32" i="209"/>
  <c r="G32" i="209"/>
  <c r="F32" i="209"/>
  <c r="E32" i="209"/>
  <c r="D32" i="209"/>
  <c r="C32" i="209"/>
  <c r="B32" i="207"/>
  <c r="B32" i="209"/>
  <c r="L31" i="209"/>
  <c r="K31" i="209"/>
  <c r="J31" i="209"/>
  <c r="I31" i="209"/>
  <c r="H31" i="209"/>
  <c r="G31" i="209"/>
  <c r="F31" i="209"/>
  <c r="E31" i="209"/>
  <c r="D31" i="209"/>
  <c r="C31" i="209"/>
  <c r="B31" i="207"/>
  <c r="B31" i="209"/>
  <c r="L30" i="209"/>
  <c r="K30" i="209"/>
  <c r="J30" i="209"/>
  <c r="I30" i="209"/>
  <c r="H30" i="209"/>
  <c r="G30" i="209"/>
  <c r="F30" i="209"/>
  <c r="E30" i="209"/>
  <c r="D30" i="209"/>
  <c r="C30" i="209"/>
  <c r="B30" i="207"/>
  <c r="B30" i="209"/>
  <c r="L29" i="209"/>
  <c r="K29" i="209"/>
  <c r="J29" i="209"/>
  <c r="I29" i="209"/>
  <c r="H29" i="209"/>
  <c r="G29" i="209"/>
  <c r="F29" i="209"/>
  <c r="E29" i="209"/>
  <c r="D29" i="209"/>
  <c r="C29" i="209"/>
  <c r="B29" i="207"/>
  <c r="B29" i="209"/>
  <c r="L28" i="209"/>
  <c r="K28" i="209"/>
  <c r="J28" i="209"/>
  <c r="I28" i="209"/>
  <c r="H28" i="209"/>
  <c r="G28" i="209"/>
  <c r="F28" i="209"/>
  <c r="E28" i="209"/>
  <c r="D28" i="209"/>
  <c r="C28" i="209"/>
  <c r="B28" i="207"/>
  <c r="B28" i="209"/>
  <c r="L27" i="209"/>
  <c r="K27" i="209"/>
  <c r="J27" i="209"/>
  <c r="I27" i="209"/>
  <c r="H27" i="209"/>
  <c r="G27" i="209"/>
  <c r="F27" i="209"/>
  <c r="E27" i="209"/>
  <c r="D27" i="209"/>
  <c r="C27" i="209"/>
  <c r="B27" i="207"/>
  <c r="B27" i="209"/>
  <c r="L26" i="209"/>
  <c r="K26" i="209"/>
  <c r="J26" i="209"/>
  <c r="I26" i="209"/>
  <c r="H26" i="209"/>
  <c r="G26" i="209"/>
  <c r="F26" i="209"/>
  <c r="E26" i="209"/>
  <c r="D26" i="209"/>
  <c r="C26" i="209"/>
  <c r="B26" i="207"/>
  <c r="B26" i="209"/>
  <c r="L25" i="209"/>
  <c r="K25" i="209"/>
  <c r="J25" i="209"/>
  <c r="I25" i="209"/>
  <c r="H25" i="209"/>
  <c r="G25" i="209"/>
  <c r="F25" i="209"/>
  <c r="E25" i="209"/>
  <c r="D25" i="209"/>
  <c r="C25" i="209"/>
  <c r="B25" i="207"/>
  <c r="B25" i="209"/>
  <c r="L24" i="209"/>
  <c r="K24" i="209"/>
  <c r="J24" i="209"/>
  <c r="I24" i="209"/>
  <c r="H24" i="209"/>
  <c r="G24" i="209"/>
  <c r="F24" i="209"/>
  <c r="E24" i="209"/>
  <c r="D24" i="209"/>
  <c r="C24" i="209"/>
  <c r="B24" i="207"/>
  <c r="B24" i="209"/>
  <c r="L23" i="209"/>
  <c r="K23" i="209"/>
  <c r="J23" i="209"/>
  <c r="I23" i="209"/>
  <c r="H23" i="209"/>
  <c r="G23" i="209"/>
  <c r="F23" i="209"/>
  <c r="E23" i="209"/>
  <c r="D23" i="209"/>
  <c r="C23" i="209"/>
  <c r="B23" i="209"/>
  <c r="L22" i="209"/>
  <c r="K22" i="209"/>
  <c r="J22" i="209"/>
  <c r="I22" i="209"/>
  <c r="H22" i="209"/>
  <c r="G22" i="209"/>
  <c r="F22" i="209"/>
  <c r="E22" i="209"/>
  <c r="D22" i="209"/>
  <c r="C22" i="209"/>
  <c r="B22" i="209"/>
  <c r="L21" i="209"/>
  <c r="K21" i="209"/>
  <c r="J21" i="209"/>
  <c r="I21" i="209"/>
  <c r="H21" i="209"/>
  <c r="G21" i="209"/>
  <c r="F21" i="209"/>
  <c r="E21" i="209"/>
  <c r="D21" i="209"/>
  <c r="C21" i="209"/>
  <c r="B21" i="209"/>
  <c r="L20" i="209"/>
  <c r="K20" i="209"/>
  <c r="J20" i="209"/>
  <c r="I20" i="209"/>
  <c r="H20" i="209"/>
  <c r="G20" i="209"/>
  <c r="F20" i="209"/>
  <c r="E20" i="209"/>
  <c r="D20" i="209"/>
  <c r="C20" i="209"/>
  <c r="B20" i="209"/>
  <c r="L19" i="209"/>
  <c r="K19" i="209"/>
  <c r="J19" i="209"/>
  <c r="I19" i="209"/>
  <c r="H19" i="209"/>
  <c r="G19" i="209"/>
  <c r="F19" i="209"/>
  <c r="E19" i="209"/>
  <c r="D19" i="209"/>
  <c r="C19" i="209"/>
  <c r="B19" i="209"/>
  <c r="L18" i="209"/>
  <c r="K18" i="209"/>
  <c r="J18" i="209"/>
  <c r="I18" i="209"/>
  <c r="H18" i="209"/>
  <c r="G18" i="209"/>
  <c r="F18" i="209"/>
  <c r="E18" i="209"/>
  <c r="D18" i="209"/>
  <c r="C18" i="209"/>
  <c r="B18" i="209"/>
  <c r="L17" i="209"/>
  <c r="K17" i="209"/>
  <c r="J17" i="209"/>
  <c r="I17" i="209"/>
  <c r="H17" i="209"/>
  <c r="G17" i="209"/>
  <c r="F17" i="209"/>
  <c r="E17" i="209"/>
  <c r="D17" i="209"/>
  <c r="C17" i="209"/>
  <c r="B17" i="209"/>
  <c r="L16" i="209"/>
  <c r="K16" i="209"/>
  <c r="J16" i="209"/>
  <c r="I16" i="209"/>
  <c r="H16" i="209"/>
  <c r="G16" i="209"/>
  <c r="F16" i="209"/>
  <c r="E16" i="209"/>
  <c r="D16" i="209"/>
  <c r="C16" i="209"/>
  <c r="B16" i="209"/>
  <c r="L15" i="209"/>
  <c r="K15" i="209"/>
  <c r="J15" i="209"/>
  <c r="I15" i="209"/>
  <c r="H15" i="209"/>
  <c r="G15" i="209"/>
  <c r="F15" i="209"/>
  <c r="E15" i="209"/>
  <c r="D15" i="209"/>
  <c r="C15" i="209"/>
  <c r="B15" i="209"/>
  <c r="L14" i="209"/>
  <c r="K14" i="209"/>
  <c r="J14" i="209"/>
  <c r="I14" i="209"/>
  <c r="H14" i="209"/>
  <c r="G14" i="209"/>
  <c r="F14" i="209"/>
  <c r="E14" i="209"/>
  <c r="D14" i="209"/>
  <c r="C14" i="209"/>
  <c r="B14" i="209"/>
  <c r="L13" i="209"/>
  <c r="K13" i="209"/>
  <c r="J13" i="209"/>
  <c r="I13" i="209"/>
  <c r="H13" i="209"/>
  <c r="G13" i="209"/>
  <c r="F13" i="209"/>
  <c r="E13" i="209"/>
  <c r="D13" i="209"/>
  <c r="C13" i="209"/>
  <c r="B13" i="209"/>
  <c r="L12" i="209"/>
  <c r="K12" i="209"/>
  <c r="J12" i="209"/>
  <c r="I12" i="209"/>
  <c r="H12" i="209"/>
  <c r="G12" i="209"/>
  <c r="F12" i="209"/>
  <c r="E12" i="209"/>
  <c r="D12" i="209"/>
  <c r="C12" i="209"/>
  <c r="B12" i="209"/>
  <c r="L11" i="209"/>
  <c r="K11" i="209"/>
  <c r="J11" i="209"/>
  <c r="I11" i="209"/>
  <c r="H11" i="209"/>
  <c r="G11" i="209"/>
  <c r="F11" i="209"/>
  <c r="E11" i="209"/>
  <c r="D11" i="209"/>
  <c r="C11" i="209"/>
  <c r="B11" i="209"/>
  <c r="L10" i="209"/>
  <c r="K10" i="209"/>
  <c r="J10" i="209"/>
  <c r="I10" i="209"/>
  <c r="H10" i="209"/>
  <c r="G10" i="209"/>
  <c r="F10" i="209"/>
  <c r="E10" i="209"/>
  <c r="D10" i="209"/>
  <c r="C10" i="209"/>
  <c r="B10" i="209"/>
  <c r="L37" i="208"/>
  <c r="K37" i="208"/>
  <c r="J37" i="208"/>
  <c r="I37" i="208"/>
  <c r="H37" i="208"/>
  <c r="G37" i="208"/>
  <c r="F37" i="208"/>
  <c r="E37" i="208"/>
  <c r="D37" i="208"/>
  <c r="C37" i="208"/>
  <c r="B37" i="206"/>
  <c r="B37" i="208"/>
  <c r="A24" i="208"/>
  <c r="A25" i="208"/>
  <c r="A26" i="208"/>
  <c r="A27" i="208"/>
  <c r="A28" i="208"/>
  <c r="A29" i="208"/>
  <c r="A30" i="208"/>
  <c r="A31" i="208"/>
  <c r="A32" i="208"/>
  <c r="A33" i="208"/>
  <c r="A34" i="208"/>
  <c r="A35" i="208"/>
  <c r="A36" i="208"/>
  <c r="A37" i="208"/>
  <c r="L36" i="208"/>
  <c r="K36" i="208"/>
  <c r="J36" i="208"/>
  <c r="I36" i="208"/>
  <c r="H36" i="208"/>
  <c r="G36" i="208"/>
  <c r="F36" i="208"/>
  <c r="E36" i="208"/>
  <c r="D36" i="208"/>
  <c r="C36" i="208"/>
  <c r="B36" i="206"/>
  <c r="B36" i="208"/>
  <c r="L35" i="208"/>
  <c r="K35" i="208"/>
  <c r="J35" i="208"/>
  <c r="I35" i="208"/>
  <c r="H35" i="208"/>
  <c r="G35" i="208"/>
  <c r="F35" i="208"/>
  <c r="E35" i="208"/>
  <c r="D35" i="208"/>
  <c r="C35" i="208"/>
  <c r="B35" i="206"/>
  <c r="B35" i="208"/>
  <c r="L34" i="208"/>
  <c r="K34" i="208"/>
  <c r="J34" i="208"/>
  <c r="I34" i="208"/>
  <c r="H34" i="208"/>
  <c r="G34" i="208"/>
  <c r="F34" i="208"/>
  <c r="E34" i="208"/>
  <c r="D34" i="208"/>
  <c r="C34" i="208"/>
  <c r="B34" i="206"/>
  <c r="B34" i="208"/>
  <c r="L33" i="208"/>
  <c r="K33" i="208"/>
  <c r="J33" i="208"/>
  <c r="I33" i="208"/>
  <c r="H33" i="208"/>
  <c r="G33" i="208"/>
  <c r="F33" i="208"/>
  <c r="E33" i="208"/>
  <c r="D33" i="208"/>
  <c r="C33" i="208"/>
  <c r="B33" i="206"/>
  <c r="B33" i="208"/>
  <c r="L32" i="208"/>
  <c r="K32" i="208"/>
  <c r="J32" i="208"/>
  <c r="I32" i="208"/>
  <c r="H32" i="208"/>
  <c r="G32" i="208"/>
  <c r="F32" i="208"/>
  <c r="E32" i="208"/>
  <c r="D32" i="208"/>
  <c r="C32" i="208"/>
  <c r="B32" i="206"/>
  <c r="B32" i="208"/>
  <c r="L31" i="208"/>
  <c r="K31" i="208"/>
  <c r="J31" i="208"/>
  <c r="I31" i="208"/>
  <c r="H31" i="208"/>
  <c r="G31" i="208"/>
  <c r="F31" i="208"/>
  <c r="E31" i="208"/>
  <c r="D31" i="208"/>
  <c r="C31" i="208"/>
  <c r="B31" i="206"/>
  <c r="B31" i="208"/>
  <c r="L30" i="208"/>
  <c r="K30" i="208"/>
  <c r="J30" i="208"/>
  <c r="I30" i="208"/>
  <c r="H30" i="208"/>
  <c r="G30" i="208"/>
  <c r="F30" i="208"/>
  <c r="E30" i="208"/>
  <c r="D30" i="208"/>
  <c r="C30" i="208"/>
  <c r="B30" i="206"/>
  <c r="B30" i="208"/>
  <c r="L29" i="208"/>
  <c r="K29" i="208"/>
  <c r="J29" i="208"/>
  <c r="I29" i="208"/>
  <c r="H29" i="208"/>
  <c r="G29" i="208"/>
  <c r="F29" i="208"/>
  <c r="E29" i="208"/>
  <c r="D29" i="208"/>
  <c r="C29" i="208"/>
  <c r="B29" i="206"/>
  <c r="B29" i="208"/>
  <c r="L28" i="208"/>
  <c r="K28" i="208"/>
  <c r="J28" i="208"/>
  <c r="I28" i="208"/>
  <c r="H28" i="208"/>
  <c r="G28" i="208"/>
  <c r="F28" i="208"/>
  <c r="E28" i="208"/>
  <c r="D28" i="208"/>
  <c r="C28" i="208"/>
  <c r="B28" i="206"/>
  <c r="B28" i="208"/>
  <c r="L27" i="208"/>
  <c r="K27" i="208"/>
  <c r="J27" i="208"/>
  <c r="I27" i="208"/>
  <c r="H27" i="208"/>
  <c r="G27" i="208"/>
  <c r="F27" i="208"/>
  <c r="E27" i="208"/>
  <c r="D27" i="208"/>
  <c r="C27" i="208"/>
  <c r="B27" i="206"/>
  <c r="B27" i="208"/>
  <c r="L26" i="208"/>
  <c r="K26" i="208"/>
  <c r="J26" i="208"/>
  <c r="I26" i="208"/>
  <c r="H26" i="208"/>
  <c r="G26" i="208"/>
  <c r="F26" i="208"/>
  <c r="E26" i="208"/>
  <c r="D26" i="208"/>
  <c r="C26" i="208"/>
  <c r="B26" i="206"/>
  <c r="B26" i="208"/>
  <c r="L25" i="208"/>
  <c r="K25" i="208"/>
  <c r="J25" i="208"/>
  <c r="I25" i="208"/>
  <c r="H25" i="208"/>
  <c r="G25" i="208"/>
  <c r="F25" i="208"/>
  <c r="E25" i="208"/>
  <c r="D25" i="208"/>
  <c r="C25" i="208"/>
  <c r="B25" i="206"/>
  <c r="B25" i="208"/>
  <c r="L24" i="208"/>
  <c r="K24" i="208"/>
  <c r="J24" i="208"/>
  <c r="I24" i="208"/>
  <c r="H24" i="208"/>
  <c r="G24" i="208"/>
  <c r="F24" i="208"/>
  <c r="E24" i="208"/>
  <c r="D24" i="208"/>
  <c r="C24" i="208"/>
  <c r="B24" i="206"/>
  <c r="B24" i="208"/>
  <c r="L23" i="208"/>
  <c r="K23" i="208"/>
  <c r="J23" i="208"/>
  <c r="I23" i="208"/>
  <c r="H23" i="208"/>
  <c r="G23" i="208"/>
  <c r="F23" i="208"/>
  <c r="E23" i="208"/>
  <c r="D23" i="208"/>
  <c r="C23" i="208"/>
  <c r="B23" i="208"/>
  <c r="L22" i="208"/>
  <c r="K22" i="208"/>
  <c r="J22" i="208"/>
  <c r="I22" i="208"/>
  <c r="H22" i="208"/>
  <c r="G22" i="208"/>
  <c r="F22" i="208"/>
  <c r="E22" i="208"/>
  <c r="D22" i="208"/>
  <c r="C22" i="208"/>
  <c r="B22" i="208"/>
  <c r="L21" i="208"/>
  <c r="K21" i="208"/>
  <c r="J21" i="208"/>
  <c r="I21" i="208"/>
  <c r="H21" i="208"/>
  <c r="G21" i="208"/>
  <c r="F21" i="208"/>
  <c r="E21" i="208"/>
  <c r="D21" i="208"/>
  <c r="C21" i="208"/>
  <c r="B21" i="208"/>
  <c r="L20" i="208"/>
  <c r="K20" i="208"/>
  <c r="J20" i="208"/>
  <c r="I20" i="208"/>
  <c r="H20" i="208"/>
  <c r="G20" i="208"/>
  <c r="F20" i="208"/>
  <c r="E20" i="208"/>
  <c r="D20" i="208"/>
  <c r="C20" i="208"/>
  <c r="B20" i="208"/>
  <c r="L19" i="208"/>
  <c r="K19" i="208"/>
  <c r="J19" i="208"/>
  <c r="I19" i="208"/>
  <c r="H19" i="208"/>
  <c r="G19" i="208"/>
  <c r="F19" i="208"/>
  <c r="E19" i="208"/>
  <c r="D19" i="208"/>
  <c r="C19" i="208"/>
  <c r="B19" i="208"/>
  <c r="L18" i="208"/>
  <c r="K18" i="208"/>
  <c r="J18" i="208"/>
  <c r="I18" i="208"/>
  <c r="H18" i="208"/>
  <c r="G18" i="208"/>
  <c r="F18" i="208"/>
  <c r="E18" i="208"/>
  <c r="D18" i="208"/>
  <c r="C18" i="208"/>
  <c r="B18" i="208"/>
  <c r="L17" i="208"/>
  <c r="K17" i="208"/>
  <c r="J17" i="208"/>
  <c r="I17" i="208"/>
  <c r="H17" i="208"/>
  <c r="G17" i="208"/>
  <c r="F17" i="208"/>
  <c r="E17" i="208"/>
  <c r="D17" i="208"/>
  <c r="C17" i="208"/>
  <c r="B17" i="208"/>
  <c r="L16" i="208"/>
  <c r="K16" i="208"/>
  <c r="J16" i="208"/>
  <c r="I16" i="208"/>
  <c r="H16" i="208"/>
  <c r="G16" i="208"/>
  <c r="F16" i="208"/>
  <c r="E16" i="208"/>
  <c r="D16" i="208"/>
  <c r="C16" i="208"/>
  <c r="B16" i="208"/>
  <c r="L15" i="208"/>
  <c r="K15" i="208"/>
  <c r="J15" i="208"/>
  <c r="I15" i="208"/>
  <c r="H15" i="208"/>
  <c r="G15" i="208"/>
  <c r="F15" i="208"/>
  <c r="E15" i="208"/>
  <c r="D15" i="208"/>
  <c r="C15" i="208"/>
  <c r="B15" i="208"/>
  <c r="L14" i="208"/>
  <c r="K14" i="208"/>
  <c r="J14" i="208"/>
  <c r="I14" i="208"/>
  <c r="H14" i="208"/>
  <c r="G14" i="208"/>
  <c r="F14" i="208"/>
  <c r="E14" i="208"/>
  <c r="D14" i="208"/>
  <c r="C14" i="208"/>
  <c r="B14" i="208"/>
  <c r="L13" i="208"/>
  <c r="K13" i="208"/>
  <c r="J13" i="208"/>
  <c r="I13" i="208"/>
  <c r="H13" i="208"/>
  <c r="G13" i="208"/>
  <c r="F13" i="208"/>
  <c r="E13" i="208"/>
  <c r="D13" i="208"/>
  <c r="C13" i="208"/>
  <c r="B13" i="208"/>
  <c r="L12" i="208"/>
  <c r="K12" i="208"/>
  <c r="J12" i="208"/>
  <c r="I12" i="208"/>
  <c r="H12" i="208"/>
  <c r="G12" i="208"/>
  <c r="F12" i="208"/>
  <c r="E12" i="208"/>
  <c r="D12" i="208"/>
  <c r="C12" i="208"/>
  <c r="B12" i="208"/>
  <c r="L11" i="208"/>
  <c r="K11" i="208"/>
  <c r="J11" i="208"/>
  <c r="I11" i="208"/>
  <c r="H11" i="208"/>
  <c r="G11" i="208"/>
  <c r="F11" i="208"/>
  <c r="E11" i="208"/>
  <c r="D11" i="208"/>
  <c r="C11" i="208"/>
  <c r="B11" i="208"/>
  <c r="L10" i="208"/>
  <c r="K10" i="208"/>
  <c r="J10" i="208"/>
  <c r="I10" i="208"/>
  <c r="H10" i="208"/>
  <c r="G10" i="208"/>
  <c r="F10" i="208"/>
  <c r="E10" i="208"/>
  <c r="D10" i="208"/>
  <c r="C10" i="208"/>
  <c r="B10" i="208"/>
  <c r="A24" i="207"/>
  <c r="A25" i="207"/>
  <c r="A26" i="207"/>
  <c r="A27" i="207"/>
  <c r="A28" i="207"/>
  <c r="A29" i="207"/>
  <c r="A30" i="207"/>
  <c r="A31" i="207"/>
  <c r="A32" i="207"/>
  <c r="A33" i="207"/>
  <c r="A34" i="207"/>
  <c r="A35" i="207"/>
  <c r="A36" i="207"/>
  <c r="A37" i="207"/>
  <c r="A24" i="206"/>
  <c r="A25" i="206"/>
  <c r="A26" i="206"/>
  <c r="A27" i="206"/>
  <c r="A28" i="206"/>
  <c r="A29" i="206"/>
  <c r="A30" i="206"/>
  <c r="A31" i="206"/>
  <c r="A32" i="206"/>
  <c r="A33" i="206"/>
  <c r="A34" i="206"/>
  <c r="A35" i="206"/>
  <c r="A36" i="206"/>
  <c r="A37" i="206"/>
  <c r="C37" i="205"/>
  <c r="D37" i="205"/>
  <c r="E37" i="205"/>
  <c r="F37" i="205"/>
  <c r="G37" i="205"/>
  <c r="H37" i="205"/>
  <c r="I37" i="205"/>
  <c r="J37" i="205"/>
  <c r="K37" i="205"/>
  <c r="L37" i="205"/>
  <c r="B37" i="205"/>
  <c r="O37" i="205"/>
  <c r="M37" i="205"/>
  <c r="A24" i="205"/>
  <c r="A25" i="205"/>
  <c r="A26" i="205"/>
  <c r="A27" i="205"/>
  <c r="A28" i="205"/>
  <c r="A29" i="205"/>
  <c r="A30" i="205"/>
  <c r="A31" i="205"/>
  <c r="A32" i="205"/>
  <c r="A33" i="205"/>
  <c r="A34" i="205"/>
  <c r="A35" i="205"/>
  <c r="A36" i="205"/>
  <c r="A37" i="205"/>
  <c r="C36" i="205"/>
  <c r="D36" i="205"/>
  <c r="E36" i="205"/>
  <c r="F36" i="205"/>
  <c r="G36" i="205"/>
  <c r="H36" i="205"/>
  <c r="I36" i="205"/>
  <c r="J36" i="205"/>
  <c r="K36" i="205"/>
  <c r="L36" i="205"/>
  <c r="B36" i="205"/>
  <c r="O36" i="205"/>
  <c r="M36" i="205"/>
  <c r="C35" i="205"/>
  <c r="D35" i="205"/>
  <c r="E35" i="205"/>
  <c r="F35" i="205"/>
  <c r="G35" i="205"/>
  <c r="H35" i="205"/>
  <c r="I35" i="205"/>
  <c r="J35" i="205"/>
  <c r="K35" i="205"/>
  <c r="L35" i="205"/>
  <c r="B35" i="205"/>
  <c r="O35" i="205"/>
  <c r="M35" i="205"/>
  <c r="C34" i="205"/>
  <c r="D34" i="205"/>
  <c r="E34" i="205"/>
  <c r="F34" i="205"/>
  <c r="G34" i="205"/>
  <c r="H34" i="205"/>
  <c r="I34" i="205"/>
  <c r="J34" i="205"/>
  <c r="K34" i="205"/>
  <c r="L34" i="205"/>
  <c r="B34" i="205"/>
  <c r="O34" i="205"/>
  <c r="M34" i="205"/>
  <c r="C33" i="205"/>
  <c r="D33" i="205"/>
  <c r="E33" i="205"/>
  <c r="F33" i="205"/>
  <c r="G33" i="205"/>
  <c r="H33" i="205"/>
  <c r="I33" i="205"/>
  <c r="J33" i="205"/>
  <c r="K33" i="205"/>
  <c r="L33" i="205"/>
  <c r="B33" i="205"/>
  <c r="O33" i="205"/>
  <c r="M33" i="205"/>
  <c r="C32" i="205"/>
  <c r="D32" i="205"/>
  <c r="E32" i="205"/>
  <c r="F32" i="205"/>
  <c r="G32" i="205"/>
  <c r="H32" i="205"/>
  <c r="I32" i="205"/>
  <c r="J32" i="205"/>
  <c r="K32" i="205"/>
  <c r="L32" i="205"/>
  <c r="B32" i="205"/>
  <c r="O32" i="205"/>
  <c r="M32" i="205"/>
  <c r="C31" i="205"/>
  <c r="D31" i="205"/>
  <c r="E31" i="205"/>
  <c r="F31" i="205"/>
  <c r="G31" i="205"/>
  <c r="H31" i="205"/>
  <c r="I31" i="205"/>
  <c r="J31" i="205"/>
  <c r="K31" i="205"/>
  <c r="L31" i="205"/>
  <c r="B31" i="205"/>
  <c r="O31" i="205"/>
  <c r="M31" i="205"/>
  <c r="C30" i="205"/>
  <c r="D30" i="205"/>
  <c r="E30" i="205"/>
  <c r="F30" i="205"/>
  <c r="G30" i="205"/>
  <c r="H30" i="205"/>
  <c r="I30" i="205"/>
  <c r="J30" i="205"/>
  <c r="K30" i="205"/>
  <c r="L30" i="205"/>
  <c r="B30" i="205"/>
  <c r="O30" i="205"/>
  <c r="M30" i="205"/>
  <c r="C29" i="205"/>
  <c r="D29" i="205"/>
  <c r="E29" i="205"/>
  <c r="F29" i="205"/>
  <c r="G29" i="205"/>
  <c r="H29" i="205"/>
  <c r="I29" i="205"/>
  <c r="J29" i="205"/>
  <c r="K29" i="205"/>
  <c r="L29" i="205"/>
  <c r="B29" i="205"/>
  <c r="O29" i="205"/>
  <c r="M29" i="205"/>
  <c r="C28" i="205"/>
  <c r="D28" i="205"/>
  <c r="E28" i="205"/>
  <c r="F28" i="205"/>
  <c r="G28" i="205"/>
  <c r="H28" i="205"/>
  <c r="I28" i="205"/>
  <c r="J28" i="205"/>
  <c r="K28" i="205"/>
  <c r="L28" i="205"/>
  <c r="B28" i="205"/>
  <c r="O28" i="205"/>
  <c r="M28" i="205"/>
  <c r="C27" i="205"/>
  <c r="D27" i="205"/>
  <c r="E27" i="205"/>
  <c r="F27" i="205"/>
  <c r="G27" i="205"/>
  <c r="H27" i="205"/>
  <c r="I27" i="205"/>
  <c r="J27" i="205"/>
  <c r="K27" i="205"/>
  <c r="L27" i="205"/>
  <c r="B27" i="205"/>
  <c r="O27" i="205"/>
  <c r="M27" i="205"/>
  <c r="C26" i="205"/>
  <c r="D26" i="205"/>
  <c r="E26" i="205"/>
  <c r="F26" i="205"/>
  <c r="G26" i="205"/>
  <c r="H26" i="205"/>
  <c r="I26" i="205"/>
  <c r="J26" i="205"/>
  <c r="K26" i="205"/>
  <c r="L26" i="205"/>
  <c r="B26" i="205"/>
  <c r="O26" i="205"/>
  <c r="M26" i="205"/>
  <c r="C25" i="205"/>
  <c r="D25" i="205"/>
  <c r="E25" i="205"/>
  <c r="F25" i="205"/>
  <c r="G25" i="205"/>
  <c r="H25" i="205"/>
  <c r="I25" i="205"/>
  <c r="J25" i="205"/>
  <c r="K25" i="205"/>
  <c r="L25" i="205"/>
  <c r="B25" i="205"/>
  <c r="O25" i="205"/>
  <c r="M25" i="205"/>
  <c r="C24" i="205"/>
  <c r="D24" i="205"/>
  <c r="E24" i="205"/>
  <c r="F24" i="205"/>
  <c r="G24" i="205"/>
  <c r="H24" i="205"/>
  <c r="I24" i="205"/>
  <c r="J24" i="205"/>
  <c r="K24" i="205"/>
  <c r="L24" i="205"/>
  <c r="B24" i="205"/>
  <c r="O24" i="205"/>
  <c r="M24" i="205"/>
  <c r="C23" i="205"/>
  <c r="D23" i="205"/>
  <c r="E23" i="205"/>
  <c r="F23" i="205"/>
  <c r="G23" i="205"/>
  <c r="H23" i="205"/>
  <c r="I23" i="205"/>
  <c r="J23" i="205"/>
  <c r="K23" i="205"/>
  <c r="L23" i="205"/>
  <c r="B23" i="205"/>
  <c r="O23" i="205"/>
  <c r="M23" i="205"/>
  <c r="C22" i="205"/>
  <c r="D22" i="205"/>
  <c r="E22" i="205"/>
  <c r="F22" i="205"/>
  <c r="G22" i="205"/>
  <c r="H22" i="205"/>
  <c r="I22" i="205"/>
  <c r="J22" i="205"/>
  <c r="K22" i="205"/>
  <c r="L22" i="205"/>
  <c r="B22" i="205"/>
  <c r="O22" i="205"/>
  <c r="M22" i="205"/>
  <c r="C21" i="205"/>
  <c r="D21" i="205"/>
  <c r="E21" i="205"/>
  <c r="F21" i="205"/>
  <c r="G21" i="205"/>
  <c r="H21" i="205"/>
  <c r="I21" i="205"/>
  <c r="J21" i="205"/>
  <c r="K21" i="205"/>
  <c r="L21" i="205"/>
  <c r="B21" i="205"/>
  <c r="O21" i="205"/>
  <c r="M21" i="205"/>
  <c r="C20" i="205"/>
  <c r="D20" i="205"/>
  <c r="E20" i="205"/>
  <c r="F20" i="205"/>
  <c r="G20" i="205"/>
  <c r="H20" i="205"/>
  <c r="I20" i="205"/>
  <c r="J20" i="205"/>
  <c r="K20" i="205"/>
  <c r="L20" i="205"/>
  <c r="B20" i="205"/>
  <c r="O20" i="205"/>
  <c r="M20" i="205"/>
  <c r="C19" i="205"/>
  <c r="D19" i="205"/>
  <c r="E19" i="205"/>
  <c r="F19" i="205"/>
  <c r="G19" i="205"/>
  <c r="H19" i="205"/>
  <c r="I19" i="205"/>
  <c r="J19" i="205"/>
  <c r="K19" i="205"/>
  <c r="L19" i="205"/>
  <c r="B19" i="205"/>
  <c r="O19" i="205"/>
  <c r="M19" i="205"/>
  <c r="C18" i="205"/>
  <c r="D18" i="205"/>
  <c r="E18" i="205"/>
  <c r="F18" i="205"/>
  <c r="G18" i="205"/>
  <c r="H18" i="205"/>
  <c r="I18" i="205"/>
  <c r="J18" i="205"/>
  <c r="K18" i="205"/>
  <c r="L18" i="205"/>
  <c r="B18" i="205"/>
  <c r="O18" i="205"/>
  <c r="M18" i="205"/>
  <c r="C17" i="205"/>
  <c r="D17" i="205"/>
  <c r="E17" i="205"/>
  <c r="F17" i="205"/>
  <c r="G17" i="205"/>
  <c r="H17" i="205"/>
  <c r="I17" i="205"/>
  <c r="J17" i="205"/>
  <c r="K17" i="205"/>
  <c r="L17" i="205"/>
  <c r="B17" i="205"/>
  <c r="O17" i="205"/>
  <c r="M17" i="205"/>
  <c r="C16" i="205"/>
  <c r="D16" i="205"/>
  <c r="E16" i="205"/>
  <c r="F16" i="205"/>
  <c r="G16" i="205"/>
  <c r="H16" i="205"/>
  <c r="I16" i="205"/>
  <c r="J16" i="205"/>
  <c r="K16" i="205"/>
  <c r="L16" i="205"/>
  <c r="B16" i="205"/>
  <c r="O16" i="205"/>
  <c r="M16" i="205"/>
  <c r="C15" i="205"/>
  <c r="D15" i="205"/>
  <c r="E15" i="205"/>
  <c r="F15" i="205"/>
  <c r="G15" i="205"/>
  <c r="H15" i="205"/>
  <c r="I15" i="205"/>
  <c r="J15" i="205"/>
  <c r="K15" i="205"/>
  <c r="L15" i="205"/>
  <c r="B15" i="205"/>
  <c r="O15" i="205"/>
  <c r="M15" i="205"/>
  <c r="C14" i="205"/>
  <c r="D14" i="205"/>
  <c r="E14" i="205"/>
  <c r="F14" i="205"/>
  <c r="G14" i="205"/>
  <c r="H14" i="205"/>
  <c r="I14" i="205"/>
  <c r="J14" i="205"/>
  <c r="K14" i="205"/>
  <c r="L14" i="205"/>
  <c r="B14" i="205"/>
  <c r="O14" i="205"/>
  <c r="M14" i="205"/>
  <c r="C13" i="205"/>
  <c r="D13" i="205"/>
  <c r="E13" i="205"/>
  <c r="F13" i="205"/>
  <c r="G13" i="205"/>
  <c r="H13" i="205"/>
  <c r="I13" i="205"/>
  <c r="J13" i="205"/>
  <c r="K13" i="205"/>
  <c r="L13" i="205"/>
  <c r="B13" i="205"/>
  <c r="O13" i="205"/>
  <c r="M13" i="205"/>
  <c r="C12" i="205"/>
  <c r="D12" i="205"/>
  <c r="E12" i="205"/>
  <c r="F12" i="205"/>
  <c r="G12" i="205"/>
  <c r="H12" i="205"/>
  <c r="I12" i="205"/>
  <c r="J12" i="205"/>
  <c r="K12" i="205"/>
  <c r="L12" i="205"/>
  <c r="B12" i="205"/>
  <c r="O12" i="205"/>
  <c r="M12" i="205"/>
  <c r="C11" i="205"/>
  <c r="D11" i="205"/>
  <c r="E11" i="205"/>
  <c r="F11" i="205"/>
  <c r="G11" i="205"/>
  <c r="H11" i="205"/>
  <c r="I11" i="205"/>
  <c r="J11" i="205"/>
  <c r="K11" i="205"/>
  <c r="L11" i="205"/>
  <c r="B11" i="205"/>
  <c r="O11" i="205"/>
  <c r="M11" i="205"/>
  <c r="C10" i="205"/>
  <c r="D10" i="205"/>
  <c r="E10" i="205"/>
  <c r="F10" i="205"/>
  <c r="G10" i="205"/>
  <c r="H10" i="205"/>
  <c r="I10" i="205"/>
  <c r="J10" i="205"/>
  <c r="K10" i="205"/>
  <c r="L10" i="205"/>
  <c r="B10" i="205"/>
  <c r="O10" i="205"/>
  <c r="M10" i="205"/>
  <c r="A24" i="204"/>
  <c r="A25" i="204"/>
  <c r="A26" i="204"/>
  <c r="A27" i="204"/>
  <c r="A28" i="204"/>
  <c r="A29" i="204"/>
  <c r="A30" i="204"/>
  <c r="A31" i="204"/>
  <c r="A32" i="204"/>
  <c r="A33" i="204"/>
  <c r="A34" i="204"/>
  <c r="A35" i="204"/>
  <c r="A36" i="204"/>
  <c r="A37" i="204"/>
  <c r="A38" i="204"/>
  <c r="A39" i="204"/>
  <c r="A24" i="203"/>
  <c r="A25" i="203"/>
  <c r="A26" i="203"/>
  <c r="A27" i="203"/>
  <c r="A28" i="203"/>
  <c r="A29" i="203"/>
  <c r="A30" i="203"/>
  <c r="A31" i="203"/>
  <c r="A32" i="203"/>
  <c r="A33" i="203"/>
  <c r="A34" i="203"/>
  <c r="A35" i="203"/>
  <c r="A36" i="203"/>
  <c r="A37" i="203"/>
  <c r="A38" i="203"/>
  <c r="A39" i="203"/>
  <c r="L39" i="202"/>
  <c r="K39" i="202"/>
  <c r="J39" i="202"/>
  <c r="I39" i="202"/>
  <c r="H39" i="202"/>
  <c r="G39" i="202"/>
  <c r="F39" i="202"/>
  <c r="E39" i="202"/>
  <c r="D39" i="202"/>
  <c r="C39" i="202"/>
  <c r="B39" i="202"/>
  <c r="A24" i="202"/>
  <c r="A25" i="202"/>
  <c r="A26" i="202"/>
  <c r="A27" i="202"/>
  <c r="A28" i="202"/>
  <c r="A29" i="202"/>
  <c r="A30" i="202"/>
  <c r="A31" i="202"/>
  <c r="A32" i="202"/>
  <c r="A33" i="202"/>
  <c r="A34" i="202"/>
  <c r="A35" i="202"/>
  <c r="A36" i="202"/>
  <c r="A37" i="202"/>
  <c r="A38" i="202"/>
  <c r="A39" i="202"/>
  <c r="L38" i="202"/>
  <c r="K38" i="202"/>
  <c r="J38" i="202"/>
  <c r="I38" i="202"/>
  <c r="H38" i="202"/>
  <c r="G38" i="202"/>
  <c r="F38" i="202"/>
  <c r="E38" i="202"/>
  <c r="D38" i="202"/>
  <c r="C38" i="202"/>
  <c r="B38" i="202"/>
  <c r="L37" i="202"/>
  <c r="K37" i="202"/>
  <c r="J37" i="202"/>
  <c r="I37" i="202"/>
  <c r="H37" i="202"/>
  <c r="G37" i="202"/>
  <c r="F37" i="202"/>
  <c r="E37" i="202"/>
  <c r="D37" i="202"/>
  <c r="C37" i="202"/>
  <c r="B37" i="202"/>
  <c r="L36" i="202"/>
  <c r="K36" i="202"/>
  <c r="J36" i="202"/>
  <c r="I36" i="202"/>
  <c r="H36" i="202"/>
  <c r="G36" i="202"/>
  <c r="F36" i="202"/>
  <c r="E36" i="202"/>
  <c r="D36" i="202"/>
  <c r="C36" i="202"/>
  <c r="B36" i="202"/>
  <c r="L35" i="202"/>
  <c r="K35" i="202"/>
  <c r="J35" i="202"/>
  <c r="I35" i="202"/>
  <c r="H35" i="202"/>
  <c r="G35" i="202"/>
  <c r="F35" i="202"/>
  <c r="E35" i="202"/>
  <c r="D35" i="202"/>
  <c r="C35" i="202"/>
  <c r="B35" i="202"/>
  <c r="L34" i="202"/>
  <c r="K34" i="202"/>
  <c r="J34" i="202"/>
  <c r="I34" i="202"/>
  <c r="H34" i="202"/>
  <c r="G34" i="202"/>
  <c r="F34" i="202"/>
  <c r="E34" i="202"/>
  <c r="D34" i="202"/>
  <c r="C34" i="202"/>
  <c r="B34" i="202"/>
  <c r="L33" i="202"/>
  <c r="K33" i="202"/>
  <c r="J33" i="202"/>
  <c r="I33" i="202"/>
  <c r="H33" i="202"/>
  <c r="G33" i="202"/>
  <c r="F33" i="202"/>
  <c r="E33" i="202"/>
  <c r="D33" i="202"/>
  <c r="C33" i="202"/>
  <c r="B33" i="202"/>
  <c r="L32" i="202"/>
  <c r="K32" i="202"/>
  <c r="J32" i="202"/>
  <c r="I32" i="202"/>
  <c r="H32" i="202"/>
  <c r="G32" i="202"/>
  <c r="F32" i="202"/>
  <c r="E32" i="202"/>
  <c r="D32" i="202"/>
  <c r="C32" i="202"/>
  <c r="B32" i="202"/>
  <c r="L31" i="202"/>
  <c r="K31" i="202"/>
  <c r="J31" i="202"/>
  <c r="I31" i="202"/>
  <c r="H31" i="202"/>
  <c r="G31" i="202"/>
  <c r="F31" i="202"/>
  <c r="E31" i="202"/>
  <c r="D31" i="202"/>
  <c r="C31" i="202"/>
  <c r="B31" i="202"/>
  <c r="L30" i="202"/>
  <c r="K30" i="202"/>
  <c r="J30" i="202"/>
  <c r="I30" i="202"/>
  <c r="H30" i="202"/>
  <c r="G30" i="202"/>
  <c r="F30" i="202"/>
  <c r="E30" i="202"/>
  <c r="D30" i="202"/>
  <c r="C30" i="202"/>
  <c r="B30" i="202"/>
  <c r="L29" i="202"/>
  <c r="K29" i="202"/>
  <c r="J29" i="202"/>
  <c r="I29" i="202"/>
  <c r="H29" i="202"/>
  <c r="G29" i="202"/>
  <c r="F29" i="202"/>
  <c r="E29" i="202"/>
  <c r="D29" i="202"/>
  <c r="C29" i="202"/>
  <c r="B29" i="202"/>
  <c r="L28" i="202"/>
  <c r="K28" i="202"/>
  <c r="J28" i="202"/>
  <c r="I28" i="202"/>
  <c r="H28" i="202"/>
  <c r="G28" i="202"/>
  <c r="F28" i="202"/>
  <c r="E28" i="202"/>
  <c r="D28" i="202"/>
  <c r="C28" i="202"/>
  <c r="B28" i="202"/>
  <c r="L27" i="202"/>
  <c r="K27" i="202"/>
  <c r="J27" i="202"/>
  <c r="I27" i="202"/>
  <c r="H27" i="202"/>
  <c r="G27" i="202"/>
  <c r="F27" i="202"/>
  <c r="E27" i="202"/>
  <c r="D27" i="202"/>
  <c r="C27" i="202"/>
  <c r="B27" i="202"/>
  <c r="L26" i="202"/>
  <c r="K26" i="202"/>
  <c r="J26" i="202"/>
  <c r="I26" i="202"/>
  <c r="H26" i="202"/>
  <c r="G26" i="202"/>
  <c r="F26" i="202"/>
  <c r="E26" i="202"/>
  <c r="D26" i="202"/>
  <c r="C26" i="202"/>
  <c r="B26" i="202"/>
  <c r="L25" i="202"/>
  <c r="K25" i="202"/>
  <c r="J25" i="202"/>
  <c r="I25" i="202"/>
  <c r="H25" i="202"/>
  <c r="G25" i="202"/>
  <c r="F25" i="202"/>
  <c r="E25" i="202"/>
  <c r="D25" i="202"/>
  <c r="C25" i="202"/>
  <c r="B25" i="202"/>
  <c r="L24" i="202"/>
  <c r="K24" i="202"/>
  <c r="J24" i="202"/>
  <c r="I24" i="202"/>
  <c r="H24" i="202"/>
  <c r="G24" i="202"/>
  <c r="F24" i="202"/>
  <c r="E24" i="202"/>
  <c r="D24" i="202"/>
  <c r="C24" i="202"/>
  <c r="B24" i="202"/>
  <c r="L23" i="202"/>
  <c r="K23" i="202"/>
  <c r="J23" i="202"/>
  <c r="I23" i="202"/>
  <c r="H23" i="202"/>
  <c r="G23" i="202"/>
  <c r="F23" i="202"/>
  <c r="E23" i="202"/>
  <c r="D23" i="202"/>
  <c r="C23" i="202"/>
  <c r="B23" i="202"/>
  <c r="L22" i="202"/>
  <c r="K22" i="202"/>
  <c r="J22" i="202"/>
  <c r="I22" i="202"/>
  <c r="H22" i="202"/>
  <c r="G22" i="202"/>
  <c r="F22" i="202"/>
  <c r="E22" i="202"/>
  <c r="D22" i="202"/>
  <c r="C22" i="202"/>
  <c r="B22" i="202"/>
  <c r="L21" i="202"/>
  <c r="K21" i="202"/>
  <c r="J21" i="202"/>
  <c r="I21" i="202"/>
  <c r="H21" i="202"/>
  <c r="G21" i="202"/>
  <c r="F21" i="202"/>
  <c r="E21" i="202"/>
  <c r="D21" i="202"/>
  <c r="C21" i="202"/>
  <c r="B21" i="202"/>
  <c r="L20" i="202"/>
  <c r="K20" i="202"/>
  <c r="J20" i="202"/>
  <c r="I20" i="202"/>
  <c r="H20" i="202"/>
  <c r="G20" i="202"/>
  <c r="F20" i="202"/>
  <c r="E20" i="202"/>
  <c r="D20" i="202"/>
  <c r="C20" i="202"/>
  <c r="B20" i="202"/>
  <c r="L19" i="202"/>
  <c r="K19" i="202"/>
  <c r="J19" i="202"/>
  <c r="I19" i="202"/>
  <c r="H19" i="202"/>
  <c r="G19" i="202"/>
  <c r="F19" i="202"/>
  <c r="E19" i="202"/>
  <c r="D19" i="202"/>
  <c r="C19" i="202"/>
  <c r="B19" i="202"/>
  <c r="L18" i="202"/>
  <c r="K18" i="202"/>
  <c r="J18" i="202"/>
  <c r="I18" i="202"/>
  <c r="H18" i="202"/>
  <c r="G18" i="202"/>
  <c r="F18" i="202"/>
  <c r="E18" i="202"/>
  <c r="D18" i="202"/>
  <c r="C18" i="202"/>
  <c r="B18" i="202"/>
  <c r="L17" i="202"/>
  <c r="K17" i="202"/>
  <c r="J17" i="202"/>
  <c r="I17" i="202"/>
  <c r="H17" i="202"/>
  <c r="G17" i="202"/>
  <c r="F17" i="202"/>
  <c r="E17" i="202"/>
  <c r="D17" i="202"/>
  <c r="C17" i="202"/>
  <c r="B17" i="202"/>
  <c r="L16" i="202"/>
  <c r="K16" i="202"/>
  <c r="J16" i="202"/>
  <c r="I16" i="202"/>
  <c r="H16" i="202"/>
  <c r="G16" i="202"/>
  <c r="F16" i="202"/>
  <c r="E16" i="202"/>
  <c r="D16" i="202"/>
  <c r="C16" i="202"/>
  <c r="B16" i="202"/>
  <c r="L15" i="202"/>
  <c r="K15" i="202"/>
  <c r="J15" i="202"/>
  <c r="I15" i="202"/>
  <c r="H15" i="202"/>
  <c r="G15" i="202"/>
  <c r="F15" i="202"/>
  <c r="E15" i="202"/>
  <c r="D15" i="202"/>
  <c r="C15" i="202"/>
  <c r="B15" i="202"/>
  <c r="L14" i="202"/>
  <c r="K14" i="202"/>
  <c r="J14" i="202"/>
  <c r="I14" i="202"/>
  <c r="H14" i="202"/>
  <c r="G14" i="202"/>
  <c r="F14" i="202"/>
  <c r="E14" i="202"/>
  <c r="D14" i="202"/>
  <c r="C14" i="202"/>
  <c r="B14" i="202"/>
  <c r="L13" i="202"/>
  <c r="K13" i="202"/>
  <c r="J13" i="202"/>
  <c r="I13" i="202"/>
  <c r="H13" i="202"/>
  <c r="G13" i="202"/>
  <c r="F13" i="202"/>
  <c r="E13" i="202"/>
  <c r="D13" i="202"/>
  <c r="C13" i="202"/>
  <c r="B13" i="202"/>
  <c r="L12" i="202"/>
  <c r="K12" i="202"/>
  <c r="J12" i="202"/>
  <c r="I12" i="202"/>
  <c r="H12" i="202"/>
  <c r="G12" i="202"/>
  <c r="F12" i="202"/>
  <c r="E12" i="202"/>
  <c r="D12" i="202"/>
  <c r="C12" i="202"/>
  <c r="B12" i="202"/>
  <c r="L11" i="202"/>
  <c r="K11" i="202"/>
  <c r="J11" i="202"/>
  <c r="I11" i="202"/>
  <c r="H11" i="202"/>
  <c r="G11" i="202"/>
  <c r="F11" i="202"/>
  <c r="E11" i="202"/>
  <c r="D11" i="202"/>
  <c r="C11" i="202"/>
  <c r="B11" i="202"/>
  <c r="L10" i="202"/>
  <c r="K10" i="202"/>
  <c r="J10" i="202"/>
  <c r="I10" i="202"/>
  <c r="H10" i="202"/>
  <c r="G10" i="202"/>
  <c r="F10" i="202"/>
  <c r="E10" i="202"/>
  <c r="D10" i="202"/>
  <c r="C10" i="202"/>
  <c r="B10" i="202"/>
  <c r="L39" i="212"/>
  <c r="K39" i="212"/>
  <c r="E39" i="212"/>
  <c r="F39" i="212"/>
  <c r="D39" i="212"/>
  <c r="A24" i="212"/>
  <c r="A25" i="212"/>
  <c r="A26" i="212"/>
  <c r="A27" i="212"/>
  <c r="A28" i="212"/>
  <c r="A29" i="212"/>
  <c r="A30" i="212"/>
  <c r="A31" i="212"/>
  <c r="A32" i="212"/>
  <c r="A33" i="212"/>
  <c r="A34" i="212"/>
  <c r="A35" i="212"/>
  <c r="A36" i="212"/>
  <c r="A37" i="212"/>
  <c r="A38" i="212"/>
  <c r="A39" i="212"/>
  <c r="L38" i="212"/>
  <c r="K38" i="212"/>
  <c r="J38" i="212"/>
  <c r="F38" i="212"/>
  <c r="D38" i="212"/>
  <c r="M37" i="212"/>
  <c r="K37" i="212"/>
  <c r="O37" i="212"/>
  <c r="N37" i="212"/>
  <c r="L37" i="212"/>
  <c r="J37" i="212"/>
  <c r="F37" i="212"/>
  <c r="D37" i="212"/>
  <c r="K36" i="212"/>
  <c r="O36" i="212"/>
  <c r="N36" i="212"/>
  <c r="L36" i="212"/>
  <c r="J36" i="212"/>
  <c r="F36" i="212"/>
  <c r="D36" i="212"/>
  <c r="K35" i="212"/>
  <c r="O35" i="212"/>
  <c r="N35" i="212"/>
  <c r="L35" i="212"/>
  <c r="J35" i="212"/>
  <c r="F35" i="212"/>
  <c r="D35" i="212"/>
  <c r="K34" i="212"/>
  <c r="O34" i="212"/>
  <c r="N34" i="212"/>
  <c r="L34" i="212"/>
  <c r="J34" i="212"/>
  <c r="F34" i="212"/>
  <c r="D34" i="212"/>
  <c r="K33" i="212"/>
  <c r="O33" i="212"/>
  <c r="N33" i="212"/>
  <c r="L33" i="212"/>
  <c r="J33" i="212"/>
  <c r="F33" i="212"/>
  <c r="D33" i="212"/>
  <c r="K32" i="212"/>
  <c r="O32" i="212"/>
  <c r="N32" i="212"/>
  <c r="L32" i="212"/>
  <c r="J32" i="212"/>
  <c r="F32" i="212"/>
  <c r="D32" i="212"/>
  <c r="K31" i="212"/>
  <c r="O31" i="212"/>
  <c r="N31" i="212"/>
  <c r="L31" i="212"/>
  <c r="J31" i="212"/>
  <c r="F31" i="212"/>
  <c r="D31" i="212"/>
  <c r="K30" i="212"/>
  <c r="O30" i="212"/>
  <c r="N30" i="212"/>
  <c r="L30" i="212"/>
  <c r="J30" i="212"/>
  <c r="F30" i="212"/>
  <c r="D30" i="212"/>
  <c r="K29" i="212"/>
  <c r="O29" i="212"/>
  <c r="N29" i="212"/>
  <c r="L29" i="212"/>
  <c r="J29" i="212"/>
  <c r="F29" i="212"/>
  <c r="D29" i="212"/>
  <c r="K28" i="212"/>
  <c r="O28" i="212"/>
  <c r="N28" i="212"/>
  <c r="L28" i="212"/>
  <c r="J28" i="212"/>
  <c r="F28" i="212"/>
  <c r="D28" i="212"/>
  <c r="K27" i="212"/>
  <c r="O27" i="212"/>
  <c r="N27" i="212"/>
  <c r="L27" i="212"/>
  <c r="J27" i="212"/>
  <c r="F27" i="212"/>
  <c r="D27" i="212"/>
  <c r="K26" i="212"/>
  <c r="O26" i="212"/>
  <c r="N26" i="212"/>
  <c r="L26" i="212"/>
  <c r="J26" i="212"/>
  <c r="F26" i="212"/>
  <c r="D26" i="212"/>
  <c r="K25" i="212"/>
  <c r="O25" i="212"/>
  <c r="N25" i="212"/>
  <c r="L25" i="212"/>
  <c r="J25" i="212"/>
  <c r="F25" i="212"/>
  <c r="D25" i="212"/>
  <c r="K24" i="212"/>
  <c r="O24" i="212"/>
  <c r="N24" i="212"/>
  <c r="L24" i="212"/>
  <c r="J24" i="212"/>
  <c r="F24" i="212"/>
  <c r="D24" i="212"/>
  <c r="K23" i="212"/>
  <c r="O23" i="212"/>
  <c r="N23" i="212"/>
  <c r="L23" i="212"/>
  <c r="J23" i="212"/>
  <c r="F23" i="212"/>
  <c r="D23" i="212"/>
  <c r="K22" i="212"/>
  <c r="O22" i="212"/>
  <c r="N22" i="212"/>
  <c r="L22" i="212"/>
  <c r="J22" i="212"/>
  <c r="F22" i="212"/>
  <c r="D22" i="212"/>
  <c r="K21" i="212"/>
  <c r="O21" i="212"/>
  <c r="N21" i="212"/>
  <c r="L21" i="212"/>
  <c r="J21" i="212"/>
  <c r="F21" i="212"/>
  <c r="D21" i="212"/>
  <c r="K20" i="212"/>
  <c r="O20" i="212"/>
  <c r="N20" i="212"/>
  <c r="L20" i="212"/>
  <c r="J20" i="212"/>
  <c r="F20" i="212"/>
  <c r="D20" i="212"/>
  <c r="K19" i="212"/>
  <c r="O19" i="212"/>
  <c r="N19" i="212"/>
  <c r="L19" i="212"/>
  <c r="J19" i="212"/>
  <c r="F19" i="212"/>
  <c r="D19" i="212"/>
  <c r="K18" i="212"/>
  <c r="O18" i="212"/>
  <c r="N18" i="212"/>
  <c r="L18" i="212"/>
  <c r="J18" i="212"/>
  <c r="F18" i="212"/>
  <c r="D18" i="212"/>
  <c r="K17" i="212"/>
  <c r="O17" i="212"/>
  <c r="N17" i="212"/>
  <c r="L17" i="212"/>
  <c r="J17" i="212"/>
  <c r="F17" i="212"/>
  <c r="D17" i="212"/>
  <c r="K16" i="212"/>
  <c r="O16" i="212"/>
  <c r="N16" i="212"/>
  <c r="L16" i="212"/>
  <c r="J16" i="212"/>
  <c r="F16" i="212"/>
  <c r="D16" i="212"/>
  <c r="K15" i="212"/>
  <c r="O15" i="212"/>
  <c r="N15" i="212"/>
  <c r="L15" i="212"/>
  <c r="J15" i="212"/>
  <c r="F15" i="212"/>
  <c r="D15" i="212"/>
  <c r="K14" i="212"/>
  <c r="O14" i="212"/>
  <c r="N14" i="212"/>
  <c r="L14" i="212"/>
  <c r="J14" i="212"/>
  <c r="F14" i="212"/>
  <c r="D14" i="212"/>
  <c r="K13" i="212"/>
  <c r="O13" i="212"/>
  <c r="N13" i="212"/>
  <c r="L13" i="212"/>
  <c r="J13" i="212"/>
  <c r="F13" i="212"/>
  <c r="D13" i="212"/>
  <c r="K12" i="212"/>
  <c r="O12" i="212"/>
  <c r="N12" i="212"/>
  <c r="L12" i="212"/>
  <c r="J12" i="212"/>
  <c r="F12" i="212"/>
  <c r="D12" i="212"/>
  <c r="K11" i="212"/>
  <c r="O11" i="212"/>
  <c r="N11" i="212"/>
  <c r="L11" i="212"/>
  <c r="J11" i="212"/>
  <c r="F11" i="212"/>
  <c r="D11" i="212"/>
  <c r="K10" i="212"/>
  <c r="O10" i="212"/>
  <c r="N10" i="212"/>
  <c r="L10" i="212"/>
  <c r="J10" i="212"/>
  <c r="D10" i="212"/>
</calcChain>
</file>

<file path=xl/sharedStrings.xml><?xml version="1.0" encoding="utf-8"?>
<sst xmlns="http://schemas.openxmlformats.org/spreadsheetml/2006/main" count="1622" uniqueCount="278">
  <si>
    <t>year</t>
  </si>
  <si>
    <t>patbot90</t>
  </si>
  <si>
    <t>pattop10</t>
  </si>
  <si>
    <t>pattop1</t>
  </si>
  <si>
    <t>pat01</t>
  </si>
  <si>
    <t>pat50</t>
  </si>
  <si>
    <t>pat40</t>
  </si>
  <si>
    <t>pat9</t>
  </si>
  <si>
    <t>pat09</t>
  </si>
  <si>
    <t>Bottom 90%</t>
  </si>
  <si>
    <t>Top 10%</t>
  </si>
  <si>
    <t>Top 1%</t>
  </si>
  <si>
    <t>Top 0.1%</t>
  </si>
  <si>
    <t>Top 10% to 1%</t>
  </si>
  <si>
    <t>Top 1% to 0.1%</t>
  </si>
  <si>
    <t>Bottom 50%</t>
  </si>
  <si>
    <t>Graphs</t>
  </si>
  <si>
    <t>Middle 40%</t>
  </si>
  <si>
    <t>Distribution of wealth by size of total net wealth</t>
  </si>
  <si>
    <t>All</t>
  </si>
  <si>
    <t>Wealth Distribution ranked by size of net wealth  (Données DMTG avec diff mort)</t>
  </si>
  <si>
    <t>Distribution of net housing by size of total net wealth</t>
  </si>
  <si>
    <t>Distribution of business assets by size of total net wealth</t>
  </si>
  <si>
    <t>Distribution of financial assets by size of total net wealth</t>
  </si>
  <si>
    <t>Distribution of life insurance by size of total net wealth</t>
  </si>
  <si>
    <t>Patrimoine total</t>
  </si>
  <si>
    <t>P0-90 (in% of total wealth)</t>
  </si>
  <si>
    <t>Net wealth</t>
  </si>
  <si>
    <t>Net housing</t>
  </si>
  <si>
    <t>Business
assets</t>
  </si>
  <si>
    <t>Financial assets</t>
  </si>
  <si>
    <t>Equities</t>
  </si>
  <si>
    <t>Life insurance</t>
  </si>
  <si>
    <t>P90-100 (in% of total wealth)</t>
  </si>
  <si>
    <t>P99-100 (in% of total wealth)</t>
  </si>
  <si>
    <t>P99,9-100 (in% of total wealth)</t>
  </si>
  <si>
    <t>P0-50 (in% of total wealth)</t>
  </si>
  <si>
    <t>P50-90 (in% of total wealth)</t>
  </si>
  <si>
    <t>P90-99 (in% of total wealth)</t>
  </si>
  <si>
    <t>P99-99,9 (in% of total wealth)</t>
  </si>
  <si>
    <t>P0-100 (in% of total wealth)</t>
  </si>
  <si>
    <t>ratio DMTG/NA</t>
  </si>
  <si>
    <t>NA</t>
  </si>
  <si>
    <t>Distribution of equities by size of total net wealth</t>
  </si>
  <si>
    <t>20-29</t>
  </si>
  <si>
    <t>30-39</t>
  </si>
  <si>
    <t>40-49</t>
  </si>
  <si>
    <t>50-59</t>
  </si>
  <si>
    <t>60-69</t>
  </si>
  <si>
    <t>70-79</t>
  </si>
  <si>
    <t>80-89</t>
  </si>
  <si>
    <t>Avec mortalité differencié</t>
  </si>
  <si>
    <t>Sans mortalité differencié</t>
  </si>
  <si>
    <t>Ancien coef de mortalité differencié</t>
  </si>
  <si>
    <t>Décomposition du patrimoine privé des ménages (en milliards d'euros courants) issus des fichiers MTG et de l'estate multiplier (par coeff de mortalité)</t>
  </si>
  <si>
    <t>Ratio patrimoine issu des DMTG*estate multiplier sur patrimoine national accounts  (par coeff de mortalité)</t>
  </si>
  <si>
    <t>Avant tout ajustement</t>
  </si>
  <si>
    <t>pop</t>
  </si>
  <si>
    <t>frac_decl</t>
  </si>
  <si>
    <t>patmean</t>
  </si>
  <si>
    <t>patmin40</t>
  </si>
  <si>
    <t>patmin9</t>
  </si>
  <si>
    <t>patmin09</t>
  </si>
  <si>
    <t>patmin01</t>
  </si>
  <si>
    <t>Decedents</t>
  </si>
  <si>
    <t>Living without mortality differential</t>
  </si>
  <si>
    <t>Living with new mortality differential parameters</t>
  </si>
  <si>
    <t>Living with old mortality differential parameters</t>
  </si>
  <si>
    <t>Wealth distribution of decedents</t>
  </si>
  <si>
    <t>Back to index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</si>
  <si>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</si>
  <si>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</si>
  <si>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</si>
  <si>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</si>
  <si>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</si>
  <si>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</si>
  <si>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</si>
  <si>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</si>
  <si>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</si>
  <si>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</si>
  <si>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Men</t>
  </si>
  <si>
    <t>Women</t>
  </si>
  <si>
    <t>Population wide annual mortality rate</t>
  </si>
  <si>
    <t>Relative mortality</t>
  </si>
  <si>
    <t>Piketty 2011 (bottom 50%)</t>
  </si>
  <si>
    <t>Piketty 2011 (top 50%)</t>
  </si>
  <si>
    <t>Period 1976-1983</t>
  </si>
  <si>
    <t>Age 30-39</t>
  </si>
  <si>
    <t>Age 40-49</t>
  </si>
  <si>
    <t>Age 50-59</t>
  </si>
  <si>
    <t>Age 60-69</t>
  </si>
  <si>
    <t>Age 70-79</t>
  </si>
  <si>
    <t>Age 80-89</t>
  </si>
  <si>
    <t>Age 90+</t>
  </si>
  <si>
    <t>Period 1983-1991</t>
  </si>
  <si>
    <t>Period 1991-1999</t>
  </si>
  <si>
    <t>Period 2000-2008</t>
  </si>
  <si>
    <t>Notes: This table reports mortality statistics by age, gender, wealth group, and time period. Cols. [1]-[5] is for men, cols. [6]-[10] is for women.</t>
  </si>
  <si>
    <t>Taux de mortalité et taux de mortalité différenciés par age, sexe, année et importance de patrimoine</t>
  </si>
  <si>
    <t>aged</t>
  </si>
  <si>
    <t>mort_rateh</t>
  </si>
  <si>
    <t>diff_mortboth</t>
  </si>
  <si>
    <t>diff_mortmidh</t>
  </si>
  <si>
    <t>diff_morttoph</t>
  </si>
  <si>
    <t>mort_ratef</t>
  </si>
  <si>
    <t>diff_mortbotf</t>
  </si>
  <si>
    <t>diff_mortmidf</t>
  </si>
  <si>
    <t>diff_morttopf</t>
  </si>
  <si>
    <t>diff_mortoldbot50</t>
  </si>
  <si>
    <t>diff_mortoldtop50</t>
  </si>
  <si>
    <t>Debts assets and savings accounts</t>
  </si>
  <si>
    <t>Distribution of debt assets and savings accounts by size of total net wealth</t>
  </si>
  <si>
    <t>Without adjustment</t>
  </si>
  <si>
    <t>With non tax-filer wealth imputation</t>
  </si>
  <si>
    <t>With non tax-filer wealth imputation + life insurance imputation</t>
  </si>
  <si>
    <t>With non tax-filer wealth imputation + life insurance imputation + consistent with NA</t>
  </si>
  <si>
    <t>patmin10</t>
  </si>
  <si>
    <t>Avec bottom 50</t>
  </si>
  <si>
    <t>Avec bottom 50 et assurance-vie</t>
  </si>
  <si>
    <t>Avec bottom 50 et assurance-vie et consistent with NA</t>
  </si>
  <si>
    <t>Sans ajustement</t>
  </si>
  <si>
    <t>Avec bottom 50 + life insurance + consistent with NA</t>
  </si>
  <si>
    <t>Avec bottom 50 + life insurance</t>
  </si>
  <si>
    <t>[11]</t>
  </si>
  <si>
    <t>(thousands)</t>
  </si>
  <si>
    <t>Population (thousands)</t>
  </si>
  <si>
    <t>Population growth rate</t>
  </si>
  <si>
    <t>Births (thousands)</t>
  </si>
  <si>
    <t>Decedents (thousands)</t>
  </si>
  <si>
    <t>Migrations (thousands)</t>
  </si>
  <si>
    <t>Mortality rate</t>
  </si>
  <si>
    <t>Adult population (20-yr+)</t>
  </si>
  <si>
    <t>Share 0-19-yr-old in living population</t>
  </si>
  <si>
    <t>Adult decedents</t>
  </si>
  <si>
    <t>Share 0-19-yr-old in decedents</t>
  </si>
  <si>
    <t>Adult mortality rate</t>
  </si>
  <si>
    <t>ntot</t>
  </si>
  <si>
    <t>nbirth</t>
  </si>
  <si>
    <t>ndec</t>
  </si>
  <si>
    <t>nmigr</t>
  </si>
  <si>
    <t>na</t>
  </si>
  <si>
    <t>pntot019</t>
  </si>
  <si>
    <t>ndeca</t>
  </si>
  <si>
    <t>pndec019</t>
  </si>
  <si>
    <t>Total</t>
  </si>
  <si>
    <t>0-9</t>
  </si>
  <si>
    <t>10-19</t>
  </si>
  <si>
    <t>90+</t>
  </si>
  <si>
    <t>Note : Age atteint dans l'année (on ajoute +1 par rapport aux documents sources)</t>
  </si>
  <si>
    <t>Sources : INSEE "Populations par âges au 1er janvier (1901 - 2014)", France Métropolitaine. Mise à jour janvier 2014</t>
  </si>
  <si>
    <t>verif</t>
  </si>
  <si>
    <t>Note : Age = Age during the year</t>
  </si>
  <si>
    <t>Sources :</t>
  </si>
  <si>
    <t>1984-1997 : "Décès par âge et par génération, de 1899 à 1997" Louis Vallin , INED. Décès harmonisés avec données INSEE</t>
  </si>
  <si>
    <t>De 1998 à 2002 : exhaustifs des déclarations de décès de l'Etat civil</t>
  </si>
  <si>
    <t>De 2003 à 2013 : INSEE "TABLEAU 71 - DÉCÈS PAR SEXE, ANNÉE DE NAISSANCE, ÂGE ET ÉTAT MATRIMONIAL"</t>
  </si>
  <si>
    <t>Champs : France métropolitaine</t>
  </si>
  <si>
    <t>ndecmen0</t>
  </si>
  <si>
    <t>ndecmen10</t>
  </si>
  <si>
    <t>ndecmen20</t>
  </si>
  <si>
    <t>ndecmen30</t>
  </si>
  <si>
    <t>ndecmen40</t>
  </si>
  <si>
    <t>ndecmen50</t>
  </si>
  <si>
    <t>ndecmen60</t>
  </si>
  <si>
    <t>ndecmen70</t>
  </si>
  <si>
    <t>ndecmen80</t>
  </si>
  <si>
    <t>ndecwomen0</t>
  </si>
  <si>
    <t>ndecwomen10</t>
  </si>
  <si>
    <t>ndecwomen20</t>
  </si>
  <si>
    <t>ndecwomen30</t>
  </si>
  <si>
    <t>ndecwomen40</t>
  </si>
  <si>
    <t>ndecwomen50</t>
  </si>
  <si>
    <t>ndecwomen60</t>
  </si>
  <si>
    <t>ndecwomen70</t>
  </si>
  <si>
    <t>ndecwomen80</t>
  </si>
  <si>
    <t>mortratem0</t>
  </si>
  <si>
    <t>mortratem1</t>
  </si>
  <si>
    <t>mortratem2</t>
  </si>
  <si>
    <t>mortratem3</t>
  </si>
  <si>
    <t>mortratem4</t>
  </si>
  <si>
    <t>mortratem5</t>
  </si>
  <si>
    <t>mortratem6</t>
  </si>
  <si>
    <t>mortratem7</t>
  </si>
  <si>
    <t>mortratem8</t>
  </si>
  <si>
    <t>mortratem9</t>
  </si>
  <si>
    <t>80+</t>
  </si>
  <si>
    <t>mortratef0</t>
  </si>
  <si>
    <t>mortratef1</t>
  </si>
  <si>
    <t>mortratef2</t>
  </si>
  <si>
    <t>mortratef3</t>
  </si>
  <si>
    <t>mortratef4</t>
  </si>
  <si>
    <t>mortratef5</t>
  </si>
  <si>
    <t>mortratef6</t>
  </si>
  <si>
    <t>mortratef7</t>
  </si>
  <si>
    <t>mortratef8</t>
  </si>
  <si>
    <t>mortratef9</t>
  </si>
  <si>
    <t>Bottom 90% wealth share in France, 1984-2010</t>
  </si>
  <si>
    <t>Middle 40% wealth share in France, 1984-2010</t>
  </si>
  <si>
    <t>Top 10% wealth share in France, 1984-2010</t>
  </si>
  <si>
    <t>Top 10-1% wealth share in France, 1984-2010</t>
  </si>
  <si>
    <t>Top 1% wealth share in France, 1984-2010</t>
  </si>
  <si>
    <t>Top 0.1% wealth share in France, 1984-2010</t>
  </si>
  <si>
    <t>1) Estate multiplier approach: varying differential mortality parameters</t>
  </si>
  <si>
    <t>2) Estate multiplier approach without differential mortality parameters: Bridge the gap with National Accounts</t>
  </si>
  <si>
    <t>3) Estate multiplier approach with differential mortality parameters: Bridge the gap with National Accounts</t>
  </si>
  <si>
    <t>Tables</t>
  </si>
  <si>
    <t>Wealth distribution using differential mortality parameters coming from Blampain and Chardon (2011)</t>
  </si>
  <si>
    <t>Wealth distribution using differential mortality parameters coming from Piketty (2011)</t>
  </si>
  <si>
    <t>Wealth distribution without differential mortality parameters</t>
  </si>
  <si>
    <t>Decomposition of wealth by differential mortality parameters and imputation methods</t>
  </si>
  <si>
    <t>Decomposition of wealth by wealth groups and imputation methods</t>
  </si>
  <si>
    <t>Decomposition of wealth by wealth groups and imputation methods (2)</t>
  </si>
  <si>
    <t>Mu ratio by differential mortality parameters</t>
  </si>
  <si>
    <t>Population growth and mortality rates in France, 1984-2011 (annual series)</t>
  </si>
  <si>
    <t>Population by age group in France, 1984-2013 (male + female)</t>
  </si>
  <si>
    <t>Population by age group in France, 1984-2013 (male)</t>
  </si>
  <si>
    <t>Population by age group in France, 1984-2010 (female)</t>
  </si>
  <si>
    <t>Decedents by age group in France, 1984-2011 (male population)</t>
  </si>
  <si>
    <t>Decedents by age group in France, 1984-2011 (male + female)</t>
  </si>
  <si>
    <t>Decedents by age group in France, 1984-2011 (female population)</t>
  </si>
  <si>
    <t>Mortality rate for 100000 by age group in France, 1984-2013 (male)</t>
  </si>
  <si>
    <t>Mortality rate for 100000 by age group in France, 1984-2013 (female)</t>
  </si>
  <si>
    <t>Relative Mortality by Wealth Group, Age, Gender, and Time Period</t>
  </si>
  <si>
    <t>All adult decedents</t>
  </si>
  <si>
    <t>Number of decedents by wealth groups</t>
  </si>
  <si>
    <t>Number of observations by wealth groups</t>
  </si>
  <si>
    <t>Average age by wealth groups</t>
  </si>
  <si>
    <t>Number of adults by wealth groups</t>
  </si>
  <si>
    <t>All adult</t>
  </si>
  <si>
    <t>Period 2009-2013</t>
  </si>
  <si>
    <t>These estimates are computed using Les inégalités sociales face à la mort de N.Blampain, INSEE 2016). Mortality rates are computed by decenial age. Cols. [1] and [6] report the average annual mortality rate from demographic data provided by INSEE.</t>
  </si>
  <si>
    <t>[12]</t>
  </si>
  <si>
    <t>[13]</t>
  </si>
  <si>
    <t>[14]</t>
  </si>
  <si>
    <t>Total France</t>
  </si>
  <si>
    <t>Mainland France</t>
  </si>
  <si>
    <t>ntot2</t>
  </si>
  <si>
    <t>na2</t>
  </si>
  <si>
    <t>Table D5: Relative Mortality by Wealth Group, Age, Gender, and Time Period</t>
  </si>
  <si>
    <t>Table D3f: Decedents by age group in France, 1984-2011 (female population)</t>
  </si>
  <si>
    <t>Table D3m: Decedents by age group in France, 1984-2011 (male population)</t>
  </si>
  <si>
    <t>Table D3: Decedents by age group in France, 1984-2011 (male + female)</t>
  </si>
  <si>
    <t>Table D2f : Population by age group in France, 1984-2010 (female)</t>
  </si>
  <si>
    <t>Table D2: Population by age group in France, 1984-2013 (male + female)</t>
  </si>
  <si>
    <t>Table D1: Population growth and mortality rates in France, 1984-2011 (annual series)</t>
  </si>
  <si>
    <t>(in thousands)</t>
  </si>
  <si>
    <r>
      <t>N</t>
    </r>
    <r>
      <rPr>
        <vertAlign val="subscript"/>
        <sz val="10"/>
        <rFont val="Arial"/>
        <family val="2"/>
      </rPr>
      <t>t</t>
    </r>
  </si>
  <si>
    <r>
      <t>N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</si>
  <si>
    <r>
      <t>n</t>
    </r>
    <r>
      <rPr>
        <b/>
        <vertAlign val="subscript"/>
        <sz val="10"/>
        <rFont val="Arial"/>
        <family val="2"/>
      </rPr>
      <t>t</t>
    </r>
  </si>
  <si>
    <r>
      <t>N</t>
    </r>
    <r>
      <rPr>
        <vertAlign val="subscript"/>
        <sz val="10"/>
        <rFont val="Arial"/>
        <family val="2"/>
      </rPr>
      <t>bt</t>
    </r>
  </si>
  <si>
    <r>
      <t>N</t>
    </r>
    <r>
      <rPr>
        <vertAlign val="subscript"/>
        <sz val="10"/>
        <rFont val="Arial"/>
        <family val="2"/>
      </rPr>
      <t>dt</t>
    </r>
  </si>
  <si>
    <r>
      <t>N</t>
    </r>
    <r>
      <rPr>
        <vertAlign val="subscript"/>
        <sz val="10"/>
        <rFont val="Arial"/>
        <family val="2"/>
      </rPr>
      <t>it</t>
    </r>
  </si>
  <si>
    <r>
      <t>m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0+</t>
    </r>
    <r>
      <rPr>
        <sz val="10"/>
        <rFont val="Arial"/>
        <family val="2"/>
      </rPr>
      <t>= N</t>
    </r>
    <r>
      <rPr>
        <vertAlign val="subscript"/>
        <sz val="10"/>
        <rFont val="Arial"/>
        <family val="2"/>
      </rPr>
      <t>dt</t>
    </r>
    <r>
      <rPr>
        <sz val="10"/>
        <rFont val="Arial"/>
        <family val="2"/>
      </rPr>
      <t>/N</t>
    </r>
    <r>
      <rPr>
        <vertAlign val="subscript"/>
        <sz val="10"/>
        <rFont val="Arial"/>
        <family val="2"/>
      </rPr>
      <t>t</t>
    </r>
  </si>
  <si>
    <r>
      <t>N</t>
    </r>
    <r>
      <rPr>
        <vertAlign val="subscript"/>
        <sz val="10"/>
        <rFont val="Arial"/>
        <family val="2"/>
      </rPr>
      <t>dt</t>
    </r>
    <r>
      <rPr>
        <vertAlign val="superscript"/>
        <sz val="10"/>
        <rFont val="Arial"/>
        <family val="2"/>
      </rPr>
      <t>20+</t>
    </r>
  </si>
  <si>
    <r>
      <t>m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= N</t>
    </r>
    <r>
      <rPr>
        <vertAlign val="subscript"/>
        <sz val="10"/>
        <rFont val="Arial"/>
        <family val="2"/>
      </rPr>
      <t>dt</t>
    </r>
    <r>
      <rPr>
        <vertAlign val="superscript"/>
        <sz val="10"/>
        <rFont val="Arial"/>
        <family val="2"/>
      </rPr>
      <t>20+</t>
    </r>
    <r>
      <rPr>
        <sz val="10"/>
        <rFont val="Arial"/>
        <family val="2"/>
      </rPr>
      <t>/N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</si>
  <si>
    <t>GARBINTI, GOUPILLE-LEBRET and PIKETTY 2016 Wealth APPENDIX DATA</t>
  </si>
  <si>
    <t>This database supports our paper "Wealth Concentration in France 1800-2014: Methods, Estimates and Simulations"</t>
  </si>
  <si>
    <t>Index: Appendix D Raw results</t>
  </si>
  <si>
    <t>(Reconciliation Capitalization and Estate Multiplier methods, 1984-2010 (W1 and W2)</t>
  </si>
  <si>
    <t>Last updated: November, 1th 2016 ; Linked to DINA AppendixA</t>
  </si>
  <si>
    <t>Appendix Tables:</t>
  </si>
  <si>
    <t>Part A: Demographic parameters, France 1984-2013</t>
  </si>
  <si>
    <t>Table D2m: Population by age group in France, 1984-2013 (male)</t>
  </si>
  <si>
    <t>Population growth and mortality rates in France, 1984-2011</t>
  </si>
  <si>
    <t>Table D4f: Mortality rate for 100000 by age group in France, 1984-2013 (female)</t>
  </si>
  <si>
    <t>Table D4m: Mortality rate for 100000 by age group in France, 1984-2013 (male)</t>
  </si>
  <si>
    <t>Total population and number of decedents by year + wealth by year</t>
  </si>
  <si>
    <t>patfin_liquNA</t>
  </si>
  <si>
    <t>patfon_owner_netNA</t>
  </si>
  <si>
    <t>patfon_rent_netNA</t>
  </si>
  <si>
    <t>patfin_avNA</t>
  </si>
  <si>
    <t>patfin_divNA</t>
  </si>
  <si>
    <t>patfin_intNA</t>
  </si>
  <si>
    <t>patproNA</t>
  </si>
  <si>
    <t>patfon_owner_brutNA</t>
  </si>
  <si>
    <t>patfon_rent_brutNA</t>
  </si>
  <si>
    <t>passif_ownerNA</t>
  </si>
  <si>
    <t>passif_rentNA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</si>
</sst>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€_-;\-* #,##0.00\ _€_-;_-* &quot;-&quot;??\ _€_-;_-@_-"/>
    <numFmt numFmtId="164" formatCode="0.0%"/>
    <numFmt numFmtId="165" formatCode="_-* #,##0\ _€_-;\-* #,##0\ _€_-;_-* &quot;-&quot;??\ _€_-;_-@_-"/>
    <numFmt numFmtId="166" formatCode="0.00000"/>
    <numFmt numFmtId="167" formatCode="\$#,##0\ ;&quot;($&quot;#,##0\)"/>
    <numFmt numFmtId="168" formatCode="_-* #,##0.00000\ _€_-;\-* #,##0.00000\ _€_-;_-* &quot;-&quot;??\ _€_-;_-@_-"/>
    <numFmt numFmtId="169" formatCode="#,##0\ "/>
    <numFmt numFmtId="170" formatCode="#,##0&quot; &quot;;"/>
    <numFmt numFmtId="171" formatCode="#,##0.000"/>
    <numFmt numFmtId="172" formatCode="#,##0.0"/>
    <numFmt numFmtId="173" formatCode="_-* #,##0.0\ _€_-;\-* #,##0.0\ _€_-;_-* &quot;-&quot;??\ _€_-;_-@_-"/>
    <numFmt numFmtId="174" formatCode="_-* #,##0.000\ _€_-;\-* #,##0.000\ _€_-;_-* &quot;-&quot;??\ _€_-;_-@_-"/>
    <numFmt numFmtId="175" formatCode="_-* #,##0.0000000\ _€_-;\-* #,##0.0000000\ _€_-;_-* &quot;-&quot;??\ _€_-;_-@_-"/>
    <numFmt numFmtId="176" formatCode="0.0"/>
    <numFmt numFmtId="177" formatCode="_-* #,##0.000000\ _€_-;\-* #,##0.000000\ _€_-;_-* &quot;-&quot;??\ _€_-;_-@_-"/>
  </numFmts>
  <fonts count="4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u/>
      <sz val="12"/>
      <color indexed="12"/>
      <name val="Calibri"/>
      <family val="2"/>
    </font>
    <font>
      <u/>
      <sz val="12"/>
      <color indexed="12"/>
      <name val="Arial"/>
      <family val="2"/>
    </font>
    <font>
      <b/>
      <sz val="14"/>
      <color theme="1"/>
      <name val="Arial"/>
      <family val="2"/>
    </font>
    <font>
      <sz val="12"/>
      <name val="Times New Roman"/>
      <family val="1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8"/>
      <name val="Calibri"/>
      <family val="2"/>
    </font>
    <font>
      <sz val="7"/>
      <name val="Arial"/>
      <family val="2"/>
    </font>
    <font>
      <b/>
      <sz val="11"/>
      <color indexed="8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b/>
      <sz val="20"/>
      <name val="Times New Roman"/>
      <family val="1"/>
    </font>
    <font>
      <b/>
      <sz val="14"/>
      <name val="Times New Roman"/>
      <family val="1"/>
    </font>
    <font>
      <u/>
      <sz val="10"/>
      <color indexed="12"/>
      <name val="Times New Roman"/>
      <family val="1"/>
    </font>
    <font>
      <sz val="12"/>
      <color theme="1"/>
      <name val="Times New Roman"/>
      <family val="1"/>
    </font>
    <font>
      <u/>
      <sz val="12"/>
      <color indexed="12"/>
      <name val="Times New Roman"/>
      <family val="1"/>
    </font>
    <font>
      <b/>
      <sz val="16"/>
      <name val="Times New Roman"/>
      <family val="1"/>
    </font>
    <font>
      <b/>
      <sz val="10"/>
      <color theme="1"/>
      <name val="Arial"/>
      <family val="2"/>
    </font>
    <font>
      <b/>
      <sz val="1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5F9FC"/>
        <bgColor indexed="64"/>
      </patternFill>
    </fill>
    <fill>
      <patternFill patternType="solid">
        <fgColor theme="5" tint="0.7999511703848384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3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3"/>
      </bottom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 style="medium">
        <color indexed="63"/>
      </right>
      <top/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ck">
        <color indexed="63"/>
      </right>
      <top style="medium">
        <color indexed="64"/>
      </top>
      <bottom/>
      <diagonal/>
    </border>
    <border>
      <left style="thick">
        <color indexed="63"/>
      </left>
      <right style="thick">
        <color indexed="63"/>
      </right>
      <top style="medium">
        <color indexed="64"/>
      </top>
      <bottom/>
      <diagonal/>
    </border>
    <border>
      <left style="thick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3"/>
      </top>
      <bottom/>
      <diagonal/>
    </border>
    <border>
      <left style="thin">
        <color indexed="64"/>
      </left>
      <right style="medium">
        <color indexed="64"/>
      </right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8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7" fillId="0" borderId="0"/>
    <xf numFmtId="0" fontId="1" fillId="0" borderId="0"/>
    <xf numFmtId="9" fontId="17" fillId="0" borderId="0" applyFont="0" applyFill="0" applyBorder="0" applyAlignment="0" applyProtection="0"/>
    <xf numFmtId="0" fontId="17" fillId="0" borderId="0" applyFill="0" applyBorder="0" applyAlignment="0" applyProtection="0"/>
    <xf numFmtId="0" fontId="17" fillId="0" borderId="0" applyFill="0" applyBorder="0" applyAlignment="0" applyProtection="0"/>
    <xf numFmtId="0" fontId="17" fillId="0" borderId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3" fontId="17" fillId="0" borderId="0" applyFill="0" applyBorder="0" applyAlignment="0" applyProtection="0"/>
    <xf numFmtId="3" fontId="17" fillId="0" borderId="0" applyFill="0" applyBorder="0" applyAlignment="0" applyProtection="0"/>
    <xf numFmtId="3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17" fillId="5" borderId="19" applyNumberFormat="0" applyAlignment="0" applyProtection="0"/>
    <xf numFmtId="0" fontId="24" fillId="0" borderId="20">
      <alignment horizontal="center"/>
    </xf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17" fillId="0" borderId="22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43" fontId="17" fillId="0" borderId="0" applyFont="0" applyFill="0" applyBorder="0" applyAlignment="0" applyProtection="0"/>
    <xf numFmtId="0" fontId="1" fillId="0" borderId="0"/>
  </cellStyleXfs>
  <cellXfs count="334">
    <xf numFmtId="0" fontId="0" fillId="0" borderId="0" xfId="0"/>
    <xf numFmtId="9" fontId="0" fillId="0" borderId="0" xfId="3" applyFont="1"/>
    <xf numFmtId="0" fontId="7" fillId="0" borderId="0" xfId="0" applyFont="1" applyBorder="1"/>
    <xf numFmtId="0" fontId="0" fillId="0" borderId="0" xfId="0" applyBorder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0" fillId="0" borderId="0" xfId="3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horizontal="left" vertical="center"/>
    </xf>
    <xf numFmtId="9" fontId="2" fillId="0" borderId="0" xfId="3" applyFont="1" applyAlignment="1">
      <alignment horizontal="center" vertical="center"/>
    </xf>
    <xf numFmtId="0" fontId="7" fillId="0" borderId="0" xfId="0" applyFont="1"/>
    <xf numFmtId="0" fontId="1" fillId="0" borderId="4" xfId="0" applyFont="1" applyBorder="1" applyAlignment="1">
      <alignment horizontal="center" vertical="center" wrapText="1"/>
    </xf>
    <xf numFmtId="0" fontId="15" fillId="0" borderId="0" xfId="7" applyFont="1"/>
    <xf numFmtId="0" fontId="8" fillId="0" borderId="0" xfId="8" applyFont="1" applyAlignment="1">
      <alignment vertical="center" wrapText="1"/>
    </xf>
    <xf numFmtId="0" fontId="8" fillId="0" borderId="0" xfId="8" applyFont="1"/>
    <xf numFmtId="0" fontId="19" fillId="0" borderId="1" xfId="8" applyFont="1" applyBorder="1" applyAlignment="1">
      <alignment horizontal="center" vertical="center"/>
    </xf>
    <xf numFmtId="0" fontId="19" fillId="0" borderId="0" xfId="8" applyFont="1" applyBorder="1" applyAlignment="1">
      <alignment horizontal="center" vertical="center"/>
    </xf>
    <xf numFmtId="0" fontId="8" fillId="0" borderId="0" xfId="8" applyFont="1" applyBorder="1"/>
    <xf numFmtId="0" fontId="8" fillId="0" borderId="2" xfId="8" applyFont="1" applyBorder="1"/>
    <xf numFmtId="0" fontId="1" fillId="0" borderId="14" xfId="10" applyFont="1" applyFill="1" applyBorder="1" applyAlignment="1">
      <alignment horizontal="center"/>
    </xf>
    <xf numFmtId="0" fontId="1" fillId="0" borderId="14" xfId="10" applyNumberFormat="1" applyFont="1" applyFill="1" applyBorder="1" applyAlignment="1" applyProtection="1">
      <alignment horizontal="center"/>
    </xf>
    <xf numFmtId="0" fontId="1" fillId="0" borderId="18" xfId="10" applyNumberFormat="1" applyFont="1" applyFill="1" applyBorder="1" applyAlignment="1" applyProtection="1">
      <alignment horizontal="center"/>
    </xf>
    <xf numFmtId="0" fontId="8" fillId="0" borderId="1" xfId="9" applyFont="1" applyBorder="1"/>
    <xf numFmtId="0" fontId="16" fillId="0" borderId="0" xfId="9" applyFont="1" applyBorder="1" applyAlignment="1">
      <alignment vertical="center"/>
    </xf>
    <xf numFmtId="0" fontId="8" fillId="0" borderId="0" xfId="9" applyFont="1"/>
    <xf numFmtId="0" fontId="8" fillId="0" borderId="0" xfId="9" applyFont="1" applyBorder="1"/>
    <xf numFmtId="0" fontId="8" fillId="0" borderId="15" xfId="9" applyFont="1" applyBorder="1"/>
    <xf numFmtId="0" fontId="9" fillId="0" borderId="14" xfId="9" applyFont="1" applyBorder="1" applyAlignment="1">
      <alignment horizontal="center" vertical="center" wrapText="1"/>
    </xf>
    <xf numFmtId="0" fontId="20" fillId="0" borderId="14" xfId="9" applyFont="1" applyBorder="1" applyAlignment="1">
      <alignment horizontal="center" vertical="center"/>
    </xf>
    <xf numFmtId="0" fontId="8" fillId="0" borderId="14" xfId="9" applyFont="1" applyBorder="1"/>
    <xf numFmtId="0" fontId="16" fillId="0" borderId="1" xfId="9" applyFont="1" applyBorder="1"/>
    <xf numFmtId="0" fontId="8" fillId="0" borderId="2" xfId="9" applyFont="1" applyBorder="1"/>
    <xf numFmtId="10" fontId="8" fillId="0" borderId="0" xfId="9" applyNumberFormat="1" applyFont="1" applyBorder="1" applyAlignment="1">
      <alignment horizontal="center"/>
    </xf>
    <xf numFmtId="9" fontId="8" fillId="0" borderId="0" xfId="9" applyNumberFormat="1" applyFont="1" applyBorder="1" applyAlignment="1">
      <alignment horizontal="center"/>
    </xf>
    <xf numFmtId="164" fontId="8" fillId="0" borderId="0" xfId="9" applyNumberFormat="1" applyFont="1" applyBorder="1" applyAlignment="1">
      <alignment horizontal="center"/>
    </xf>
    <xf numFmtId="0" fontId="8" fillId="0" borderId="0" xfId="9" applyFont="1" applyAlignment="1">
      <alignment horizontal="center"/>
    </xf>
    <xf numFmtId="0" fontId="8" fillId="0" borderId="0" xfId="9" applyFont="1" applyBorder="1" applyAlignment="1">
      <alignment horizontal="center"/>
    </xf>
    <xf numFmtId="0" fontId="8" fillId="0" borderId="2" xfId="9" applyFont="1" applyBorder="1" applyAlignment="1">
      <alignment horizontal="center"/>
    </xf>
    <xf numFmtId="166" fontId="8" fillId="0" borderId="0" xfId="9" applyNumberFormat="1" applyFont="1" applyBorder="1" applyAlignment="1">
      <alignment horizontal="center"/>
    </xf>
    <xf numFmtId="0" fontId="8" fillId="0" borderId="16" xfId="9" applyFont="1" applyBorder="1"/>
    <xf numFmtId="0" fontId="8" fillId="0" borderId="6" xfId="9" applyFont="1" applyBorder="1"/>
    <xf numFmtId="0" fontId="8" fillId="0" borderId="17" xfId="9" applyFont="1" applyBorder="1"/>
    <xf numFmtId="0" fontId="17" fillId="0" borderId="0" xfId="9"/>
    <xf numFmtId="168" fontId="0" fillId="0" borderId="0" xfId="182" applyNumberFormat="1" applyFont="1"/>
    <xf numFmtId="168" fontId="17" fillId="0" borderId="0" xfId="9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6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26" fillId="0" borderId="0" xfId="5" applyFont="1"/>
    <xf numFmtId="0" fontId="26" fillId="0" borderId="0" xfId="9" applyFont="1"/>
    <xf numFmtId="0" fontId="26" fillId="0" borderId="0" xfId="5" applyFont="1" applyBorder="1"/>
    <xf numFmtId="0" fontId="26" fillId="0" borderId="0" xfId="9" applyFont="1" applyBorder="1"/>
    <xf numFmtId="0" fontId="27" fillId="0" borderId="0" xfId="9" applyFont="1"/>
    <xf numFmtId="170" fontId="1" fillId="0" borderId="0" xfId="9" applyNumberFormat="1" applyFont="1" applyFill="1" applyAlignment="1">
      <alignment horizontal="right" vertical="center"/>
    </xf>
    <xf numFmtId="0" fontId="26" fillId="0" borderId="1" xfId="5" applyFont="1" applyBorder="1"/>
    <xf numFmtId="0" fontId="26" fillId="0" borderId="2" xfId="9" applyFont="1" applyBorder="1"/>
    <xf numFmtId="0" fontId="26" fillId="0" borderId="0" xfId="9" applyFont="1" applyBorder="1" applyAlignment="1">
      <alignment horizontal="center" vertical="center"/>
    </xf>
    <xf numFmtId="49" fontId="26" fillId="0" borderId="0" xfId="9" applyNumberFormat="1" applyFont="1" applyBorder="1" applyAlignment="1">
      <alignment horizontal="center" vertical="center"/>
    </xf>
    <xf numFmtId="0" fontId="5" fillId="0" borderId="0" xfId="9" applyFont="1"/>
    <xf numFmtId="0" fontId="28" fillId="0" borderId="0" xfId="9" applyFont="1"/>
    <xf numFmtId="0" fontId="0" fillId="0" borderId="0" xfId="5" applyFont="1"/>
    <xf numFmtId="0" fontId="4" fillId="0" borderId="0" xfId="9" applyFont="1"/>
    <xf numFmtId="0" fontId="0" fillId="0" borderId="1" xfId="5" applyFont="1" applyBorder="1"/>
    <xf numFmtId="0" fontId="0" fillId="0" borderId="0" xfId="5" applyFont="1" applyBorder="1"/>
    <xf numFmtId="0" fontId="4" fillId="0" borderId="0" xfId="9" applyFont="1" applyBorder="1"/>
    <xf numFmtId="0" fontId="4" fillId="0" borderId="2" xfId="9" applyFont="1" applyBorder="1"/>
    <xf numFmtId="0" fontId="4" fillId="0" borderId="0" xfId="5" applyFont="1"/>
    <xf numFmtId="0" fontId="12" fillId="0" borderId="0" xfId="5" applyFont="1"/>
    <xf numFmtId="171" fontId="26" fillId="0" borderId="0" xfId="5" applyNumberFormat="1" applyFont="1"/>
    <xf numFmtId="3" fontId="23" fillId="0" borderId="0" xfId="87" applyNumberFormat="1"/>
    <xf numFmtId="0" fontId="23" fillId="0" borderId="0" xfId="87"/>
    <xf numFmtId="0" fontId="28" fillId="0" borderId="0" xfId="9" applyFont="1" applyAlignment="1">
      <alignment wrapText="1"/>
    </xf>
    <xf numFmtId="49" fontId="26" fillId="0" borderId="40" xfId="9" applyNumberFormat="1" applyFont="1" applyBorder="1" applyAlignment="1">
      <alignment horizontal="center" vertical="center"/>
    </xf>
    <xf numFmtId="1" fontId="0" fillId="0" borderId="0" xfId="5" applyNumberFormat="1" applyFont="1" applyBorder="1"/>
    <xf numFmtId="1" fontId="0" fillId="0" borderId="0" xfId="5" applyNumberFormat="1" applyFont="1"/>
    <xf numFmtId="4" fontId="4" fillId="0" borderId="0" xfId="5" applyNumberFormat="1" applyFont="1"/>
    <xf numFmtId="0" fontId="29" fillId="0" borderId="1" xfId="5" applyFont="1" applyBorder="1" applyAlignment="1">
      <alignment horizontal="center" vertical="center"/>
    </xf>
    <xf numFmtId="0" fontId="29" fillId="0" borderId="0" xfId="5" applyFont="1" applyBorder="1" applyAlignment="1">
      <alignment horizontal="center" vertical="center"/>
    </xf>
    <xf numFmtId="0" fontId="29" fillId="0" borderId="0" xfId="9" applyFont="1" applyBorder="1" applyAlignment="1">
      <alignment horizontal="center" vertical="center"/>
    </xf>
    <xf numFmtId="3" fontId="23" fillId="0" borderId="0" xfId="96" applyNumberFormat="1"/>
    <xf numFmtId="0" fontId="23" fillId="0" borderId="0" xfId="96"/>
    <xf numFmtId="3" fontId="4" fillId="0" borderId="0" xfId="5" applyNumberFormat="1" applyFont="1"/>
    <xf numFmtId="3" fontId="4" fillId="0" borderId="0" xfId="5" applyNumberFormat="1" applyFont="1" applyBorder="1"/>
    <xf numFmtId="173" fontId="4" fillId="0" borderId="0" xfId="5" applyNumberFormat="1" applyFont="1"/>
    <xf numFmtId="164" fontId="17" fillId="0" borderId="0" xfId="3" applyNumberFormat="1" applyFont="1"/>
    <xf numFmtId="0" fontId="12" fillId="0" borderId="0" xfId="0" applyFont="1"/>
    <xf numFmtId="0" fontId="31" fillId="0" borderId="7" xfId="0" applyFont="1" applyBorder="1" applyAlignment="1">
      <alignment horizontal="center"/>
    </xf>
    <xf numFmtId="0" fontId="28" fillId="0" borderId="0" xfId="0" applyFont="1"/>
    <xf numFmtId="0" fontId="17" fillId="0" borderId="0" xfId="0" applyFont="1"/>
    <xf numFmtId="0" fontId="17" fillId="0" borderId="0" xfId="0" applyFont="1" applyBorder="1" applyAlignment="1"/>
    <xf numFmtId="0" fontId="17" fillId="0" borderId="0" xfId="0" applyFont="1" applyAlignment="1">
      <alignment wrapText="1"/>
    </xf>
    <xf numFmtId="0" fontId="17" fillId="0" borderId="0" xfId="0" applyFont="1" applyFill="1" applyBorder="1"/>
    <xf numFmtId="0" fontId="33" fillId="0" borderId="0" xfId="1" applyFont="1" applyAlignment="1" applyProtection="1"/>
    <xf numFmtId="0" fontId="12" fillId="0" borderId="0" xfId="1" applyFont="1" applyFill="1" applyAlignment="1" applyProtection="1"/>
    <xf numFmtId="0" fontId="12" fillId="0" borderId="0" xfId="0" applyFont="1" applyFill="1"/>
    <xf numFmtId="0" fontId="34" fillId="4" borderId="0" xfId="1" applyFont="1" applyFill="1" applyAlignment="1" applyProtection="1"/>
    <xf numFmtId="0" fontId="12" fillId="4" borderId="0" xfId="0" applyFont="1" applyFill="1"/>
    <xf numFmtId="0" fontId="34" fillId="3" borderId="0" xfId="1" applyFont="1" applyFill="1" applyAlignment="1" applyProtection="1"/>
    <xf numFmtId="0" fontId="12" fillId="3" borderId="0" xfId="0" applyFont="1" applyFill="1"/>
    <xf numFmtId="0" fontId="12" fillId="0" borderId="0" xfId="0" applyFont="1" applyFill="1" applyBorder="1" applyAlignment="1"/>
    <xf numFmtId="0" fontId="35" fillId="0" borderId="7" xfId="0" applyFont="1" applyBorder="1" applyAlignment="1">
      <alignment horizontal="center"/>
    </xf>
    <xf numFmtId="0" fontId="17" fillId="0" borderId="0" xfId="0" applyFont="1" applyFill="1" applyBorder="1" applyAlignment="1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0" fontId="2" fillId="0" borderId="0" xfId="3" applyNumberFormat="1" applyFont="1" applyAlignment="1">
      <alignment horizontal="center" vertical="center"/>
    </xf>
    <xf numFmtId="10" fontId="0" fillId="0" borderId="0" xfId="3" applyNumberFormat="1" applyFont="1" applyAlignment="1">
      <alignment horizontal="center" vertical="center"/>
    </xf>
    <xf numFmtId="165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17" fillId="0" borderId="0" xfId="1" applyFont="1" applyBorder="1" applyAlignment="1" applyProtection="1">
      <alignment vertical="center"/>
    </xf>
    <xf numFmtId="0" fontId="17" fillId="0" borderId="0" xfId="1" applyFont="1" applyBorder="1" applyAlignment="1" applyProtection="1"/>
    <xf numFmtId="0" fontId="28" fillId="0" borderId="0" xfId="1" applyFont="1" applyFill="1" applyBorder="1" applyAlignment="1" applyProtection="1">
      <alignment vertical="center" wrapText="1"/>
    </xf>
    <xf numFmtId="0" fontId="32" fillId="0" borderId="0" xfId="1" applyFont="1" applyBorder="1" applyAlignment="1" applyProtection="1">
      <alignment vertical="center"/>
    </xf>
    <xf numFmtId="0" fontId="32" fillId="0" borderId="0" xfId="1" applyFont="1" applyBorder="1" applyAlignment="1" applyProtection="1"/>
    <xf numFmtId="0" fontId="29" fillId="0" borderId="0" xfId="5" applyFont="1"/>
    <xf numFmtId="0" fontId="29" fillId="0" borderId="0" xfId="9" applyFont="1"/>
    <xf numFmtId="0" fontId="29" fillId="0" borderId="0" xfId="5" applyFont="1" applyBorder="1"/>
    <xf numFmtId="0" fontId="29" fillId="0" borderId="0" xfId="9" applyFont="1" applyBorder="1"/>
    <xf numFmtId="0" fontId="37" fillId="0" borderId="0" xfId="9" applyFont="1"/>
    <xf numFmtId="3" fontId="29" fillId="0" borderId="0" xfId="5" applyNumberFormat="1" applyFont="1"/>
    <xf numFmtId="0" fontId="29" fillId="0" borderId="1" xfId="5" applyFont="1" applyBorder="1"/>
    <xf numFmtId="0" fontId="29" fillId="0" borderId="2" xfId="9" applyFont="1" applyBorder="1"/>
    <xf numFmtId="0" fontId="1" fillId="0" borderId="1" xfId="9" applyFont="1" applyBorder="1"/>
    <xf numFmtId="0" fontId="1" fillId="0" borderId="0" xfId="9" applyFont="1" applyBorder="1" applyAlignment="1">
      <alignment horizontal="center"/>
    </xf>
    <xf numFmtId="0" fontId="1" fillId="0" borderId="2" xfId="9" applyFont="1" applyBorder="1" applyAlignment="1">
      <alignment horizontal="center"/>
    </xf>
    <xf numFmtId="0" fontId="1" fillId="0" borderId="48" xfId="9" applyFont="1" applyBorder="1" applyAlignment="1">
      <alignment horizontal="center" vertical="center" wrapText="1"/>
    </xf>
    <xf numFmtId="0" fontId="1" fillId="0" borderId="44" xfId="9" applyFont="1" applyBorder="1" applyAlignment="1">
      <alignment horizontal="center" vertical="center" wrapText="1"/>
    </xf>
    <xf numFmtId="0" fontId="2" fillId="0" borderId="44" xfId="9" applyFont="1" applyBorder="1" applyAlignment="1">
      <alignment horizontal="center" vertical="center" wrapText="1"/>
    </xf>
    <xf numFmtId="0" fontId="2" fillId="0" borderId="41" xfId="9" applyFont="1" applyBorder="1" applyAlignment="1">
      <alignment horizontal="center" vertical="center" wrapText="1"/>
    </xf>
    <xf numFmtId="0" fontId="1" fillId="0" borderId="49" xfId="9" applyFont="1" applyBorder="1" applyAlignment="1">
      <alignment horizontal="center" vertical="center"/>
    </xf>
    <xf numFmtId="0" fontId="1" fillId="0" borderId="28" xfId="9" applyFont="1" applyBorder="1" applyAlignment="1">
      <alignment horizontal="center" vertical="center"/>
    </xf>
    <xf numFmtId="0" fontId="2" fillId="0" borderId="28" xfId="9" applyFont="1" applyBorder="1" applyAlignment="1">
      <alignment horizontal="center" vertical="center"/>
    </xf>
    <xf numFmtId="0" fontId="1" fillId="0" borderId="28" xfId="9" applyFont="1" applyBorder="1" applyAlignment="1">
      <alignment horizontal="center" vertical="center" wrapText="1"/>
    </xf>
    <xf numFmtId="0" fontId="1" fillId="0" borderId="33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3" fontId="1" fillId="0" borderId="49" xfId="9" applyNumberFormat="1" applyFont="1" applyBorder="1" applyAlignment="1">
      <alignment horizontal="center"/>
    </xf>
    <xf numFmtId="0" fontId="2" fillId="0" borderId="28" xfId="9" applyFont="1" applyBorder="1" applyAlignment="1">
      <alignment horizontal="center"/>
    </xf>
    <xf numFmtId="3" fontId="1" fillId="0" borderId="28" xfId="9" applyNumberFormat="1" applyFont="1" applyBorder="1" applyAlignment="1">
      <alignment horizontal="center"/>
    </xf>
    <xf numFmtId="164" fontId="1" fillId="0" borderId="28" xfId="9" applyNumberFormat="1" applyFont="1" applyBorder="1" applyAlignment="1">
      <alignment horizontal="center"/>
    </xf>
    <xf numFmtId="0" fontId="1" fillId="0" borderId="28" xfId="9" applyFont="1" applyBorder="1" applyAlignment="1">
      <alignment horizontal="center"/>
    </xf>
    <xf numFmtId="0" fontId="2" fillId="0" borderId="33" xfId="9" applyFont="1" applyBorder="1"/>
    <xf numFmtId="0" fontId="1" fillId="0" borderId="1" xfId="5" applyFont="1" applyBorder="1" applyAlignment="1">
      <alignment horizontal="center"/>
    </xf>
    <xf numFmtId="165" fontId="1" fillId="0" borderId="0" xfId="182" applyNumberFormat="1" applyFont="1" applyBorder="1" applyAlignment="1">
      <alignment horizontal="center" vertical="center"/>
    </xf>
    <xf numFmtId="169" fontId="1" fillId="0" borderId="1" xfId="117" applyNumberFormat="1" applyFont="1" applyFill="1" applyBorder="1" applyAlignment="1">
      <alignment horizontal="right" vertical="center"/>
    </xf>
    <xf numFmtId="164" fontId="2" fillId="0" borderId="28" xfId="5" applyNumberFormat="1" applyFont="1" applyBorder="1" applyAlignment="1">
      <alignment horizontal="center"/>
    </xf>
    <xf numFmtId="3" fontId="1" fillId="0" borderId="44" xfId="98" applyNumberFormat="1" applyFont="1" applyBorder="1" applyAlignment="1">
      <alignment horizontal="center"/>
    </xf>
    <xf numFmtId="3" fontId="1" fillId="0" borderId="28" xfId="5" applyNumberFormat="1" applyFont="1" applyBorder="1" applyAlignment="1">
      <alignment horizontal="center"/>
    </xf>
    <xf numFmtId="164" fontId="1" fillId="0" borderId="28" xfId="5" applyNumberFormat="1" applyFont="1" applyBorder="1" applyAlignment="1">
      <alignment horizontal="center"/>
    </xf>
    <xf numFmtId="1" fontId="1" fillId="0" borderId="28" xfId="5" applyNumberFormat="1" applyFont="1" applyBorder="1" applyAlignment="1">
      <alignment horizontal="center"/>
    </xf>
    <xf numFmtId="164" fontId="2" fillId="0" borderId="33" xfId="5" applyNumberFormat="1" applyFont="1" applyBorder="1" applyAlignment="1">
      <alignment horizontal="center"/>
    </xf>
    <xf numFmtId="3" fontId="1" fillId="0" borderId="28" xfId="98" applyNumberFormat="1" applyFont="1" applyBorder="1" applyAlignment="1">
      <alignment horizontal="center"/>
    </xf>
    <xf numFmtId="0" fontId="1" fillId="0" borderId="16" xfId="5" applyFont="1" applyBorder="1" applyAlignment="1">
      <alignment horizontal="center"/>
    </xf>
    <xf numFmtId="165" fontId="1" fillId="0" borderId="6" xfId="182" applyNumberFormat="1" applyFont="1" applyBorder="1" applyAlignment="1">
      <alignment horizontal="center" vertical="center"/>
    </xf>
    <xf numFmtId="169" fontId="1" fillId="0" borderId="16" xfId="117" applyNumberFormat="1" applyFont="1" applyFill="1" applyBorder="1" applyAlignment="1">
      <alignment horizontal="right" vertical="center"/>
    </xf>
    <xf numFmtId="164" fontId="2" fillId="0" borderId="34" xfId="5" applyNumberFormat="1" applyFont="1" applyBorder="1" applyAlignment="1">
      <alignment horizontal="center"/>
    </xf>
    <xf numFmtId="3" fontId="1" fillId="0" borderId="34" xfId="5" applyNumberFormat="1" applyFont="1" applyBorder="1" applyAlignment="1">
      <alignment horizontal="center"/>
    </xf>
    <xf numFmtId="164" fontId="1" fillId="0" borderId="34" xfId="5" applyNumberFormat="1" applyFont="1" applyBorder="1" applyAlignment="1">
      <alignment horizontal="center"/>
    </xf>
    <xf numFmtId="0" fontId="1" fillId="0" borderId="34" xfId="5" applyFont="1" applyBorder="1"/>
    <xf numFmtId="0" fontId="1" fillId="0" borderId="35" xfId="5" applyFont="1" applyBorder="1"/>
    <xf numFmtId="0" fontId="1" fillId="0" borderId="53" xfId="9" applyFont="1" applyBorder="1" applyAlignment="1">
      <alignment horizontal="center" vertical="center" wrapText="1"/>
    </xf>
    <xf numFmtId="0" fontId="1" fillId="0" borderId="54" xfId="9" applyFont="1" applyBorder="1" applyAlignment="1">
      <alignment horizontal="center" vertical="center" wrapText="1"/>
    </xf>
    <xf numFmtId="0" fontId="1" fillId="0" borderId="23" xfId="9" applyFont="1" applyBorder="1" applyAlignment="1">
      <alignment horizontal="center" vertical="center"/>
    </xf>
    <xf numFmtId="0" fontId="1" fillId="0" borderId="37" xfId="9" applyFont="1" applyBorder="1" applyAlignment="1">
      <alignment horizontal="center" vertical="center"/>
    </xf>
    <xf numFmtId="3" fontId="1" fillId="0" borderId="23" xfId="9" applyNumberFormat="1" applyFont="1" applyBorder="1" applyAlignment="1">
      <alignment horizontal="center"/>
    </xf>
    <xf numFmtId="0" fontId="1" fillId="0" borderId="37" xfId="9" applyFont="1" applyBorder="1" applyAlignment="1">
      <alignment horizontal="center"/>
    </xf>
    <xf numFmtId="164" fontId="1" fillId="0" borderId="24" xfId="9" applyNumberFormat="1" applyFont="1" applyBorder="1" applyAlignment="1">
      <alignment horizontal="center"/>
    </xf>
    <xf numFmtId="165" fontId="1" fillId="0" borderId="23" xfId="182" applyNumberFormat="1" applyFont="1" applyBorder="1" applyAlignment="1">
      <alignment horizontal="center"/>
    </xf>
    <xf numFmtId="165" fontId="1" fillId="0" borderId="37" xfId="182" applyNumberFormat="1" applyFont="1" applyBorder="1" applyAlignment="1">
      <alignment horizontal="center" vertical="center"/>
    </xf>
    <xf numFmtId="164" fontId="1" fillId="0" borderId="24" xfId="11" applyNumberFormat="1" applyFont="1" applyBorder="1" applyAlignment="1">
      <alignment horizontal="center" vertical="center"/>
    </xf>
    <xf numFmtId="165" fontId="1" fillId="0" borderId="25" xfId="182" applyNumberFormat="1" applyFont="1" applyBorder="1" applyAlignment="1">
      <alignment horizontal="center"/>
    </xf>
    <xf numFmtId="165" fontId="1" fillId="0" borderId="38" xfId="182" applyNumberFormat="1" applyFont="1" applyBorder="1" applyAlignment="1">
      <alignment horizontal="center" vertical="center"/>
    </xf>
    <xf numFmtId="164" fontId="1" fillId="0" borderId="26" xfId="11" applyNumberFormat="1" applyFont="1" applyBorder="1" applyAlignment="1">
      <alignment horizontal="center" vertical="center"/>
    </xf>
    <xf numFmtId="0" fontId="1" fillId="0" borderId="55" xfId="9" applyFont="1" applyBorder="1" applyAlignment="1">
      <alignment vertical="center" wrapText="1"/>
    </xf>
    <xf numFmtId="0" fontId="29" fillId="0" borderId="0" xfId="76" applyFont="1"/>
    <xf numFmtId="0" fontId="29" fillId="0" borderId="0" xfId="77" applyFont="1"/>
    <xf numFmtId="0" fontId="1" fillId="0" borderId="29" xfId="9" applyFont="1" applyBorder="1" applyAlignment="1">
      <alignment horizontal="center"/>
    </xf>
    <xf numFmtId="0" fontId="1" fillId="0" borderId="30" xfId="9" applyFont="1" applyBorder="1" applyAlignment="1">
      <alignment horizontal="center"/>
    </xf>
    <xf numFmtId="0" fontId="1" fillId="0" borderId="31" xfId="9" applyFont="1" applyBorder="1" applyAlignment="1">
      <alignment horizontal="center" vertical="center"/>
    </xf>
    <xf numFmtId="0" fontId="1" fillId="0" borderId="0" xfId="9" applyFont="1" applyBorder="1" applyAlignment="1">
      <alignment horizontal="center" vertical="center"/>
    </xf>
    <xf numFmtId="49" fontId="1" fillId="0" borderId="0" xfId="9" applyNumberFormat="1" applyFont="1" applyBorder="1" applyAlignment="1">
      <alignment horizontal="center" vertical="center"/>
    </xf>
    <xf numFmtId="49" fontId="1" fillId="0" borderId="32" xfId="9" applyNumberFormat="1" applyFont="1" applyBorder="1" applyAlignment="1">
      <alignment horizontal="center" vertical="center"/>
    </xf>
    <xf numFmtId="165" fontId="1" fillId="0" borderId="2" xfId="182" applyNumberFormat="1" applyFont="1" applyBorder="1" applyAlignment="1">
      <alignment horizontal="center" vertical="center"/>
    </xf>
    <xf numFmtId="165" fontId="1" fillId="0" borderId="17" xfId="182" applyNumberFormat="1" applyFont="1" applyBorder="1" applyAlignment="1">
      <alignment horizontal="center" vertical="center"/>
    </xf>
    <xf numFmtId="3" fontId="1" fillId="0" borderId="33" xfId="5" applyNumberFormat="1" applyFont="1" applyBorder="1" applyAlignment="1">
      <alignment horizontal="center"/>
    </xf>
    <xf numFmtId="3" fontId="1" fillId="0" borderId="35" xfId="5" applyNumberFormat="1" applyFont="1" applyBorder="1" applyAlignment="1">
      <alignment horizontal="center"/>
    </xf>
    <xf numFmtId="0" fontId="1" fillId="0" borderId="44" xfId="9" applyFont="1" applyBorder="1" applyAlignment="1">
      <alignment horizontal="center" vertical="center"/>
    </xf>
    <xf numFmtId="49" fontId="1" fillId="0" borderId="44" xfId="9" applyNumberFormat="1" applyFont="1" applyBorder="1" applyAlignment="1">
      <alignment horizontal="center" vertical="center"/>
    </xf>
    <xf numFmtId="49" fontId="1" fillId="0" borderId="41" xfId="9" applyNumberFormat="1" applyFont="1" applyBorder="1" applyAlignment="1">
      <alignment horizontal="center" vertical="center"/>
    </xf>
    <xf numFmtId="0" fontId="1" fillId="0" borderId="0" xfId="5" applyFont="1"/>
    <xf numFmtId="177" fontId="0" fillId="0" borderId="0" xfId="5" applyNumberFormat="1" applyFont="1"/>
    <xf numFmtId="172" fontId="1" fillId="0" borderId="37" xfId="98" applyNumberFormat="1" applyFont="1" applyBorder="1" applyAlignment="1">
      <alignment horizontal="center"/>
    </xf>
    <xf numFmtId="172" fontId="1" fillId="0" borderId="27" xfId="5" applyNumberFormat="1" applyFont="1" applyBorder="1" applyAlignment="1">
      <alignment horizontal="center"/>
    </xf>
    <xf numFmtId="172" fontId="1" fillId="0" borderId="38" xfId="98" applyNumberFormat="1" applyFont="1" applyBorder="1" applyAlignment="1">
      <alignment horizontal="center"/>
    </xf>
    <xf numFmtId="172" fontId="1" fillId="0" borderId="39" xfId="5" applyNumberFormat="1" applyFont="1" applyBorder="1" applyAlignment="1">
      <alignment horizontal="center"/>
    </xf>
    <xf numFmtId="172" fontId="1" fillId="0" borderId="36" xfId="98" applyNumberFormat="1" applyFont="1" applyBorder="1" applyAlignment="1">
      <alignment horizontal="center"/>
    </xf>
    <xf numFmtId="0" fontId="1" fillId="0" borderId="0" xfId="9" applyFont="1" applyAlignment="1">
      <alignment horizontal="center" vertical="center"/>
    </xf>
    <xf numFmtId="49" fontId="1" fillId="0" borderId="56" xfId="9" applyNumberFormat="1" applyFont="1" applyBorder="1" applyAlignment="1">
      <alignment horizontal="center" vertical="center"/>
    </xf>
    <xf numFmtId="172" fontId="1" fillId="0" borderId="0" xfId="5" applyNumberFormat="1" applyFont="1" applyBorder="1" applyAlignment="1">
      <alignment horizontal="center"/>
    </xf>
    <xf numFmtId="172" fontId="1" fillId="0" borderId="6" xfId="5" applyNumberFormat="1" applyFont="1" applyBorder="1" applyAlignment="1">
      <alignment horizontal="center"/>
    </xf>
    <xf numFmtId="0" fontId="1" fillId="0" borderId="42" xfId="9" applyFont="1" applyBorder="1" applyAlignment="1">
      <alignment horizontal="center" vertical="center"/>
    </xf>
    <xf numFmtId="0" fontId="26" fillId="0" borderId="2" xfId="9" applyFont="1" applyBorder="1" applyAlignment="1">
      <alignment horizontal="center" vertical="center" wrapText="1"/>
    </xf>
    <xf numFmtId="173" fontId="26" fillId="0" borderId="2" xfId="6" applyNumberFormat="1" applyFont="1" applyBorder="1" applyAlignment="1">
      <alignment horizontal="center" vertical="center"/>
    </xf>
    <xf numFmtId="173" fontId="26" fillId="0" borderId="17" xfId="6" applyNumberFormat="1" applyFont="1" applyBorder="1" applyAlignment="1">
      <alignment horizontal="center" vertical="center"/>
    </xf>
    <xf numFmtId="176" fontId="1" fillId="0" borderId="29" xfId="9" applyNumberFormat="1" applyFont="1" applyBorder="1" applyAlignment="1">
      <alignment horizontal="center"/>
    </xf>
    <xf numFmtId="176" fontId="1" fillId="0" borderId="30" xfId="9" applyNumberFormat="1" applyFont="1" applyBorder="1" applyAlignment="1">
      <alignment horizontal="center"/>
    </xf>
    <xf numFmtId="176" fontId="1" fillId="0" borderId="42" xfId="9" applyNumberFormat="1" applyFont="1" applyBorder="1" applyAlignment="1">
      <alignment horizontal="center" vertical="center"/>
    </xf>
    <xf numFmtId="176" fontId="1" fillId="0" borderId="0" xfId="9" applyNumberFormat="1" applyFont="1" applyBorder="1" applyAlignment="1">
      <alignment horizontal="center" vertical="center"/>
    </xf>
    <xf numFmtId="176" fontId="1" fillId="0" borderId="43" xfId="9" applyNumberFormat="1" applyFont="1" applyBorder="1" applyAlignment="1">
      <alignment horizontal="center" vertical="center"/>
    </xf>
    <xf numFmtId="176" fontId="2" fillId="0" borderId="1" xfId="9" applyNumberFormat="1" applyFont="1" applyBorder="1"/>
    <xf numFmtId="176" fontId="1" fillId="0" borderId="0" xfId="9" applyNumberFormat="1" applyFont="1" applyBorder="1" applyAlignment="1">
      <alignment horizontal="center"/>
    </xf>
    <xf numFmtId="176" fontId="2" fillId="0" borderId="2" xfId="9" applyNumberFormat="1" applyFont="1" applyBorder="1"/>
    <xf numFmtId="1" fontId="1" fillId="0" borderId="1" xfId="5" applyNumberFormat="1" applyFont="1" applyBorder="1" applyAlignment="1">
      <alignment horizontal="center" vertical="center"/>
    </xf>
    <xf numFmtId="176" fontId="1" fillId="0" borderId="0" xfId="182" applyNumberFormat="1" applyFont="1" applyBorder="1" applyAlignment="1">
      <alignment horizontal="center" vertical="center"/>
    </xf>
    <xf numFmtId="176" fontId="1" fillId="0" borderId="2" xfId="182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182" applyNumberFormat="1" applyFont="1" applyFill="1" applyBorder="1" applyAlignment="1">
      <alignment horizontal="center" vertical="center"/>
    </xf>
    <xf numFmtId="176" fontId="1" fillId="0" borderId="2" xfId="182" applyNumberFormat="1" applyFont="1" applyFill="1" applyBorder="1" applyAlignment="1">
      <alignment horizontal="center" vertical="center"/>
    </xf>
    <xf numFmtId="1" fontId="1" fillId="0" borderId="16" xfId="5" applyNumberFormat="1" applyFont="1" applyBorder="1" applyAlignment="1">
      <alignment horizontal="center" vertical="center"/>
    </xf>
    <xf numFmtId="176" fontId="1" fillId="0" borderId="6" xfId="182" applyNumberFormat="1" applyFont="1" applyBorder="1" applyAlignment="1">
      <alignment horizontal="center" vertical="center"/>
    </xf>
    <xf numFmtId="176" fontId="1" fillId="0" borderId="17" xfId="182" applyNumberFormat="1" applyFont="1" applyBorder="1" applyAlignment="1">
      <alignment horizontal="center" vertical="center"/>
    </xf>
    <xf numFmtId="49" fontId="1" fillId="0" borderId="4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2" xfId="9" applyFont="1" applyBorder="1"/>
    <xf numFmtId="0" fontId="1" fillId="0" borderId="1" xfId="5" applyFont="1" applyBorder="1" applyAlignment="1">
      <alignment horizontal="center" vertical="center"/>
    </xf>
    <xf numFmtId="173" fontId="1" fillId="0" borderId="0" xfId="6" applyNumberFormat="1" applyFont="1" applyBorder="1" applyAlignment="1">
      <alignment horizontal="center" vertical="center"/>
    </xf>
    <xf numFmtId="173" fontId="1" fillId="0" borderId="2" xfId="6" applyNumberFormat="1" applyFont="1" applyBorder="1" applyAlignment="1">
      <alignment horizontal="center" vertical="center"/>
    </xf>
    <xf numFmtId="173" fontId="1" fillId="0" borderId="0" xfId="6" applyNumberFormat="1" applyFont="1" applyBorder="1"/>
    <xf numFmtId="173" fontId="1" fillId="0" borderId="2" xfId="6" applyNumberFormat="1" applyFont="1" applyBorder="1"/>
    <xf numFmtId="0" fontId="1" fillId="0" borderId="16" xfId="5" applyFont="1" applyBorder="1" applyAlignment="1">
      <alignment horizontal="center" vertical="center"/>
    </xf>
    <xf numFmtId="173" fontId="1" fillId="0" borderId="6" xfId="6" applyNumberFormat="1" applyFont="1" applyBorder="1" applyAlignment="1">
      <alignment horizontal="center" vertical="center"/>
    </xf>
    <xf numFmtId="173" fontId="1" fillId="0" borderId="17" xfId="6" applyNumberFormat="1" applyFont="1" applyBorder="1" applyAlignment="1">
      <alignment horizontal="center" vertical="center"/>
    </xf>
    <xf numFmtId="0" fontId="1" fillId="0" borderId="1" xfId="5" applyFont="1" applyBorder="1"/>
    <xf numFmtId="0" fontId="1" fillId="0" borderId="0" xfId="5" applyFont="1" applyBorder="1"/>
    <xf numFmtId="0" fontId="1" fillId="0" borderId="2" xfId="5" applyFont="1" applyBorder="1"/>
    <xf numFmtId="165" fontId="1" fillId="0" borderId="28" xfId="6" applyNumberFormat="1" applyFont="1" applyBorder="1" applyAlignment="1">
      <alignment vertical="center"/>
    </xf>
    <xf numFmtId="165" fontId="1" fillId="0" borderId="33" xfId="6" applyNumberFormat="1" applyFont="1" applyBorder="1" applyAlignment="1">
      <alignment vertical="center"/>
    </xf>
    <xf numFmtId="3" fontId="1" fillId="0" borderId="34" xfId="98" applyNumberFormat="1" applyFont="1" applyBorder="1" applyAlignment="1">
      <alignment horizontal="center"/>
    </xf>
    <xf numFmtId="165" fontId="1" fillId="0" borderId="34" xfId="6" applyNumberFormat="1" applyFont="1" applyBorder="1" applyAlignment="1">
      <alignment vertical="center"/>
    </xf>
    <xf numFmtId="165" fontId="1" fillId="0" borderId="35" xfId="6" applyNumberFormat="1" applyFont="1" applyBorder="1" applyAlignment="1">
      <alignment vertical="center"/>
    </xf>
    <xf numFmtId="0" fontId="1" fillId="0" borderId="56" xfId="9" applyFont="1" applyBorder="1" applyAlignment="1">
      <alignment horizontal="center" vertical="center"/>
    </xf>
    <xf numFmtId="0" fontId="20" fillId="0" borderId="18" xfId="9" applyFont="1" applyBorder="1" applyAlignment="1">
      <alignment horizontal="center" vertical="center"/>
    </xf>
    <xf numFmtId="9" fontId="8" fillId="0" borderId="0" xfId="11" applyFont="1" applyBorder="1" applyAlignment="1">
      <alignment horizontal="center" vertical="center"/>
    </xf>
    <xf numFmtId="9" fontId="8" fillId="0" borderId="0" xfId="9" applyNumberFormat="1" applyFont="1" applyBorder="1" applyAlignment="1">
      <alignment horizontal="center" vertical="center"/>
    </xf>
    <xf numFmtId="9" fontId="8" fillId="0" borderId="2" xfId="9" applyNumberFormat="1" applyFont="1" applyBorder="1" applyAlignment="1">
      <alignment horizontal="center"/>
    </xf>
    <xf numFmtId="0" fontId="41" fillId="6" borderId="0" xfId="69" applyFont="1" applyFill="1" applyBorder="1" applyAlignment="1">
      <alignment horizontal="center"/>
    </xf>
    <xf numFmtId="0" fontId="42" fillId="6" borderId="0" xfId="69" applyFont="1" applyFill="1" applyAlignment="1">
      <alignment horizontal="center"/>
    </xf>
    <xf numFmtId="0" fontId="1" fillId="0" borderId="0" xfId="183"/>
    <xf numFmtId="0" fontId="43" fillId="2" borderId="6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9" fillId="0" borderId="0" xfId="183" applyFont="1" applyAlignment="1">
      <alignment horizontal="center" vertical="center"/>
    </xf>
    <xf numFmtId="0" fontId="43" fillId="2" borderId="7" xfId="183" applyFont="1" applyFill="1" applyBorder="1" applyAlignment="1">
      <alignment horizontal="center"/>
    </xf>
    <xf numFmtId="0" fontId="37" fillId="0" borderId="0" xfId="183" applyFont="1" applyFill="1" applyBorder="1" applyAlignment="1">
      <alignment horizontal="left"/>
    </xf>
    <xf numFmtId="0" fontId="30" fillId="0" borderId="0" xfId="0" applyFont="1" applyFill="1" applyBorder="1" applyAlignment="1">
      <alignment horizontal="center"/>
    </xf>
    <xf numFmtId="0" fontId="43" fillId="0" borderId="0" xfId="183" applyFont="1" applyFill="1" applyBorder="1" applyAlignment="1">
      <alignment horizontal="center"/>
    </xf>
    <xf numFmtId="0" fontId="1" fillId="0" borderId="0" xfId="9" applyFont="1" applyBorder="1" applyAlignment="1">
      <alignment vertical="center" wrapText="1"/>
    </xf>
    <xf numFmtId="0" fontId="12" fillId="0" borderId="0" xfId="0" applyFont="1" applyBorder="1"/>
    <xf numFmtId="0" fontId="3" fillId="0" borderId="0" xfId="1" applyFill="1" applyBorder="1" applyAlignment="1" applyProtection="1">
      <alignment horizontal="left"/>
    </xf>
    <xf numFmtId="0" fontId="3" fillId="7" borderId="0" xfId="1" applyFill="1" applyBorder="1" applyAlignment="1" applyProtection="1">
      <alignment horizontal="left"/>
    </xf>
    <xf numFmtId="0" fontId="3" fillId="7" borderId="0" xfId="1" applyFill="1" applyBorder="1" applyAlignment="1" applyProtection="1">
      <alignment vertical="center" wrapText="1"/>
    </xf>
    <xf numFmtId="0" fontId="3" fillId="7" borderId="0" xfId="1" applyFill="1" applyBorder="1" applyAlignment="1" applyProtection="1">
      <alignment horizontal="left" vertical="center"/>
    </xf>
    <xf numFmtId="0" fontId="3" fillId="7" borderId="0" xfId="1" applyFill="1" applyBorder="1" applyAlignment="1" applyProtection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3" fontId="0" fillId="0" borderId="0" xfId="0" applyNumberFormat="1"/>
    <xf numFmtId="0" fontId="5" fillId="0" borderId="50" xfId="9" applyFont="1" applyBorder="1" applyAlignment="1">
      <alignment horizontal="center" vertical="center" wrapText="1"/>
    </xf>
    <xf numFmtId="0" fontId="5" fillId="0" borderId="51" xfId="9" applyFont="1" applyBorder="1" applyAlignment="1">
      <alignment horizontal="center" vertical="center" wrapText="1"/>
    </xf>
    <xf numFmtId="0" fontId="5" fillId="0" borderId="52" xfId="9" applyFont="1" applyBorder="1" applyAlignment="1">
      <alignment horizontal="center" vertical="center" wrapText="1"/>
    </xf>
    <xf numFmtId="0" fontId="2" fillId="0" borderId="45" xfId="5" applyFont="1" applyBorder="1" applyAlignment="1">
      <alignment horizontal="center"/>
    </xf>
    <xf numFmtId="0" fontId="2" fillId="0" borderId="46" xfId="5" applyFont="1" applyBorder="1" applyAlignment="1">
      <alignment horizontal="center"/>
    </xf>
    <xf numFmtId="0" fontId="2" fillId="0" borderId="47" xfId="5" applyFont="1" applyBorder="1" applyAlignment="1">
      <alignment horizontal="center"/>
    </xf>
    <xf numFmtId="0" fontId="1" fillId="0" borderId="1" xfId="9" applyFont="1" applyBorder="1" applyAlignment="1">
      <alignment horizontal="center" vertical="center" wrapText="1"/>
    </xf>
    <xf numFmtId="0" fontId="1" fillId="0" borderId="44" xfId="9" applyFont="1" applyBorder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0" fontId="5" fillId="0" borderId="5" xfId="9" applyFont="1" applyBorder="1" applyAlignment="1">
      <alignment horizontal="center" vertical="center" wrapText="1"/>
    </xf>
    <xf numFmtId="176" fontId="1" fillId="0" borderId="1" xfId="9" applyNumberFormat="1" applyFont="1" applyBorder="1" applyAlignment="1">
      <alignment horizontal="center" vertical="center" wrapText="1"/>
    </xf>
    <xf numFmtId="0" fontId="8" fillId="0" borderId="0" xfId="9" applyFont="1" applyAlignment="1">
      <alignment horizontal="justify" wrapText="1"/>
    </xf>
    <xf numFmtId="0" fontId="8" fillId="0" borderId="0" xfId="9" applyNumberFormat="1" applyFont="1" applyAlignment="1">
      <alignment horizontal="left" vertical="center" wrapText="1"/>
    </xf>
    <xf numFmtId="0" fontId="16" fillId="0" borderId="3" xfId="8" applyFont="1" applyBorder="1" applyAlignment="1">
      <alignment horizontal="center" vertical="center"/>
    </xf>
    <xf numFmtId="0" fontId="16" fillId="0" borderId="4" xfId="8" applyFont="1" applyBorder="1" applyAlignment="1">
      <alignment horizontal="center" vertical="center"/>
    </xf>
    <xf numFmtId="0" fontId="18" fillId="0" borderId="4" xfId="9" applyFont="1" applyBorder="1" applyAlignment="1"/>
    <xf numFmtId="0" fontId="18" fillId="0" borderId="5" xfId="9" applyFont="1" applyBorder="1" applyAlignment="1"/>
    <xf numFmtId="0" fontId="16" fillId="0" borderId="57" xfId="9" applyFont="1" applyBorder="1" applyAlignment="1">
      <alignment horizontal="center" vertical="center"/>
    </xf>
    <xf numFmtId="0" fontId="16" fillId="0" borderId="58" xfId="9" applyFont="1" applyBorder="1" applyAlignment="1">
      <alignment horizontal="center" vertical="center"/>
    </xf>
    <xf numFmtId="0" fontId="8" fillId="0" borderId="59" xfId="9" applyFont="1" applyBorder="1" applyAlignment="1">
      <alignment horizontal="center" vertical="center" wrapText="1"/>
    </xf>
    <xf numFmtId="0" fontId="8" fillId="0" borderId="14" xfId="9" applyFont="1" applyBorder="1" applyAlignment="1">
      <alignment vertical="center"/>
    </xf>
    <xf numFmtId="0" fontId="8" fillId="0" borderId="59" xfId="9" applyFont="1" applyBorder="1" applyAlignment="1">
      <alignment horizontal="center" vertical="center"/>
    </xf>
    <xf numFmtId="0" fontId="8" fillId="0" borderId="60" xfId="9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84">
    <cellStyle name="Comma" xfId="6" builtinId="3"/>
    <cellStyle name="Comma 2" xfId="182"/>
    <cellStyle name="Date" xfId="12"/>
    <cellStyle name="Date 2" xfId="13"/>
    <cellStyle name="Date 3" xfId="14"/>
    <cellStyle name="En-tête 1" xfId="15"/>
    <cellStyle name="En-tête 1 2" xfId="16"/>
    <cellStyle name="En-tête 1 3" xfId="17"/>
    <cellStyle name="En-tête 2" xfId="18"/>
    <cellStyle name="En-tête 2 2" xfId="19"/>
    <cellStyle name="En-tête 2 3" xfId="20"/>
    <cellStyle name="Financier0" xfId="21"/>
    <cellStyle name="Financier0 2" xfId="22"/>
    <cellStyle name="Financier0 3" xfId="23"/>
    <cellStyle name="Hyperlink" xfId="1" builtinId="8"/>
    <cellStyle name="Hyperlink 2" xfId="7"/>
    <cellStyle name="Monétaire0" xfId="24"/>
    <cellStyle name="Monétaire0 2" xfId="25"/>
    <cellStyle name="Monétaire0 3" xfId="26"/>
    <cellStyle name="Motif" xfId="27"/>
    <cellStyle name="Normal" xfId="0" builtinId="0"/>
    <cellStyle name="Normal 10" xfId="28"/>
    <cellStyle name="Normal 10 10" xfId="29"/>
    <cellStyle name="Normal 10 11" xfId="30"/>
    <cellStyle name="Normal 10 12" xfId="31"/>
    <cellStyle name="Normal 10 13" xfId="32"/>
    <cellStyle name="Normal 10 14" xfId="33"/>
    <cellStyle name="Normal 10 15" xfId="34"/>
    <cellStyle name="Normal 10 16" xfId="35"/>
    <cellStyle name="Normal 10 17" xfId="36"/>
    <cellStyle name="Normal 10 18" xfId="37"/>
    <cellStyle name="Normal 10 19" xfId="38"/>
    <cellStyle name="Normal 10 2" xfId="39"/>
    <cellStyle name="Normal 10 3" xfId="40"/>
    <cellStyle name="Normal 10 4" xfId="41"/>
    <cellStyle name="Normal 10 5" xfId="42"/>
    <cellStyle name="Normal 10 6" xfId="43"/>
    <cellStyle name="Normal 10 7" xfId="44"/>
    <cellStyle name="Normal 10 8" xfId="45"/>
    <cellStyle name="Normal 10 9" xfId="46"/>
    <cellStyle name="Normal 11" xfId="47"/>
    <cellStyle name="Normal 12" xfId="48"/>
    <cellStyle name="Normal 12 2" xfId="183"/>
    <cellStyle name="Normal 13" xfId="49"/>
    <cellStyle name="Normal 14" xfId="50"/>
    <cellStyle name="Normal 15" xfId="51"/>
    <cellStyle name="Normal 16" xfId="52"/>
    <cellStyle name="Normal 17" xfId="53"/>
    <cellStyle name="Normal 18" xfId="54"/>
    <cellStyle name="Normal 19" xfId="55"/>
    <cellStyle name="Normal 2" xfId="2"/>
    <cellStyle name="Normal 2 10" xfId="56"/>
    <cellStyle name="Normal 2 11" xfId="57"/>
    <cellStyle name="Normal 2 12" xfId="58"/>
    <cellStyle name="Normal 2 13" xfId="59"/>
    <cellStyle name="Normal 2 14" xfId="60"/>
    <cellStyle name="Normal 2 15" xfId="61"/>
    <cellStyle name="Normal 2 16" xfId="62"/>
    <cellStyle name="Normal 2 17" xfId="63"/>
    <cellStyle name="Normal 2 18" xfId="64"/>
    <cellStyle name="Normal 2 19" xfId="65"/>
    <cellStyle name="Normal 2 2" xfId="66"/>
    <cellStyle name="Normal 2 20" xfId="67"/>
    <cellStyle name="Normal 2 21" xfId="68"/>
    <cellStyle name="Normal 2 3" xfId="69"/>
    <cellStyle name="Normal 2 4" xfId="8"/>
    <cellStyle name="Normal 2 5" xfId="70"/>
    <cellStyle name="Normal 2 6" xfId="71"/>
    <cellStyle name="Normal 2 7" xfId="72"/>
    <cellStyle name="Normal 2 8" xfId="73"/>
    <cellStyle name="Normal 2 9" xfId="74"/>
    <cellStyle name="Normal 2_AccumulationEquation" xfId="10"/>
    <cellStyle name="Normal 20" xfId="75"/>
    <cellStyle name="Normal 21" xfId="76"/>
    <cellStyle name="Normal 22" xfId="77"/>
    <cellStyle name="Normal 23" xfId="78"/>
    <cellStyle name="Normal 24" xfId="79"/>
    <cellStyle name="Normal 25" xfId="80"/>
    <cellStyle name="Normal 26" xfId="81"/>
    <cellStyle name="Normal 27" xfId="82"/>
    <cellStyle name="Normal 28" xfId="83"/>
    <cellStyle name="Normal 29" xfId="84"/>
    <cellStyle name="Normal 3" xfId="9"/>
    <cellStyle name="Normal 30" xfId="85"/>
    <cellStyle name="Normal 31" xfId="86"/>
    <cellStyle name="Normal 32" xfId="87"/>
    <cellStyle name="Normal 33" xfId="88"/>
    <cellStyle name="Normal 34" xfId="89"/>
    <cellStyle name="Normal 35" xfId="90"/>
    <cellStyle name="Normal 36" xfId="91"/>
    <cellStyle name="Normal 37" xfId="92"/>
    <cellStyle name="Normal 38" xfId="93"/>
    <cellStyle name="Normal 39" xfId="94"/>
    <cellStyle name="Normal 4" xfId="95"/>
    <cellStyle name="Normal 40" xfId="96"/>
    <cellStyle name="Normal 5" xfId="97"/>
    <cellStyle name="Normal 6" xfId="98"/>
    <cellStyle name="Normal 6 10" xfId="99"/>
    <cellStyle name="Normal 6 11" xfId="100"/>
    <cellStyle name="Normal 6 12" xfId="101"/>
    <cellStyle name="Normal 6 13" xfId="102"/>
    <cellStyle name="Normal 6 14" xfId="103"/>
    <cellStyle name="Normal 6 15" xfId="104"/>
    <cellStyle name="Normal 6 16" xfId="105"/>
    <cellStyle name="Normal 6 17" xfId="106"/>
    <cellStyle name="Normal 6 18" xfId="107"/>
    <cellStyle name="Normal 6 19" xfId="108"/>
    <cellStyle name="Normal 6 2" xfId="109"/>
    <cellStyle name="Normal 6 3" xfId="110"/>
    <cellStyle name="Normal 6 4" xfId="111"/>
    <cellStyle name="Normal 6 5" xfId="112"/>
    <cellStyle name="Normal 6 6" xfId="113"/>
    <cellStyle name="Normal 6 7" xfId="114"/>
    <cellStyle name="Normal 6 8" xfId="115"/>
    <cellStyle name="Normal 6 9" xfId="116"/>
    <cellStyle name="Normal 7" xfId="117"/>
    <cellStyle name="Normal 8" xfId="118"/>
    <cellStyle name="Normal 8 10" xfId="119"/>
    <cellStyle name="Normal 8 11" xfId="120"/>
    <cellStyle name="Normal 8 12" xfId="121"/>
    <cellStyle name="Normal 8 13" xfId="122"/>
    <cellStyle name="Normal 8 14" xfId="123"/>
    <cellStyle name="Normal 8 15" xfId="124"/>
    <cellStyle name="Normal 8 16" xfId="125"/>
    <cellStyle name="Normal 8 17" xfId="126"/>
    <cellStyle name="Normal 8 18" xfId="127"/>
    <cellStyle name="Normal 8 19" xfId="128"/>
    <cellStyle name="Normal 8 2" xfId="129"/>
    <cellStyle name="Normal 8 3" xfId="130"/>
    <cellStyle name="Normal 8 4" xfId="131"/>
    <cellStyle name="Normal 8 5" xfId="132"/>
    <cellStyle name="Normal 8 6" xfId="133"/>
    <cellStyle name="Normal 8 7" xfId="134"/>
    <cellStyle name="Normal 8 8" xfId="135"/>
    <cellStyle name="Normal 8 9" xfId="136"/>
    <cellStyle name="Normal 9" xfId="137"/>
    <cellStyle name="Normal_decfrat" xfId="5"/>
    <cellStyle name="Note 10" xfId="138"/>
    <cellStyle name="Note 11" xfId="139"/>
    <cellStyle name="Note 12" xfId="140"/>
    <cellStyle name="Note 13" xfId="141"/>
    <cellStyle name="Note 14" xfId="142"/>
    <cellStyle name="Note 15" xfId="143"/>
    <cellStyle name="Note 16" xfId="144"/>
    <cellStyle name="Note 17" xfId="145"/>
    <cellStyle name="Note 18" xfId="146"/>
    <cellStyle name="Note 19" xfId="147"/>
    <cellStyle name="Note 2" xfId="148"/>
    <cellStyle name="Note 3" xfId="149"/>
    <cellStyle name="Note 4" xfId="150"/>
    <cellStyle name="Note 5" xfId="151"/>
    <cellStyle name="Note 6" xfId="152"/>
    <cellStyle name="Note 7" xfId="153"/>
    <cellStyle name="Note 8" xfId="154"/>
    <cellStyle name="Note 9" xfId="155"/>
    <cellStyle name="Percent" xfId="3" builtinId="5"/>
    <cellStyle name="Percent 2" xfId="11"/>
    <cellStyle name="Pourcentage 6" xfId="4"/>
    <cellStyle name="style_col_headings" xfId="156"/>
    <cellStyle name="Total 10" xfId="157"/>
    <cellStyle name="Total 11" xfId="158"/>
    <cellStyle name="Total 12" xfId="159"/>
    <cellStyle name="Total 13" xfId="160"/>
    <cellStyle name="Total 14" xfId="161"/>
    <cellStyle name="Total 15" xfId="162"/>
    <cellStyle name="Total 16" xfId="163"/>
    <cellStyle name="Total 17" xfId="164"/>
    <cellStyle name="Total 18" xfId="165"/>
    <cellStyle name="Total 19" xfId="166"/>
    <cellStyle name="Total 2" xfId="167"/>
    <cellStyle name="Total 20" xfId="168"/>
    <cellStyle name="Total 21" xfId="169"/>
    <cellStyle name="Total 22" xfId="170"/>
    <cellStyle name="Total 23" xfId="171"/>
    <cellStyle name="Total 3" xfId="172"/>
    <cellStyle name="Total 4" xfId="173"/>
    <cellStyle name="Total 5" xfId="174"/>
    <cellStyle name="Total 6" xfId="175"/>
    <cellStyle name="Total 7" xfId="176"/>
    <cellStyle name="Total 8" xfId="177"/>
    <cellStyle name="Total 9" xfId="178"/>
    <cellStyle name="Virgule fixe" xfId="179"/>
    <cellStyle name="Virgule fixe 2" xfId="180"/>
    <cellStyle name="Virgule fixe 3" xfId="1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86</xdr:row>
          <xdr:rowOff>0</xdr:rowOff>
        </xdr:from>
        <xdr:to>
          <xdr:col>1</xdr:col>
          <xdr:colOff>6010275</xdr:colOff>
          <xdr:row>86</xdr:row>
          <xdr:rowOff>0</xdr:rowOff>
        </xdr:to>
        <xdr:sp macro="" textlink="">
          <xdr:nvSpPr>
            <xdr:cNvPr id="78849" name="Button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0.1% wealth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6019800</xdr:colOff>
          <xdr:row>86</xdr:row>
          <xdr:rowOff>0</xdr:rowOff>
        </xdr:to>
        <xdr:sp macro="" textlink="">
          <xdr:nvSpPr>
            <xdr:cNvPr id="78851" name="Button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1% wealth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52" name="Button 4" hidden="1">
              <a:extLst>
                <a:ext uri="{63B3BB69-23CF-44E3-9099-C40C66FF867C}">
                  <a14:compatExt spid="_x0000_s788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wealth shares: Decomposing top 1%,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67" name="Button 19" hidden="1">
              <a:extLst>
                <a:ext uri="{63B3BB69-23CF-44E3-9099-C40C66FF867C}">
                  <a14:compatExt spid="_x0000_s78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1-0.1% and 0.1% wealth shares,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68" name="Button 20" hidden="1">
              <a:extLst>
                <a:ext uri="{63B3BB69-23CF-44E3-9099-C40C66FF867C}">
                  <a14:compatExt spid="_x0000_s78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10-1% and 1% wealth shares,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69" name="Button 21" hidden="1">
              <a:extLst>
                <a:ext uri="{63B3BB69-23CF-44E3-9099-C40C66FF867C}">
                  <a14:compatExt spid="_x0000_s78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10% and bottom 90% wealth shares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0" name="Button 22" hidden="1">
              <a:extLst>
                <a:ext uri="{63B3BB69-23CF-44E3-9099-C40C66FF867C}">
                  <a14:compatExt spid="_x0000_s788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bottom 90%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1" name="Button 23" hidden="1">
              <a:extLst>
                <a:ext uri="{63B3BB69-23CF-44E3-9099-C40C66FF867C}">
                  <a14:compatExt spid="_x0000_s788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the bottom 50%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2" name="Button 24" hidden="1">
              <a:extLst>
                <a:ext uri="{63B3BB69-23CF-44E3-9099-C40C66FF867C}">
                  <a14:compatExt spid="_x0000_s788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the middle 40%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3" name="Button 25" hidden="1">
              <a:extLst>
                <a:ext uri="{63B3BB69-23CF-44E3-9099-C40C66FF867C}">
                  <a14:compatExt spid="_x0000_s78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top 10-1%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4" name="Button 26" hidden="1">
              <a:extLst>
                <a:ext uri="{63B3BB69-23CF-44E3-9099-C40C66FF867C}">
                  <a14:compatExt spid="_x0000_s788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top 1%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5" name="Button 27" hidden="1">
              <a:extLst>
                <a:ext uri="{63B3BB69-23CF-44E3-9099-C40C66FF867C}">
                  <a14:compatExt spid="_x0000_s788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top 1-0.1%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76" name="Button 28" hidden="1">
              <a:extLst>
                <a:ext uri="{63B3BB69-23CF-44E3-9099-C40C66FF867C}">
                  <a14:compatExt spid="_x0000_s788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top 0.1%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0" name="Button 32" hidden="1">
              <a:extLst>
                <a:ext uri="{63B3BB69-23CF-44E3-9099-C40C66FF867C}">
                  <a14:compatExt spid="_x0000_s788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50% and middle 40% wealth shares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1" name="Button 33" hidden="1">
              <a:extLst>
                <a:ext uri="{63B3BB69-23CF-44E3-9099-C40C66FF867C}">
                  <a14:compatExt spid="_x0000_s78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0.1%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2" name="Button 34" hidden="1">
              <a:extLst>
                <a:ext uri="{63B3BB69-23CF-44E3-9099-C40C66FF867C}">
                  <a14:compatExt spid="_x0000_s78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0.1% pretax income share in France, 1970-2010 (2)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3" name="Button 35" hidden="1">
              <a:extLst>
                <a:ext uri="{63B3BB69-23CF-44E3-9099-C40C66FF867C}">
                  <a14:compatExt spid="_x0000_s788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4" name="Button 36" hidden="1">
              <a:extLst>
                <a:ext uri="{63B3BB69-23CF-44E3-9099-C40C66FF867C}">
                  <a14:compatExt spid="_x0000_s788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1-0.1%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5" name="Button 37" hidden="1">
              <a:extLst>
                <a:ext uri="{63B3BB69-23CF-44E3-9099-C40C66FF867C}">
                  <a14:compatExt spid="_x0000_s788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1-0.1% pretax income share in France, 1970-2010 (2)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6" name="Button 38" hidden="1">
              <a:extLst>
                <a:ext uri="{63B3BB69-23CF-44E3-9099-C40C66FF867C}">
                  <a14:compatExt spid="_x0000_s788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7" name="Button 39" hidden="1">
              <a:extLst>
                <a:ext uri="{63B3BB69-23CF-44E3-9099-C40C66FF867C}">
                  <a14:compatExt spid="_x0000_s788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10-1%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8" name="Button 40" hidden="1">
              <a:extLst>
                <a:ext uri="{63B3BB69-23CF-44E3-9099-C40C66FF867C}">
                  <a14:compatExt spid="_x0000_s788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90%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89" name="Button 41" hidden="1">
              <a:extLst>
                <a:ext uri="{63B3BB69-23CF-44E3-9099-C40C66FF867C}">
                  <a14:compatExt spid="_x0000_s78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90% pretax income share in France, 1970-2010 (2)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0" name="Button 42" hidden="1">
              <a:extLst>
                <a:ext uri="{63B3BB69-23CF-44E3-9099-C40C66FF867C}">
                  <a14:compatExt spid="_x0000_s78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50%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1" name="Button 43" hidden="1">
              <a:extLst>
                <a:ext uri="{63B3BB69-23CF-44E3-9099-C40C66FF867C}">
                  <a14:compatExt spid="_x0000_s78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Middle 40% pretax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3" name="Button 45" hidden="1">
              <a:extLst>
                <a:ext uri="{63B3BB69-23CF-44E3-9099-C40C66FF867C}">
                  <a14:compatExt spid="_x0000_s788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1%  pretax capital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4" name="Button 46" hidden="1">
              <a:extLst>
                <a:ext uri="{63B3BB69-23CF-44E3-9099-C40C66FF867C}">
                  <a14:compatExt spid="_x0000_s78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10% pretax capital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5" name="Button 47" hidden="1">
              <a:extLst>
                <a:ext uri="{63B3BB69-23CF-44E3-9099-C40C66FF867C}">
                  <a14:compatExt spid="_x0000_s788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90%  pretax capital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6" name="Button 48" hidden="1">
              <a:extLst>
                <a:ext uri="{63B3BB69-23CF-44E3-9099-C40C66FF867C}">
                  <a14:compatExt spid="_x0000_s788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Middle 40% pre-tax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7" name="Button 49" hidden="1">
              <a:extLst>
                <a:ext uri="{63B3BB69-23CF-44E3-9099-C40C66FF867C}">
                  <a14:compatExt spid="_x0000_s788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50% pretax labor income share in France, 1970-2010 (by sex)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8" name="Button 50" hidden="1">
              <a:extLst>
                <a:ext uri="{63B3BB69-23CF-44E3-9099-C40C66FF867C}">
                  <a14:compatExt spid="_x0000_s788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10% pretax labor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899" name="Button 51" hidden="1">
              <a:extLst>
                <a:ext uri="{63B3BB69-23CF-44E3-9099-C40C66FF867C}">
                  <a14:compatExt spid="_x0000_s788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Bottom 90% pretax  labor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2</xdr:col>
          <xdr:colOff>0</xdr:colOff>
          <xdr:row>86</xdr:row>
          <xdr:rowOff>0</xdr:rowOff>
        </xdr:to>
        <xdr:sp macro="" textlink="">
          <xdr:nvSpPr>
            <xdr:cNvPr id="78900" name="Button 52" hidden="1">
              <a:extLst>
                <a:ext uri="{63B3BB69-23CF-44E3-9099-C40C66FF867C}">
                  <a14:compatExt spid="_x0000_s789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Pretax capital  income shares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1" name="Button 53" hidden="1">
              <a:extLst>
                <a:ext uri="{63B3BB69-23CF-44E3-9099-C40C66FF867C}">
                  <a14:compatExt spid="_x0000_s789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Pretax labor income shares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86</xdr:row>
          <xdr:rowOff>0</xdr:rowOff>
        </xdr:from>
        <xdr:to>
          <xdr:col>1</xdr:col>
          <xdr:colOff>6010275</xdr:colOff>
          <xdr:row>86</xdr:row>
          <xdr:rowOff>0</xdr:rowOff>
        </xdr:to>
        <xdr:sp macro="" textlink="">
          <xdr:nvSpPr>
            <xdr:cNvPr id="78902" name="Button 54" hidden="1">
              <a:extLst>
                <a:ext uri="{63B3BB69-23CF-44E3-9099-C40C66FF867C}">
                  <a14:compatExt spid="_x0000_s789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Wealth shares in France, 1970-2010</a:t>
              </a:r>
            </a:p>
            <a:p>
              <a:pPr algn="l" rtl="0">
                <a:defRPr sz="1000"/>
              </a:pPr>
              <a:endPara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3" name="Button 55" hidden="1">
              <a:extLst>
                <a:ext uri="{63B3BB69-23CF-44E3-9099-C40C66FF867C}">
                  <a14:compatExt spid="_x0000_s789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Pretax income shares in France, 1970-2010</a:t>
              </a:r>
            </a:p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Pre-tax income shares in France, 1970-2010</a:t>
              </a:r>
            </a:p>
            <a:p>
              <a:pPr algn="l" rtl="0">
                <a:defRPr sz="1000"/>
              </a:pPr>
              <a:endPara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4" name="Button 56" hidden="1">
              <a:extLst>
                <a:ext uri="{63B3BB69-23CF-44E3-9099-C40C66FF867C}">
                  <a14:compatExt spid="_x0000_s789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Decomposition of aggregate wealth,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5" name="Button 57" hidden="1">
              <a:extLst>
                <a:ext uri="{63B3BB69-23CF-44E3-9099-C40C66FF867C}">
                  <a14:compatExt spid="_x0000_s789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Composition of top 10% wealth share, France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6" name="Button 58" hidden="1">
              <a:extLst>
                <a:ext uri="{63B3BB69-23CF-44E3-9099-C40C66FF867C}">
                  <a14:compatExt spid="_x0000_s789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Decomposition of top 10%  pretax capital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7" name="Button 59" hidden="1">
              <a:extLst>
                <a:ext uri="{63B3BB69-23CF-44E3-9099-C40C66FF867C}">
                  <a14:compatExt spid="_x0000_s789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Decomposing top 10% pretax  labor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8" name="Button 60" hidden="1">
              <a:extLst>
                <a:ext uri="{63B3BB69-23CF-44E3-9099-C40C66FF867C}">
                  <a14:compatExt spid="_x0000_s789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Decomposing bottom 90% pretax  labor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09" name="Button 61" hidden="1">
              <a:extLst>
                <a:ext uri="{63B3BB69-23CF-44E3-9099-C40C66FF867C}">
                  <a14:compatExt spid="_x0000_s789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Decomposing top 1% pretax  labor income share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0" name="Button 62" hidden="1">
              <a:extLst>
                <a:ext uri="{63B3BB69-23CF-44E3-9099-C40C66FF867C}">
                  <a14:compatExt spid="_x0000_s789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Top 10% pretax labor income share in France, 1970-2010 (by sex)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1" name="Button 63" hidden="1">
              <a:extLst>
                <a:ext uri="{63B3BB69-23CF-44E3-9099-C40C66FF867C}">
                  <a14:compatExt spid="_x0000_s789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Share of capital income in pretax incomein 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2" name="Button 64" hidden="1">
              <a:extLst>
                <a:ext uri="{63B3BB69-23CF-44E3-9099-C40C66FF867C}">
                  <a14:compatExt spid="_x0000_s789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Share of capital income among bottom 90% pretax income earners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3" name="Button 65" hidden="1">
              <a:extLst>
                <a:ext uri="{63B3BB69-23CF-44E3-9099-C40C66FF867C}">
                  <a14:compatExt spid="_x0000_s7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Share of capital income among top 10% pretax income earners in France, 1970-2010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4" name="Button 66" hidden="1">
              <a:extLst>
                <a:ext uri="{63B3BB69-23CF-44E3-9099-C40C66FF867C}">
                  <a14:compatExt spid="_x0000_s7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Share of capital income in pretax income in France, by year and level of pretax income </a:t>
              </a:r>
            </a:p>
            <a:p>
              <a:pPr algn="l" rtl="0">
                <a:defRPr sz="1000"/>
              </a:pPr>
              <a:endPara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endPara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86</xdr:row>
          <xdr:rowOff>0</xdr:rowOff>
        </xdr:from>
        <xdr:to>
          <xdr:col>1</xdr:col>
          <xdr:colOff>6029325</xdr:colOff>
          <xdr:row>86</xdr:row>
          <xdr:rowOff>0</xdr:rowOff>
        </xdr:to>
        <xdr:sp macro="" textlink="">
          <xdr:nvSpPr>
            <xdr:cNvPr id="78915" name="Button 67" hidden="1">
              <a:extLst>
                <a:ext uri="{63B3BB69-23CF-44E3-9099-C40C66FF867C}">
                  <a14:compatExt spid="_x0000_s7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Share of capital income (excl. liquidities) in pretax income in France, by year and level of pretax income</a:t>
              </a:r>
            </a:p>
            <a:p>
              <a:pPr algn="l" rtl="0">
                <a:defRPr sz="1000"/>
              </a:pPr>
              <a:endPara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/Dropbox/WIDFrance/Papers/GGP2016DINA/GGP2016DINAAppendixA/GGP2016DINAAppendi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Chart3"/>
      <sheetName val="Chart4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7"/>
      <sheetName val="A28"/>
      <sheetName val="A29"/>
      <sheetName val="A30"/>
      <sheetName val="Dataincome"/>
      <sheetName val="RawdataIncome1896"/>
      <sheetName val="RawdataIncome2009"/>
      <sheetName val="RawdataIncome2012"/>
      <sheetName val="RawdataIncome2013"/>
      <sheetName val="Rawdataincome2015"/>
      <sheetName val="Dataincomeold"/>
      <sheetName val="Datawealth"/>
      <sheetName val="RawDatawealth18701969"/>
      <sheetName val="RawDatawealth2009"/>
      <sheetName val="RawDatawealth2012"/>
      <sheetName val="RawDatawealth2015"/>
      <sheetName val="Rawdatawealthall"/>
      <sheetName val="Datawealth_old"/>
      <sheetName val="Datainvestment"/>
      <sheetName val="RawDatainvestment"/>
      <sheetName val="Datawealthcapgain"/>
      <sheetName val="statarevtrav"/>
      <sheetName val="statacapital"/>
      <sheetName val="A0bistemp"/>
      <sheetName val="A0temp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3">
          <cell r="B43">
            <v>1938.0864534999998</v>
          </cell>
          <cell r="C43">
            <v>831.63296591541211</v>
          </cell>
          <cell r="H43">
            <v>447.19498758458792</v>
          </cell>
          <cell r="K43">
            <v>659.25849999999991</v>
          </cell>
          <cell r="M43">
            <v>88.961500000000001</v>
          </cell>
          <cell r="P43">
            <v>221.57499999999999</v>
          </cell>
          <cell r="Q43">
            <v>294.46099999999996</v>
          </cell>
          <cell r="R43">
            <v>54.261000000000003</v>
          </cell>
        </row>
        <row r="46">
          <cell r="B46">
            <v>2383.5427985000001</v>
          </cell>
          <cell r="C46">
            <v>1003.3810943894455</v>
          </cell>
          <cell r="H46">
            <v>439.07570411055451</v>
          </cell>
          <cell r="K46">
            <v>941.0859999999999</v>
          </cell>
          <cell r="M46">
            <v>253.98949999999999</v>
          </cell>
          <cell r="P46">
            <v>246.85849999999999</v>
          </cell>
          <cell r="Q46">
            <v>348.29450000000003</v>
          </cell>
          <cell r="R46">
            <v>91.9435</v>
          </cell>
        </row>
        <row r="53">
          <cell r="B53">
            <v>3259.916647</v>
          </cell>
          <cell r="C53">
            <v>1287.905049141267</v>
          </cell>
          <cell r="H53">
            <v>411.40259785873309</v>
          </cell>
          <cell r="K53">
            <v>1560.6089999999999</v>
          </cell>
          <cell r="M53">
            <v>477.60699999999997</v>
          </cell>
          <cell r="P53">
            <v>372.03650000000005</v>
          </cell>
          <cell r="Q53">
            <v>394.02600000000001</v>
          </cell>
          <cell r="R53">
            <v>316.93949999999995</v>
          </cell>
        </row>
        <row r="59">
          <cell r="B59">
            <v>4748.5116964999997</v>
          </cell>
          <cell r="C59">
            <v>1663.6427958705337</v>
          </cell>
          <cell r="H59">
            <v>496.87140062946651</v>
          </cell>
          <cell r="K59">
            <v>2587.9974999999999</v>
          </cell>
          <cell r="M59">
            <v>882.96950000000004</v>
          </cell>
          <cell r="P59">
            <v>522.14149999999995</v>
          </cell>
          <cell r="Q59">
            <v>502.13100000000009</v>
          </cell>
          <cell r="R59">
            <v>680.75549999999998</v>
          </cell>
        </row>
        <row r="65">
          <cell r="B65">
            <v>8456.6474324999999</v>
          </cell>
          <cell r="C65">
            <v>4135.2298051997413</v>
          </cell>
          <cell r="H65">
            <v>896.87812730025917</v>
          </cell>
          <cell r="K65">
            <v>3424.5394999999999</v>
          </cell>
          <cell r="M65">
            <v>1087.9345000000001</v>
          </cell>
          <cell r="P65">
            <v>530.51700000000005</v>
          </cell>
          <cell r="Q65">
            <v>684.20500000000004</v>
          </cell>
          <cell r="R65">
            <v>1121.883</v>
          </cell>
        </row>
        <row r="69">
          <cell r="B69">
            <v>9321.1550484999989</v>
          </cell>
          <cell r="C69">
            <v>4556.7386309906806</v>
          </cell>
          <cell r="H69">
            <v>839.74741750931889</v>
          </cell>
          <cell r="K69">
            <v>3924.6689999999999</v>
          </cell>
          <cell r="M69">
            <v>1021.703</v>
          </cell>
          <cell r="P69">
            <v>624.47050000000002</v>
          </cell>
          <cell r="Q69">
            <v>829.91949999999997</v>
          </cell>
          <cell r="R69">
            <v>1448.576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43">
          <cell r="B43">
            <v>294.46099999999996</v>
          </cell>
          <cell r="C43">
            <v>626.8894791993232</v>
          </cell>
          <cell r="D43">
            <v>204.74348671608885</v>
          </cell>
          <cell r="E43">
            <v>54.261000000000003</v>
          </cell>
          <cell r="F43">
            <v>88.961500000000001</v>
          </cell>
          <cell r="G43">
            <v>221.57499999999999</v>
          </cell>
          <cell r="H43">
            <v>447.19498758458792</v>
          </cell>
          <cell r="O43">
            <v>766.81198135159218</v>
          </cell>
          <cell r="P43">
            <v>250.44248456381973</v>
          </cell>
          <cell r="Q43">
            <v>139.92250215226906</v>
          </cell>
          <cell r="R43">
            <v>45.698997847730901</v>
          </cell>
        </row>
        <row r="44">
          <cell r="B44">
            <v>313.971</v>
          </cell>
          <cell r="C44">
            <v>657.53648473247608</v>
          </cell>
          <cell r="D44">
            <v>216.12983021253768</v>
          </cell>
          <cell r="E44">
            <v>64.430000000000007</v>
          </cell>
          <cell r="F44">
            <v>132.9905</v>
          </cell>
          <cell r="G44">
            <v>231.7895</v>
          </cell>
          <cell r="H44">
            <v>444.59009055498632</v>
          </cell>
          <cell r="O44">
            <v>817.82555529479384</v>
          </cell>
          <cell r="P44">
            <v>268.81625965021993</v>
          </cell>
          <cell r="Q44">
            <v>160.28907056231779</v>
          </cell>
          <cell r="R44">
            <v>52.686429437682229</v>
          </cell>
        </row>
        <row r="45">
          <cell r="B45">
            <v>331.45550000000003</v>
          </cell>
          <cell r="C45">
            <v>703.89826407019495</v>
          </cell>
          <cell r="D45">
            <v>230.06930231319996</v>
          </cell>
          <cell r="E45">
            <v>76.885999999999996</v>
          </cell>
          <cell r="F45">
            <v>212.93049999999999</v>
          </cell>
          <cell r="G45">
            <v>236.92849999999999</v>
          </cell>
          <cell r="H45">
            <v>441.83874661660525</v>
          </cell>
          <cell r="O45">
            <v>879.00431337148552</v>
          </cell>
          <cell r="P45">
            <v>287.30275301190949</v>
          </cell>
          <cell r="Q45">
            <v>175.10604930129054</v>
          </cell>
          <cell r="R45">
            <v>57.233450698709511</v>
          </cell>
        </row>
        <row r="46">
          <cell r="B46">
            <v>348.29450000000003</v>
          </cell>
          <cell r="C46">
            <v>759.32805984675656</v>
          </cell>
          <cell r="D46">
            <v>244.05303454268906</v>
          </cell>
          <cell r="E46">
            <v>91.9435</v>
          </cell>
          <cell r="F46">
            <v>253.98949999999999</v>
          </cell>
          <cell r="G46">
            <v>246.85849999999999</v>
          </cell>
          <cell r="H46">
            <v>439.07570411055451</v>
          </cell>
          <cell r="O46">
            <v>954.07470630997079</v>
          </cell>
          <cell r="P46">
            <v>306.64588807947479</v>
          </cell>
          <cell r="Q46">
            <v>194.74664646321429</v>
          </cell>
          <cell r="R46">
            <v>62.592853536785718</v>
          </cell>
        </row>
        <row r="47">
          <cell r="B47">
            <v>365.96050000000002</v>
          </cell>
          <cell r="C47">
            <v>821.41959701454823</v>
          </cell>
          <cell r="D47">
            <v>259.01938912265348</v>
          </cell>
          <cell r="E47">
            <v>111.03149999999999</v>
          </cell>
          <cell r="F47">
            <v>300.00099999999998</v>
          </cell>
          <cell r="G47">
            <v>259.47399999999999</v>
          </cell>
          <cell r="H47">
            <v>435.51518586279849</v>
          </cell>
          <cell r="O47">
            <v>1046.6103745293196</v>
          </cell>
          <cell r="P47">
            <v>330.02911160788216</v>
          </cell>
          <cell r="Q47">
            <v>225.19077751477141</v>
          </cell>
          <cell r="R47">
            <v>71.009722485228693</v>
          </cell>
        </row>
        <row r="48">
          <cell r="B48">
            <v>382.93799999999999</v>
          </cell>
          <cell r="C48">
            <v>896.66838040827679</v>
          </cell>
          <cell r="D48">
            <v>281.0782352695536</v>
          </cell>
          <cell r="E48">
            <v>138.0675</v>
          </cell>
          <cell r="F48">
            <v>409.88300000000004</v>
          </cell>
          <cell r="G48">
            <v>270.76350000000002</v>
          </cell>
          <cell r="H48">
            <v>443.13812232216969</v>
          </cell>
          <cell r="O48">
            <v>1150.9909869403239</v>
          </cell>
          <cell r="P48">
            <v>360.80062873750666</v>
          </cell>
          <cell r="Q48">
            <v>254.32260653204708</v>
          </cell>
          <cell r="R48">
            <v>79.72239346795304</v>
          </cell>
        </row>
        <row r="49">
          <cell r="B49">
            <v>392.77850000000001</v>
          </cell>
          <cell r="C49">
            <v>966.10290868358175</v>
          </cell>
          <cell r="D49">
            <v>303.55194896018304</v>
          </cell>
          <cell r="E49">
            <v>167.27549999999999</v>
          </cell>
          <cell r="F49">
            <v>434.90200000000004</v>
          </cell>
          <cell r="G49">
            <v>278.27949999999998</v>
          </cell>
          <cell r="H49">
            <v>460.26408885623516</v>
          </cell>
          <cell r="O49">
            <v>1248.2215320007651</v>
          </cell>
          <cell r="P49">
            <v>392.19432564299962</v>
          </cell>
          <cell r="Q49">
            <v>282.11862331718339</v>
          </cell>
          <cell r="R49">
            <v>88.642376682816533</v>
          </cell>
        </row>
        <row r="50">
          <cell r="B50">
            <v>385.6155</v>
          </cell>
          <cell r="C50">
            <v>998.99471084718971</v>
          </cell>
          <cell r="D50">
            <v>314.02774109733321</v>
          </cell>
          <cell r="E50">
            <v>196.29399999999998</v>
          </cell>
          <cell r="F50">
            <v>430.75750000000005</v>
          </cell>
          <cell r="G50">
            <v>294.94550000000004</v>
          </cell>
          <cell r="H50">
            <v>461.18864205547709</v>
          </cell>
          <cell r="O50">
            <v>1307.630865418542</v>
          </cell>
          <cell r="P50">
            <v>411.04558652598081</v>
          </cell>
          <cell r="Q50">
            <v>308.63615457135239</v>
          </cell>
          <cell r="R50">
            <v>97.017845428647604</v>
          </cell>
        </row>
        <row r="51">
          <cell r="B51">
            <v>379.01099999999997</v>
          </cell>
          <cell r="C51">
            <v>995.14751767174812</v>
          </cell>
          <cell r="D51">
            <v>311.77942124626827</v>
          </cell>
          <cell r="E51">
            <v>228.73849999999999</v>
          </cell>
          <cell r="F51">
            <v>465.92849999999999</v>
          </cell>
          <cell r="G51">
            <v>319.4735</v>
          </cell>
          <cell r="H51">
            <v>439.29508758198381</v>
          </cell>
          <cell r="O51">
            <v>1320.0672592832366</v>
          </cell>
          <cell r="P51">
            <v>413.57667963477991</v>
          </cell>
          <cell r="Q51">
            <v>324.9197416114884</v>
          </cell>
          <cell r="R51">
            <v>101.79725838851162</v>
          </cell>
        </row>
        <row r="52">
          <cell r="B52">
            <v>383.27150000000006</v>
          </cell>
          <cell r="C52">
            <v>977.04036472687062</v>
          </cell>
          <cell r="D52">
            <v>304.26687044057923</v>
          </cell>
          <cell r="E52">
            <v>268.5455</v>
          </cell>
          <cell r="F52">
            <v>501.85050000000001</v>
          </cell>
          <cell r="G52">
            <v>349.35300000000001</v>
          </cell>
          <cell r="H52">
            <v>418.9485993325502</v>
          </cell>
          <cell r="O52">
            <v>1319.4856267153432</v>
          </cell>
          <cell r="P52">
            <v>410.91010845210627</v>
          </cell>
          <cell r="Q52">
            <v>342.44526198847279</v>
          </cell>
          <cell r="R52">
            <v>106.64323801152706</v>
          </cell>
        </row>
        <row r="53">
          <cell r="B53">
            <v>394.02600000000001</v>
          </cell>
          <cell r="C53">
            <v>982.89223055859497</v>
          </cell>
          <cell r="D53">
            <v>305.01281858267203</v>
          </cell>
          <cell r="E53">
            <v>316.93949999999995</v>
          </cell>
          <cell r="F53">
            <v>477.60699999999997</v>
          </cell>
          <cell r="G53">
            <v>372.03650000000005</v>
          </cell>
          <cell r="H53">
            <v>411.40259785873309</v>
          </cell>
          <cell r="O53">
            <v>1341.9822836285782</v>
          </cell>
          <cell r="P53">
            <v>416.44626551268868</v>
          </cell>
          <cell r="Q53">
            <v>359.0900530699833</v>
          </cell>
          <cell r="R53">
            <v>111.43344693001666</v>
          </cell>
        </row>
        <row r="54">
          <cell r="B54">
            <v>413.98050000000001</v>
          </cell>
          <cell r="C54">
            <v>992.26383888205658</v>
          </cell>
          <cell r="D54">
            <v>307.9155923280664</v>
          </cell>
          <cell r="E54">
            <v>360.43949999999995</v>
          </cell>
          <cell r="F54">
            <v>457.57</v>
          </cell>
          <cell r="G54">
            <v>417.42150000000004</v>
          </cell>
          <cell r="H54">
            <v>404.81460678987719</v>
          </cell>
          <cell r="O54">
            <v>1364.1263571377672</v>
          </cell>
          <cell r="P54">
            <v>423.31057407235596</v>
          </cell>
          <cell r="Q54">
            <v>371.8625182557106</v>
          </cell>
          <cell r="R54">
            <v>115.3949817442895</v>
          </cell>
        </row>
        <row r="55">
          <cell r="B55">
            <v>429.62850000000003</v>
          </cell>
          <cell r="C55">
            <v>989.45839083556052</v>
          </cell>
          <cell r="D55">
            <v>307.56427105378009</v>
          </cell>
          <cell r="E55">
            <v>410.52099999999996</v>
          </cell>
          <cell r="F55">
            <v>518.91600000000005</v>
          </cell>
          <cell r="G55">
            <v>463.13249999999999</v>
          </cell>
          <cell r="H55">
            <v>397.58773761065947</v>
          </cell>
          <cell r="O55">
            <v>1384.3129047529576</v>
          </cell>
          <cell r="P55">
            <v>430.30125713638301</v>
          </cell>
          <cell r="Q55">
            <v>394.85451391739701</v>
          </cell>
          <cell r="R55">
            <v>122.73698608260293</v>
          </cell>
        </row>
        <row r="56">
          <cell r="B56">
            <v>446.50700000000006</v>
          </cell>
          <cell r="C56">
            <v>992.62697182089846</v>
          </cell>
          <cell r="D56">
            <v>309.11799850572987</v>
          </cell>
          <cell r="E56">
            <v>479.76249999999999</v>
          </cell>
          <cell r="F56">
            <v>573.78750000000002</v>
          </cell>
          <cell r="G56">
            <v>482.98750000000001</v>
          </cell>
          <cell r="H56">
            <v>396.76557317337165</v>
          </cell>
          <cell r="O56">
            <v>1417.0150546016953</v>
          </cell>
          <cell r="P56">
            <v>441.27841572493281</v>
          </cell>
          <cell r="Q56">
            <v>424.38808278079699</v>
          </cell>
          <cell r="R56">
            <v>132.16041721920297</v>
          </cell>
        </row>
        <row r="57">
          <cell r="B57">
            <v>468.45150000000001</v>
          </cell>
          <cell r="C57">
            <v>1027.4817722084711</v>
          </cell>
          <cell r="D57">
            <v>320.4472666001738</v>
          </cell>
          <cell r="E57">
            <v>545.82449999999994</v>
          </cell>
          <cell r="F57">
            <v>634.06349999999998</v>
          </cell>
          <cell r="G57">
            <v>495.20900000000006</v>
          </cell>
          <cell r="H57">
            <v>407.56769669135485</v>
          </cell>
          <cell r="O57">
            <v>1472.6769304437985</v>
          </cell>
          <cell r="P57">
            <v>459.29310836484626</v>
          </cell>
          <cell r="Q57">
            <v>445.19515823532748</v>
          </cell>
          <cell r="R57">
            <v>138.84584176467243</v>
          </cell>
        </row>
        <row r="58">
          <cell r="B58">
            <v>491.1395</v>
          </cell>
          <cell r="C58">
            <v>1128.7676908146991</v>
          </cell>
          <cell r="D58">
            <v>351.65456985733306</v>
          </cell>
          <cell r="E58">
            <v>612.27150000000006</v>
          </cell>
          <cell r="F58">
            <v>771.11099999999999</v>
          </cell>
          <cell r="G58">
            <v>501.05600000000004</v>
          </cell>
          <cell r="H58">
            <v>444.9882928279676</v>
          </cell>
          <cell r="O58">
            <v>1593.7292681025849</v>
          </cell>
          <cell r="P58">
            <v>496.50799256944725</v>
          </cell>
          <cell r="Q58">
            <v>464.9615772878858</v>
          </cell>
          <cell r="R58">
            <v>144.85342271211417</v>
          </cell>
        </row>
        <row r="59">
          <cell r="B59">
            <v>502.13100000000009</v>
          </cell>
          <cell r="C59">
            <v>1272.0830899072741</v>
          </cell>
          <cell r="D59">
            <v>391.55970596325943</v>
          </cell>
          <cell r="E59">
            <v>680.75549999999998</v>
          </cell>
          <cell r="F59">
            <v>882.96950000000004</v>
          </cell>
          <cell r="G59">
            <v>522.14149999999995</v>
          </cell>
          <cell r="H59">
            <v>496.87140062946651</v>
          </cell>
          <cell r="O59">
            <v>1765.8242095828844</v>
          </cell>
          <cell r="P59">
            <v>543.53808628764909</v>
          </cell>
          <cell r="Q59">
            <v>493.74111967561021</v>
          </cell>
          <cell r="R59">
            <v>151.97838032438963</v>
          </cell>
        </row>
        <row r="60">
          <cell r="B60">
            <v>508.73099999999999</v>
          </cell>
          <cell r="C60">
            <v>1422.9699296386671</v>
          </cell>
          <cell r="D60">
            <v>434.15449060999708</v>
          </cell>
          <cell r="E60">
            <v>734.077</v>
          </cell>
          <cell r="F60">
            <v>835.10450000000003</v>
          </cell>
          <cell r="G60">
            <v>543.85900000000004</v>
          </cell>
          <cell r="H60">
            <v>543.51874825133586</v>
          </cell>
          <cell r="O60">
            <v>1952.951639348553</v>
          </cell>
          <cell r="P60">
            <v>595.85428090011123</v>
          </cell>
          <cell r="Q60">
            <v>529.98170970988588</v>
          </cell>
          <cell r="R60">
            <v>161.69979029011409</v>
          </cell>
        </row>
        <row r="61">
          <cell r="B61">
            <v>538.01749999999993</v>
          </cell>
          <cell r="C61">
            <v>1617.7251274193047</v>
          </cell>
          <cell r="D61">
            <v>493.25844891483484</v>
          </cell>
          <cell r="E61">
            <v>773.57600000000002</v>
          </cell>
          <cell r="F61">
            <v>746.06299999999999</v>
          </cell>
          <cell r="G61">
            <v>547.45000000000005</v>
          </cell>
          <cell r="H61">
            <v>593.50817966586033</v>
          </cell>
          <cell r="O61">
            <v>2182.3044775367948</v>
          </cell>
          <cell r="P61">
            <v>665.40359879734467</v>
          </cell>
          <cell r="Q61">
            <v>564.57935011749009</v>
          </cell>
          <cell r="R61">
            <v>172.14514988250991</v>
          </cell>
        </row>
        <row r="62">
          <cell r="B62">
            <v>577.10149999999999</v>
          </cell>
          <cell r="C62">
            <v>1901.7997765263985</v>
          </cell>
          <cell r="D62">
            <v>578.45256156211462</v>
          </cell>
          <cell r="E62">
            <v>823.33</v>
          </cell>
          <cell r="F62">
            <v>763.75849999999991</v>
          </cell>
          <cell r="G62">
            <v>545.34950000000003</v>
          </cell>
          <cell r="H62">
            <v>655.5036059114866</v>
          </cell>
          <cell r="O62">
            <v>2500.5876097557289</v>
          </cell>
          <cell r="P62">
            <v>760.58022833278449</v>
          </cell>
          <cell r="Q62">
            <v>598.7878332293302</v>
          </cell>
          <cell r="R62">
            <v>182.12766677066986</v>
          </cell>
        </row>
        <row r="63">
          <cell r="B63">
            <v>611.01800000000003</v>
          </cell>
          <cell r="C63">
            <v>2295.6350555616837</v>
          </cell>
          <cell r="D63">
            <v>695.99878209311134</v>
          </cell>
          <cell r="E63">
            <v>900.80250000000001</v>
          </cell>
          <cell r="F63">
            <v>849.92449999999997</v>
          </cell>
          <cell r="G63">
            <v>533.9375</v>
          </cell>
          <cell r="H63">
            <v>733.10391084520529</v>
          </cell>
          <cell r="O63">
            <v>2932.4033764835654</v>
          </cell>
          <cell r="P63">
            <v>889.05646117122944</v>
          </cell>
          <cell r="Q63">
            <v>636.76832092188204</v>
          </cell>
          <cell r="R63">
            <v>193.0576790781181</v>
          </cell>
        </row>
        <row r="64">
          <cell r="B64">
            <v>647.32900000000006</v>
          </cell>
          <cell r="C64">
            <v>2763.8581752336231</v>
          </cell>
          <cell r="D64">
            <v>835.24729145626702</v>
          </cell>
          <cell r="E64">
            <v>996.72399999999993</v>
          </cell>
          <cell r="F64">
            <v>937.71399999999994</v>
          </cell>
          <cell r="G64">
            <v>528.69799999999998</v>
          </cell>
          <cell r="H64">
            <v>823.9802298101099</v>
          </cell>
          <cell r="O64">
            <v>3452.7885769821269</v>
          </cell>
          <cell r="P64">
            <v>1043.4443897077631</v>
          </cell>
          <cell r="Q64">
            <v>688.93040174850375</v>
          </cell>
          <cell r="R64">
            <v>208.19709825149621</v>
          </cell>
        </row>
        <row r="65">
          <cell r="B65">
            <v>684.20500000000004</v>
          </cell>
          <cell r="C65">
            <v>3176.9473658152019</v>
          </cell>
          <cell r="D65">
            <v>958.28243938453897</v>
          </cell>
          <cell r="E65">
            <v>1121.883</v>
          </cell>
          <cell r="F65">
            <v>1087.9345000000001</v>
          </cell>
          <cell r="G65">
            <v>530.51700000000005</v>
          </cell>
          <cell r="H65">
            <v>896.87812730025917</v>
          </cell>
          <cell r="O65">
            <v>3939.5133377743628</v>
          </cell>
          <cell r="P65">
            <v>1188.2999674253776</v>
          </cell>
          <cell r="Q65">
            <v>762.56597195916117</v>
          </cell>
          <cell r="R65">
            <v>230.01752804083873</v>
          </cell>
        </row>
        <row r="66">
          <cell r="B66">
            <v>717.07749999999999</v>
          </cell>
          <cell r="C66">
            <v>3480.7607479500875</v>
          </cell>
          <cell r="D66">
            <v>1049.8877056206898</v>
          </cell>
          <cell r="E66">
            <v>1242.7670000000001</v>
          </cell>
          <cell r="F66">
            <v>1211.912</v>
          </cell>
          <cell r="G66">
            <v>538.41849999999999</v>
          </cell>
          <cell r="H66">
            <v>930.2072314292227</v>
          </cell>
          <cell r="O66">
            <v>4315.9085220125435</v>
          </cell>
          <cell r="P66">
            <v>1301.7899315582338</v>
          </cell>
          <cell r="Q66">
            <v>835.14777406245594</v>
          </cell>
          <cell r="R66">
            <v>251.90222593754413</v>
          </cell>
        </row>
        <row r="67">
          <cell r="B67">
            <v>759.39249999999993</v>
          </cell>
          <cell r="C67">
            <v>3503.482345976528</v>
          </cell>
          <cell r="D67">
            <v>1058.5360657948536</v>
          </cell>
          <cell r="E67">
            <v>1290.6950000000002</v>
          </cell>
          <cell r="F67">
            <v>1066.94</v>
          </cell>
          <cell r="G67">
            <v>555.72499999999991</v>
          </cell>
          <cell r="H67">
            <v>896.28144472861823</v>
          </cell>
          <cell r="O67">
            <v>4394.6814867760995</v>
          </cell>
          <cell r="P67">
            <v>1327.8014249952828</v>
          </cell>
          <cell r="Q67">
            <v>891.19914079957107</v>
          </cell>
          <cell r="R67">
            <v>269.26535920042909</v>
          </cell>
        </row>
        <row r="68">
          <cell r="B68">
            <v>799.76549999999997</v>
          </cell>
          <cell r="C68">
            <v>3368.0901087535876</v>
          </cell>
          <cell r="D68">
            <v>1021.4801815513994</v>
          </cell>
          <cell r="E68">
            <v>1344.5394999999999</v>
          </cell>
          <cell r="F68">
            <v>944.65750000000003</v>
          </cell>
          <cell r="G68">
            <v>582.673</v>
          </cell>
          <cell r="H68">
            <v>833.39755569501312</v>
          </cell>
          <cell r="O68">
            <v>4307.3060707116301</v>
          </cell>
          <cell r="P68">
            <v>1306.3272195933569</v>
          </cell>
          <cell r="Q68">
            <v>939.21596195804273</v>
          </cell>
          <cell r="R68">
            <v>284.84703804195743</v>
          </cell>
        </row>
        <row r="69">
          <cell r="B69">
            <v>829.91949999999997</v>
          </cell>
          <cell r="C69">
            <v>3491.924753549863</v>
          </cell>
          <cell r="D69">
            <v>1064.8138774408176</v>
          </cell>
          <cell r="E69">
            <v>1448.576</v>
          </cell>
          <cell r="F69">
            <v>1021.703</v>
          </cell>
          <cell r="G69">
            <v>624.47050000000002</v>
          </cell>
          <cell r="H69">
            <v>839.74741750931889</v>
          </cell>
          <cell r="O69">
            <v>4483.910499755144</v>
          </cell>
          <cell r="P69">
            <v>1367.3061312355369</v>
          </cell>
          <cell r="Q69">
            <v>991.98574620528075</v>
          </cell>
          <cell r="R69">
            <v>302.49225379471932</v>
          </cell>
        </row>
      </sheetData>
      <sheetData sheetId="54"/>
      <sheetData sheetId="5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theme="9"/>
  </sheetPr>
  <dimension ref="A1:AN118"/>
  <sheetViews>
    <sheetView workbookViewId="0">
      <selection activeCell="A19" sqref="A19"/>
    </sheetView>
  </sheetViews>
  <sheetFormatPr defaultColWidth="9.140625" defaultRowHeight="12.75" x14ac:dyDescent="0.2"/>
  <cols>
    <col min="1" max="1" width="184.85546875" style="110" customWidth="1"/>
    <col min="2" max="2" width="90.42578125" style="110" customWidth="1"/>
    <col min="3" max="16384" width="9.140625" style="110"/>
  </cols>
  <sheetData>
    <row r="1" spans="1:16" x14ac:dyDescent="0.2">
      <c r="A1"/>
    </row>
    <row r="2" spans="1:16" ht="30" x14ac:dyDescent="0.4">
      <c r="A2" s="274" t="s">
        <v>255</v>
      </c>
    </row>
    <row r="3" spans="1:16" ht="18" x14ac:dyDescent="0.25">
      <c r="A3" s="275" t="s">
        <v>256</v>
      </c>
    </row>
    <row r="4" spans="1:16" ht="13.5" thickBot="1" x14ac:dyDescent="0.25">
      <c r="A4" s="276"/>
    </row>
    <row r="5" spans="1:16" ht="27.75" thickTop="1" thickBot="1" x14ac:dyDescent="0.25">
      <c r="A5" s="277" t="s">
        <v>257</v>
      </c>
    </row>
    <row r="6" spans="1:16" ht="18.75" thickTop="1" x14ac:dyDescent="0.25">
      <c r="A6" s="278" t="s">
        <v>258</v>
      </c>
    </row>
    <row r="7" spans="1:16" ht="14.25" x14ac:dyDescent="0.2">
      <c r="A7" s="279" t="s">
        <v>259</v>
      </c>
    </row>
    <row r="8" spans="1:16" ht="15" customHeight="1" x14ac:dyDescent="0.35">
      <c r="A8" s="282"/>
    </row>
    <row r="9" spans="1:16" ht="15" customHeight="1" thickBot="1" x14ac:dyDescent="0.25">
      <c r="A9" s="119"/>
    </row>
    <row r="10" spans="1:16" ht="27" thickBot="1" x14ac:dyDescent="0.45">
      <c r="A10" s="280" t="s">
        <v>260</v>
      </c>
    </row>
    <row r="11" spans="1:16" ht="15" customHeight="1" x14ac:dyDescent="0.4">
      <c r="A11" s="283"/>
    </row>
    <row r="12" spans="1:16" ht="15" x14ac:dyDescent="0.25">
      <c r="A12" s="281" t="s">
        <v>261</v>
      </c>
    </row>
    <row r="13" spans="1:16" x14ac:dyDescent="0.2">
      <c r="A13" s="287" t="s">
        <v>263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285"/>
      <c r="N13" s="285"/>
      <c r="O13" s="285"/>
      <c r="P13" s="285"/>
    </row>
    <row r="14" spans="1:16" x14ac:dyDescent="0.2">
      <c r="A14" s="288" t="s">
        <v>214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5"/>
      <c r="N14" s="285"/>
      <c r="O14" s="285"/>
      <c r="P14" s="285"/>
    </row>
    <row r="15" spans="1:16" x14ac:dyDescent="0.2">
      <c r="A15" s="288" t="s">
        <v>215</v>
      </c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5"/>
      <c r="N15" s="285"/>
      <c r="O15" s="285"/>
      <c r="P15" s="285"/>
    </row>
    <row r="16" spans="1:16" x14ac:dyDescent="0.2">
      <c r="A16" s="287" t="s">
        <v>216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285"/>
      <c r="N16" s="285"/>
      <c r="O16" s="285"/>
      <c r="P16" s="285"/>
    </row>
    <row r="17" spans="1:40" x14ac:dyDescent="0.2">
      <c r="A17" s="289" t="s">
        <v>218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285"/>
      <c r="N17" s="285"/>
      <c r="O17" s="285"/>
      <c r="P17" s="285"/>
    </row>
    <row r="18" spans="1:40" x14ac:dyDescent="0.2">
      <c r="A18" s="290" t="s">
        <v>217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285"/>
      <c r="N18" s="285"/>
      <c r="O18" s="285"/>
      <c r="P18" s="285"/>
    </row>
    <row r="19" spans="1:40" x14ac:dyDescent="0.2">
      <c r="A19" s="287" t="s">
        <v>219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285"/>
      <c r="N19" s="285"/>
      <c r="O19" s="285"/>
      <c r="P19" s="285"/>
    </row>
    <row r="20" spans="1:40" x14ac:dyDescent="0.2">
      <c r="A20" s="287" t="s">
        <v>220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40" x14ac:dyDescent="0.2">
      <c r="A21" s="287" t="s">
        <v>221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40" x14ac:dyDescent="0.2">
      <c r="A22" s="287" t="s">
        <v>222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40" x14ac:dyDescent="0.2">
      <c r="A23" s="286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5" spans="1:40" x14ac:dyDescent="0.2">
      <c r="A25" s="28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7" spans="1:40" x14ac:dyDescent="0.2">
      <c r="A27" s="28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40" ht="13.5" thickBot="1" x14ac:dyDescent="0.25"/>
    <row r="29" spans="1:40" ht="16.5" customHeight="1" thickBot="1" x14ac:dyDescent="0.35">
      <c r="A29" s="125" t="s">
        <v>16</v>
      </c>
    </row>
    <row r="31" spans="1:40" ht="15.75" x14ac:dyDescent="0.25">
      <c r="A31" s="112" t="s">
        <v>202</v>
      </c>
    </row>
    <row r="32" spans="1:40" ht="15.75" x14ac:dyDescent="0.25">
      <c r="A32" s="115" t="s">
        <v>196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</row>
    <row r="33" spans="1:40" ht="15.75" x14ac:dyDescent="0.25">
      <c r="A33" s="113" t="s">
        <v>197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</row>
    <row r="34" spans="1:40" ht="15.75" x14ac:dyDescent="0.25">
      <c r="A34" s="116" t="s">
        <v>198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</row>
    <row r="35" spans="1:40" ht="15.75" x14ac:dyDescent="0.25">
      <c r="A35" s="117" t="s">
        <v>199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</row>
    <row r="36" spans="1:40" ht="15.75" x14ac:dyDescent="0.2">
      <c r="A36" s="138" t="s">
        <v>200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</row>
    <row r="37" spans="1:40" ht="15.75" x14ac:dyDescent="0.25">
      <c r="A37" s="138" t="s">
        <v>201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14"/>
    </row>
    <row r="38" spans="1:40" ht="15.75" x14ac:dyDescent="0.25">
      <c r="A38" s="141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14"/>
    </row>
    <row r="39" spans="1:40" ht="15.75" customHeight="1" x14ac:dyDescent="0.25">
      <c r="A39" s="140" t="s">
        <v>203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</row>
    <row r="40" spans="1:40" ht="15.75" x14ac:dyDescent="0.25">
      <c r="A40" s="115" t="s">
        <v>196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</row>
    <row r="41" spans="1:40" ht="15.75" x14ac:dyDescent="0.25">
      <c r="A41" s="113" t="s">
        <v>197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</row>
    <row r="42" spans="1:40" ht="15.75" x14ac:dyDescent="0.25">
      <c r="A42" s="116" t="s">
        <v>198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</row>
    <row r="43" spans="1:40" ht="12.75" customHeight="1" x14ac:dyDescent="0.25">
      <c r="A43" s="117" t="s">
        <v>199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</row>
    <row r="44" spans="1:40" ht="12.75" customHeight="1" x14ac:dyDescent="0.2">
      <c r="A44" s="138" t="s">
        <v>200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</row>
    <row r="45" spans="1:40" ht="13.5" customHeight="1" x14ac:dyDescent="0.25">
      <c r="A45" s="138" t="s">
        <v>201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14"/>
    </row>
    <row r="46" spans="1:40" x14ac:dyDescent="0.2">
      <c r="A46" s="118"/>
    </row>
    <row r="47" spans="1:40" ht="15.75" customHeight="1" x14ac:dyDescent="0.25">
      <c r="A47" s="140" t="s">
        <v>204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</row>
    <row r="48" spans="1:40" ht="15.75" x14ac:dyDescent="0.25">
      <c r="A48" s="115" t="s">
        <v>196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</row>
    <row r="49" spans="1:40" ht="15.75" x14ac:dyDescent="0.25">
      <c r="A49" s="113" t="s">
        <v>197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</row>
    <row r="50" spans="1:40" ht="15.75" x14ac:dyDescent="0.25">
      <c r="A50" s="116" t="s">
        <v>198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</row>
    <row r="51" spans="1:40" ht="15.75" x14ac:dyDescent="0.25">
      <c r="A51" s="117" t="s">
        <v>199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</row>
    <row r="52" spans="1:40" ht="15.75" x14ac:dyDescent="0.2">
      <c r="A52" s="138" t="s">
        <v>200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</row>
    <row r="53" spans="1:40" ht="15.75" x14ac:dyDescent="0.25">
      <c r="A53" s="138" t="s">
        <v>201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14"/>
    </row>
    <row r="54" spans="1:40" ht="13.5" thickBot="1" x14ac:dyDescent="0.25">
      <c r="A54" s="118"/>
    </row>
    <row r="55" spans="1:40" ht="19.5" thickBot="1" x14ac:dyDescent="0.35">
      <c r="A55" s="111" t="s">
        <v>205</v>
      </c>
    </row>
    <row r="56" spans="1:40" x14ac:dyDescent="0.2">
      <c r="A56" s="118"/>
    </row>
    <row r="57" spans="1:40" ht="15.75" x14ac:dyDescent="0.25">
      <c r="A57" s="120" t="s">
        <v>68</v>
      </c>
      <c r="B57" s="121"/>
    </row>
    <row r="58" spans="1:40" ht="15.75" x14ac:dyDescent="0.25">
      <c r="A58" s="120" t="s">
        <v>206</v>
      </c>
      <c r="B58" s="121"/>
    </row>
    <row r="59" spans="1:40" ht="15.75" x14ac:dyDescent="0.25">
      <c r="A59" s="120" t="s">
        <v>207</v>
      </c>
      <c r="B59" s="121"/>
    </row>
    <row r="60" spans="1:40" ht="15.75" x14ac:dyDescent="0.25">
      <c r="A60" s="120" t="s">
        <v>208</v>
      </c>
      <c r="B60" s="121"/>
    </row>
    <row r="61" spans="1:40" ht="15.75" x14ac:dyDescent="0.25">
      <c r="A61" s="120" t="s">
        <v>209</v>
      </c>
      <c r="B61" s="121"/>
    </row>
    <row r="62" spans="1:40" ht="15.75" x14ac:dyDescent="0.25">
      <c r="A62" s="120" t="s">
        <v>210</v>
      </c>
      <c r="B62" s="121"/>
    </row>
    <row r="63" spans="1:40" ht="15.75" x14ac:dyDescent="0.25">
      <c r="A63" s="120" t="s">
        <v>211</v>
      </c>
      <c r="B63" s="121"/>
    </row>
    <row r="64" spans="1:40" ht="15.75" x14ac:dyDescent="0.25">
      <c r="A64" s="120" t="s">
        <v>212</v>
      </c>
      <c r="B64" s="121"/>
    </row>
    <row r="65" spans="1:2" ht="15.75" x14ac:dyDescent="0.25">
      <c r="A65" s="122" t="s">
        <v>213</v>
      </c>
      <c r="B65" s="123"/>
    </row>
    <row r="66" spans="1:2" ht="15.75" x14ac:dyDescent="0.25">
      <c r="A66" s="122" t="s">
        <v>214</v>
      </c>
      <c r="B66" s="123"/>
    </row>
    <row r="67" spans="1:2" ht="15.75" x14ac:dyDescent="0.25">
      <c r="A67" s="122" t="s">
        <v>215</v>
      </c>
      <c r="B67" s="123"/>
    </row>
    <row r="68" spans="1:2" ht="15.75" x14ac:dyDescent="0.25">
      <c r="A68" s="122" t="s">
        <v>216</v>
      </c>
      <c r="B68" s="123"/>
    </row>
    <row r="69" spans="1:2" ht="15.75" x14ac:dyDescent="0.25">
      <c r="A69" s="122" t="s">
        <v>218</v>
      </c>
      <c r="B69" s="123"/>
    </row>
    <row r="70" spans="1:2" ht="15.75" x14ac:dyDescent="0.25">
      <c r="A70" s="122" t="s">
        <v>217</v>
      </c>
      <c r="B70" s="123"/>
    </row>
    <row r="71" spans="1:2" ht="15.75" x14ac:dyDescent="0.25">
      <c r="A71" s="122" t="s">
        <v>219</v>
      </c>
      <c r="B71" s="123"/>
    </row>
    <row r="72" spans="1:2" ht="15.75" x14ac:dyDescent="0.25">
      <c r="A72" s="122" t="s">
        <v>220</v>
      </c>
      <c r="B72" s="123"/>
    </row>
    <row r="73" spans="1:2" ht="15.75" x14ac:dyDescent="0.25">
      <c r="A73" s="122" t="s">
        <v>221</v>
      </c>
      <c r="B73" s="123"/>
    </row>
    <row r="74" spans="1:2" ht="15.75" x14ac:dyDescent="0.25">
      <c r="A74" s="122" t="s">
        <v>222</v>
      </c>
      <c r="B74" s="123"/>
    </row>
    <row r="75" spans="1:2" s="124" customFormat="1" ht="15.75" x14ac:dyDescent="0.25">
      <c r="A75" s="126"/>
    </row>
    <row r="76" spans="1:2" s="124" customFormat="1" ht="15.75" x14ac:dyDescent="0.25">
      <c r="A76" s="126"/>
    </row>
    <row r="77" spans="1:2" s="124" customFormat="1" x14ac:dyDescent="0.2"/>
    <row r="78" spans="1:2" s="124" customFormat="1" x14ac:dyDescent="0.2"/>
    <row r="79" spans="1:2" s="124" customFormat="1" x14ac:dyDescent="0.2"/>
    <row r="80" spans="1:2" s="124" customFormat="1" x14ac:dyDescent="0.2"/>
    <row r="81" spans="2:2" s="124" customFormat="1" x14ac:dyDescent="0.2"/>
    <row r="82" spans="2:2" s="124" customFormat="1" ht="15.75" x14ac:dyDescent="0.25">
      <c r="B82" s="126"/>
    </row>
    <row r="83" spans="2:2" s="124" customFormat="1" x14ac:dyDescent="0.2"/>
    <row r="84" spans="2:2" s="124" customFormat="1" x14ac:dyDescent="0.2"/>
    <row r="85" spans="2:2" s="124" customFormat="1" ht="23.25" customHeight="1" x14ac:dyDescent="0.2"/>
    <row r="86" spans="2:2" s="124" customFormat="1" ht="15" customHeight="1" x14ac:dyDescent="0.2"/>
    <row r="87" spans="2:2" s="124" customFormat="1" x14ac:dyDescent="0.2"/>
    <row r="88" spans="2:2" s="124" customFormat="1" x14ac:dyDescent="0.2"/>
    <row r="89" spans="2:2" s="124" customFormat="1" x14ac:dyDescent="0.2"/>
    <row r="90" spans="2:2" s="124" customFormat="1" x14ac:dyDescent="0.2"/>
    <row r="91" spans="2:2" s="124" customFormat="1" x14ac:dyDescent="0.2"/>
    <row r="92" spans="2:2" s="124" customFormat="1" x14ac:dyDescent="0.2"/>
    <row r="93" spans="2:2" s="124" customFormat="1" x14ac:dyDescent="0.2"/>
    <row r="94" spans="2:2" s="124" customFormat="1" x14ac:dyDescent="0.2"/>
    <row r="95" spans="2:2" s="124" customFormat="1" x14ac:dyDescent="0.2"/>
    <row r="96" spans="2:2" s="124" customFormat="1" x14ac:dyDescent="0.2"/>
    <row r="97" s="124" customFormat="1" x14ac:dyDescent="0.2"/>
    <row r="98" s="124" customFormat="1" x14ac:dyDescent="0.2"/>
    <row r="99" s="124" customFormat="1" x14ac:dyDescent="0.2"/>
    <row r="100" s="124" customFormat="1" x14ac:dyDescent="0.2"/>
    <row r="101" s="124" customFormat="1" x14ac:dyDescent="0.2"/>
    <row r="102" s="124" customFormat="1" x14ac:dyDescent="0.2"/>
    <row r="103" s="124" customFormat="1" x14ac:dyDescent="0.2"/>
    <row r="104" s="124" customFormat="1" x14ac:dyDescent="0.2"/>
    <row r="105" s="124" customFormat="1" x14ac:dyDescent="0.2"/>
    <row r="106" s="124" customFormat="1" x14ac:dyDescent="0.2"/>
    <row r="107" s="124" customFormat="1" x14ac:dyDescent="0.2"/>
    <row r="108" s="124" customFormat="1" x14ac:dyDescent="0.2"/>
    <row r="109" s="124" customFormat="1" x14ac:dyDescent="0.2"/>
    <row r="110" s="124" customFormat="1" x14ac:dyDescent="0.2"/>
    <row r="111" s="124" customFormat="1" x14ac:dyDescent="0.2"/>
    <row r="112" s="124" customFormat="1" x14ac:dyDescent="0.2"/>
    <row r="113" s="124" customFormat="1" x14ac:dyDescent="0.2"/>
    <row r="114" s="124" customFormat="1" x14ac:dyDescent="0.2"/>
    <row r="115" s="124" customFormat="1" x14ac:dyDescent="0.2"/>
    <row r="116" s="124" customFormat="1" x14ac:dyDescent="0.2"/>
    <row r="117" s="124" customFormat="1" x14ac:dyDescent="0.2"/>
    <row r="118" s="124" customFormat="1" x14ac:dyDescent="0.2"/>
  </sheetData>
  <phoneticPr fontId="0" type="noConversion"/>
  <hyperlinks>
    <hyperlink ref="A57" location="statasharedec!A1" display="Wealth distribution of decedents"/>
    <hyperlink ref="A58" location="statasharediff!A1" display="Wealth distribution using differential mortality parameters coming from Blampain and Chardon (2011)"/>
    <hyperlink ref="A59" location="statashareolddiff!A1" display="Wealth distribution using differential mortality parameters coming from Piketty (2011)"/>
    <hyperlink ref="A60" location="statasharesansdiff!A1" display="Wealth distribution without differential mortality parameters"/>
    <hyperlink ref="A61" location="agregat!A1" display="Decomposition of wealth by differential mortality parameters and imputation methods"/>
    <hyperlink ref="A62" location="statawealthcompo!A1" display="Decomposition of wealth by wealth groups and imputation methods"/>
    <hyperlink ref="A63" location="statawealthcompo2!A1" display="Decomposition of wealth by wealth groups and imputation methods (2)"/>
    <hyperlink ref="A64" location="muratio!A1" display="Mu ratio by differential mortality parameters"/>
    <hyperlink ref="A65" location="TableC1!A1" display="Population growth and mortality rates in France, 1984-2011 (annual series)"/>
    <hyperlink ref="A66" location="TableC2!A1" display="Population by age group in France, 1984-2013 (male + female)"/>
    <hyperlink ref="A67" location="'TableC2(m)'!A1" display="Population by age group in France, 1984-2013 (male)"/>
    <hyperlink ref="A68" location="'TableC2(f)'!A1" display="Population by age group in France, 1984-2010 (female)"/>
    <hyperlink ref="A69" location="TableC3!A1" display="Decedents by age group in France, 1984-2011 (male + female)"/>
    <hyperlink ref="A70" location="'TableC3(m)'!A1" display="Decedents by age group in France, 1984-2011 (male population)"/>
    <hyperlink ref="A71" location="'TableC3(f)'!A1" display="Decedents by age group in France, 1984-2011 (female population)"/>
    <hyperlink ref="A72" location="'TableC4(m)'!A1" display="Mortality rate for 100000 by age group in France, 1984-2013 (male)"/>
    <hyperlink ref="A73" location="'TableC4(f)'!A1" display="Mortality rate for 100000 by age group in France, 1984-2013 (female)"/>
    <hyperlink ref="A74" location="Tablediffmort!A1" display="Relative Mortality by Wealth Group, Age, Gender, and Time Period"/>
    <hyperlink ref="A13" location="TableD1!A1" display="Population growth and mortality rates in France, 1984-2011"/>
    <hyperlink ref="A14" location="TableD2!A1" display="Population by age group in France, 1984-2013 (male + female)"/>
    <hyperlink ref="A15" location="'TableD2(m)'!A1" display="Population by age group in France, 1984-2013 (male)"/>
    <hyperlink ref="A16" location="'TableD2(f)'!A1" display="Population by age group in France, 1984-2010 (female)"/>
    <hyperlink ref="A17" location="TableD3!A1" display="Decedents by age group in France, 1984-2011 (male + female)"/>
    <hyperlink ref="A18" location="'TableD3(m)'!A1" display=" Decedents by age group in France, 1984-2011 (male population)"/>
    <hyperlink ref="A19" location="'TableD3(f)'!A1" display="Decedents by age group in France, 1984-2011 (female population)"/>
    <hyperlink ref="A20" location="'TableD4(m)'!A1" display="Mortality rate for 100000 by age group in France, 1984-2013 (male)"/>
    <hyperlink ref="A21" location="'TableD4(f)'!A1" display="Mortality rate for 100000 by age group in France, 1984-2013 (female)"/>
    <hyperlink ref="A22" location="TableD5!A1" display="Relative Mortality by Wealth Group, Age, Gender, and Time Period"/>
  </hyperlinks>
  <pageMargins left="0.7" right="0.7" top="0.75" bottom="0.75" header="0.3" footer="0.3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Button 1">
              <controlPr defaultSize="0" print="0" autoFill="0" autoPict="0" macro="[0]!Button06_Click">
                <anchor moveWithCells="1" sizeWithCells="1">
                  <from>
                    <xdr:col>1</xdr:col>
                    <xdr:colOff>0</xdr:colOff>
                    <xdr:row>86</xdr:row>
                    <xdr:rowOff>0</xdr:rowOff>
                  </from>
                  <to>
                    <xdr:col>1</xdr:col>
                    <xdr:colOff>6010275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5" name="Button 3">
              <controlPr defaultSize="0" print="0" autoFill="0" autoPict="0" macro="[0]!Button05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6019800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2" r:id="rId6" name="Button 4">
              <controlPr defaultSize="0" print="0" autoFill="0" autoPict="0" macro="[0]!Button07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7" r:id="rId7" name="Button 19">
              <controlPr defaultSize="0" print="0" autoFill="0" autoPict="0" macro="[0]!Button08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8" r:id="rId8" name="Button 20">
              <controlPr defaultSize="0" print="0" autoFill="0" autoPict="0" macro="[0]!Button04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9" r:id="rId9" name="Button 21">
              <controlPr defaultSize="0" print="0" autoFill="0" autoPict="0" macro="[0]!Button02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0" r:id="rId10" name="Button 22">
              <controlPr defaultSize="0" print="0" autoFill="0" autoPict="0" macro="[0]!Button10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1" r:id="rId11" name="Button 23">
              <controlPr defaultSize="0" print="0" autoFill="0" autoPict="0" macro="[0]!Button12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2" r:id="rId12" name="Button 24">
              <controlPr defaultSize="0" print="0" autoFill="0" autoPict="0" macro="[0]!Button13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3" r:id="rId13" name="Button 25">
              <controlPr defaultSize="0" print="0" autoFill="0" autoPict="0" macro="[0]!Button14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4" r:id="rId14" name="Button 26">
              <controlPr defaultSize="0" print="0" autoFill="0" autoPict="0" macro="[0]!Button15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5" r:id="rId15" name="Button 27">
              <controlPr defaultSize="0" print="0" autoFill="0" autoPict="0" macro="[0]!Button16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76" r:id="rId16" name="Button 28">
              <controlPr defaultSize="0" print="0" autoFill="0" autoPict="0" macro="[0]!Button17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0" r:id="rId17" name="Button 32">
              <controlPr defaultSize="0" print="0" autoFill="0" autoPict="0" macro="[0]!Button03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1" r:id="rId18" name="Button 33">
              <controlPr defaultSize="0" print="0" autoFill="0" autoPict="0" macro="[0]!Button28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2" r:id="rId19" name="Button 34">
              <controlPr defaultSize="0" print="0" autoFill="0" autoPict="0" macro="[0]!Button29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3" r:id="rId20" name="Button 35">
              <controlPr defaultSize="0" print="0" autoFill="0" autoPict="0" macro="[0]!Button25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4" r:id="rId21" name="Button 36">
              <controlPr defaultSize="0" print="0" autoFill="0" autoPict="0" macro="[0]!Button26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5" r:id="rId22" name="Button 37">
              <controlPr defaultSize="0" print="0" autoFill="0" autoPict="0" macro="[0]!Button27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6" r:id="rId23" name="Button 38">
              <controlPr defaultSize="0" print="0" autoFill="0" autoPict="0" macro="[0]!Button21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7" r:id="rId24" name="Button 39">
              <controlPr defaultSize="0" print="0" autoFill="0" autoPict="0" macro="[0]!Button24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8" r:id="rId25" name="Button 40">
              <controlPr defaultSize="0" print="0" autoFill="0" autoPict="0" macro="[0]!Button19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89" r:id="rId26" name="Button 41">
              <controlPr defaultSize="0" print="0" autoFill="0" autoPict="0" macro="[0]!Button20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0" r:id="rId27" name="Button 42">
              <controlPr defaultSize="0" print="0" autoFill="0" autoPict="0" macro="[0]!Button22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1" r:id="rId28" name="Button 43">
              <controlPr defaultSize="0" print="0" autoFill="0" autoPict="0" macro="[0]!Button23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3" r:id="rId29" name="Button 45">
              <controlPr defaultSize="0" print="0" autoFill="0" autoPict="0" macro="[0]!Button34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4" r:id="rId30" name="Button 46">
              <controlPr defaultSize="0" print="0" autoFill="0" autoPict="0" macro="[0]!Button32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5" r:id="rId31" name="Button 47">
              <controlPr defaultSize="0" print="0" autoFill="0" autoPict="0" macro="[0]!Button31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6" r:id="rId32" name="Button 48">
              <controlPr defaultSize="0" print="0" autoFill="0" autoPict="0" macro="[0]!Button08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7" r:id="rId33" name="Button 49">
              <controlPr defaultSize="0" print="0" autoFill="0" autoPict="0" macro="[0]!Button41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8" r:id="rId34" name="Button 50">
              <controlPr defaultSize="0" print="0" autoFill="0" autoPict="0" macro="[0]!Button37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99" r:id="rId35" name="Button 51">
              <controlPr defaultSize="0" print="0" autoFill="0" autoPict="0" macro="[0]!Button36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0" r:id="rId36" name="Button 52">
              <controlPr defaultSize="0" print="0" autoFill="0" autoPict="0" macro="[0]!Button30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2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1" r:id="rId37" name="Button 53">
              <controlPr defaultSize="0" print="0" autoFill="0" autoPict="0" macro="[0]!Button35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2" r:id="rId38" name="Button 54">
              <controlPr defaultSize="0" print="0" autoFill="0" autoPict="0" macro="[0]!Button01_Click">
                <anchor moveWithCells="1" sizeWithCells="1">
                  <from>
                    <xdr:col>1</xdr:col>
                    <xdr:colOff>0</xdr:colOff>
                    <xdr:row>86</xdr:row>
                    <xdr:rowOff>0</xdr:rowOff>
                  </from>
                  <to>
                    <xdr:col>1</xdr:col>
                    <xdr:colOff>6010275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3" r:id="rId39" name="Button 55">
              <controlPr defaultSize="0" print="0" autoFill="0" autoPict="0" macro="[0]!Button18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4" r:id="rId40" name="Button 56">
              <controlPr defaultSize="0" print="0" autoFill="0" autoPict="0" macro="[0]!Button09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5" r:id="rId41" name="Button 57">
              <controlPr defaultSize="0" print="0" autoFill="0" autoPict="0" macro="[0]!Button11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6" r:id="rId42" name="Button 58">
              <controlPr defaultSize="0" print="0" autoFill="0" autoPict="0" macro="[0]!Button33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7" r:id="rId43" name="Button 59">
              <controlPr defaultSize="0" print="0" autoFill="0" autoPict="0" macro="[0]!Button39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8" r:id="rId44" name="Button 60">
              <controlPr defaultSize="0" print="0" autoFill="0" autoPict="0" macro="[0]!Button38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9" r:id="rId45" name="Button 61">
              <controlPr defaultSize="0" print="0" autoFill="0" autoPict="0" macro="[0]!Button40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0" r:id="rId46" name="Button 62">
              <controlPr defaultSize="0" print="0" autoFill="0" autoPict="0" macro="[0]!Button42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1" r:id="rId47" name="Button 63">
              <controlPr defaultSize="0" print="0" autoFill="0" autoPict="0" macro="[0]!Button43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2" r:id="rId48" name="Button 64">
              <controlPr defaultSize="0" print="0" autoFill="0" autoPict="0" macro="[0]!Button44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3" r:id="rId49" name="Button 65">
              <controlPr defaultSize="0" print="0" autoFill="0" autoPict="0" macro="[0]!Button45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4" r:id="rId50" name="Button 66">
              <controlPr defaultSize="0" print="0" autoFill="0" autoPict="0" macro="[0]!Button46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15" r:id="rId51" name="Button 67">
              <controlPr defaultSize="0" print="0" autoFill="0" autoPict="0" macro="[0]!Button47_Click">
                <anchor moveWithCells="1" sizeWithCells="1">
                  <from>
                    <xdr:col>1</xdr:col>
                    <xdr:colOff>19050</xdr:colOff>
                    <xdr:row>86</xdr:row>
                    <xdr:rowOff>0</xdr:rowOff>
                  </from>
                  <to>
                    <xdr:col>1</xdr:col>
                    <xdr:colOff>6029325</xdr:colOff>
                    <xdr:row>86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37"/>
  <sheetViews>
    <sheetView workbookViewId="0"/>
  </sheetViews>
  <sheetFormatPr defaultColWidth="12.28515625" defaultRowHeight="15.75" x14ac:dyDescent="0.25"/>
  <cols>
    <col min="1" max="16384" width="12.28515625" style="53"/>
  </cols>
  <sheetData>
    <row r="1" spans="1:14" x14ac:dyDescent="0.25">
      <c r="A1" s="23" t="s">
        <v>69</v>
      </c>
    </row>
    <row r="5" spans="1:14" ht="16.5" thickBot="1" x14ac:dyDescent="0.3"/>
    <row r="6" spans="1:14" ht="31.5" customHeight="1" x14ac:dyDescent="0.25">
      <c r="A6" s="302" t="s">
        <v>264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4"/>
    </row>
    <row r="7" spans="1:14" x14ac:dyDescent="0.25">
      <c r="A7" s="261" t="s">
        <v>0</v>
      </c>
      <c r="B7" s="262"/>
      <c r="C7" s="262" t="s">
        <v>186</v>
      </c>
      <c r="D7" s="262" t="s">
        <v>187</v>
      </c>
      <c r="E7" s="262" t="s">
        <v>188</v>
      </c>
      <c r="F7" s="262" t="s">
        <v>189</v>
      </c>
      <c r="G7" s="262" t="s">
        <v>190</v>
      </c>
      <c r="H7" s="262" t="s">
        <v>191</v>
      </c>
      <c r="I7" s="262" t="s">
        <v>192</v>
      </c>
      <c r="J7" s="262" t="s">
        <v>193</v>
      </c>
      <c r="K7" s="262" t="s">
        <v>194</v>
      </c>
      <c r="L7" s="263" t="s">
        <v>195</v>
      </c>
    </row>
    <row r="8" spans="1:14" ht="14.45" customHeight="1" x14ac:dyDescent="0.25">
      <c r="A8" s="300" t="s">
        <v>124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5" t="s">
        <v>123</v>
      </c>
    </row>
    <row r="9" spans="1:14" x14ac:dyDescent="0.25">
      <c r="A9" s="300"/>
      <c r="B9" s="228" t="s">
        <v>144</v>
      </c>
      <c r="C9" s="269" t="s">
        <v>145</v>
      </c>
      <c r="D9" s="225" t="s">
        <v>146</v>
      </c>
      <c r="E9" s="225" t="s">
        <v>44</v>
      </c>
      <c r="F9" s="225" t="s">
        <v>45</v>
      </c>
      <c r="G9" s="225" t="s">
        <v>46</v>
      </c>
      <c r="H9" s="225" t="s">
        <v>47</v>
      </c>
      <c r="I9" s="225" t="s">
        <v>48</v>
      </c>
      <c r="J9" s="225" t="s">
        <v>49</v>
      </c>
      <c r="K9" s="225" t="s">
        <v>185</v>
      </c>
      <c r="L9" s="250" t="s">
        <v>147</v>
      </c>
    </row>
    <row r="10" spans="1:14" x14ac:dyDescent="0.25">
      <c r="A10" s="170">
        <v>1984</v>
      </c>
      <c r="B10" s="179">
        <f>'TableD3(f)'!B10/'TableD2(f)'!B10*100000</f>
        <v>924.76677784879143</v>
      </c>
      <c r="C10" s="264">
        <f>'TableD3(f)'!C10/'TableD2(f)'!C10*100000</f>
        <v>110.99766437354479</v>
      </c>
      <c r="D10" s="264">
        <f>'TableD3(f)'!D10/'TableD2(f)'!D10*100000</f>
        <v>31.022752651715269</v>
      </c>
      <c r="E10" s="264">
        <f>'TableD3(f)'!E10/'TableD2(f)'!E10*100000</f>
        <v>56.334815882224191</v>
      </c>
      <c r="F10" s="264">
        <f>'TableD3(f)'!F10/'TableD2(f)'!F10*100000</f>
        <v>88.339010382056017</v>
      </c>
      <c r="G10" s="264">
        <f>'TableD3(f)'!G10/'TableD2(f)'!G10*100000</f>
        <v>195.29661784251221</v>
      </c>
      <c r="H10" s="264">
        <f>'TableD3(f)'!H10/'TableD2(f)'!H10*100000</f>
        <v>423.0024343926774</v>
      </c>
      <c r="I10" s="264">
        <f>'TableD3(f)'!I10/'TableD2(f)'!I10*100000</f>
        <v>871.22258117104559</v>
      </c>
      <c r="J10" s="264">
        <f>'TableD3(f)'!J10/'TableD2(f)'!J10*100000</f>
        <v>2742.4924686719914</v>
      </c>
      <c r="K10" s="264">
        <f>'TableD3(f)'!K10/'TableD2(f)'!K10*100000</f>
        <v>8685.5339448568047</v>
      </c>
      <c r="L10" s="265">
        <f>'TableD3(f)'!L10/'TableD2(f)'!L10*100000</f>
        <v>21493.369055592768</v>
      </c>
      <c r="N10" s="109"/>
    </row>
    <row r="11" spans="1:14" x14ac:dyDescent="0.25">
      <c r="A11" s="170">
        <v>1985</v>
      </c>
      <c r="B11" s="179">
        <f>'TableD3(f)'!B11/'TableD2(f)'!B11*100000</f>
        <v>939.61968788755894</v>
      </c>
      <c r="C11" s="264">
        <f>'TableD3(f)'!C11/'TableD2(f)'!C11*100000</f>
        <v>109.17040485715938</v>
      </c>
      <c r="D11" s="264">
        <f>'TableD3(f)'!D11/'TableD2(f)'!D11*100000</f>
        <v>28.904831811222351</v>
      </c>
      <c r="E11" s="264">
        <f>'TableD3(f)'!E11/'TableD2(f)'!E11*100000</f>
        <v>55.146217295816378</v>
      </c>
      <c r="F11" s="264">
        <f>'TableD3(f)'!F11/'TableD2(f)'!F11*100000</f>
        <v>88.555582662285829</v>
      </c>
      <c r="G11" s="264">
        <f>'TableD3(f)'!G11/'TableD2(f)'!G11*100000</f>
        <v>183.42787142183533</v>
      </c>
      <c r="H11" s="264">
        <f>'TableD3(f)'!H11/'TableD2(f)'!H11*100000</f>
        <v>420.85326669612135</v>
      </c>
      <c r="I11" s="264">
        <f>'TableD3(f)'!I11/'TableD2(f)'!I11*100000</f>
        <v>863.75120800561092</v>
      </c>
      <c r="J11" s="264">
        <f>'TableD3(f)'!J11/'TableD2(f)'!J11*100000</f>
        <v>2774.7867288489474</v>
      </c>
      <c r="K11" s="264">
        <f>'TableD3(f)'!K11/'TableD2(f)'!K11*100000</f>
        <v>8815.523374989596</v>
      </c>
      <c r="L11" s="265">
        <f>'TableD3(f)'!L11/'TableD2(f)'!L11*100000</f>
        <v>21751.41532130097</v>
      </c>
    </row>
    <row r="12" spans="1:14" x14ac:dyDescent="0.25">
      <c r="A12" s="170">
        <v>1986</v>
      </c>
      <c r="B12" s="179">
        <f>'TableD3(f)'!B12/'TableD2(f)'!B12*100000</f>
        <v>926.28379042656536</v>
      </c>
      <c r="C12" s="264">
        <f>'TableD3(f)'!C12/'TableD2(f)'!C12*100000</f>
        <v>107.59846071332635</v>
      </c>
      <c r="D12" s="264">
        <f>'TableD3(f)'!D12/'TableD2(f)'!D12*100000</f>
        <v>29.150768860769229</v>
      </c>
      <c r="E12" s="264">
        <f>'TableD3(f)'!E12/'TableD2(f)'!E12*100000</f>
        <v>52.903513355093992</v>
      </c>
      <c r="F12" s="264">
        <f>'TableD3(f)'!F12/'TableD2(f)'!F12*100000</f>
        <v>83.669136343402371</v>
      </c>
      <c r="G12" s="264">
        <f>'TableD3(f)'!G12/'TableD2(f)'!G12*100000</f>
        <v>183.09647304782393</v>
      </c>
      <c r="H12" s="264">
        <f>'TableD3(f)'!H12/'TableD2(f)'!H12*100000</f>
        <v>410.24927192726483</v>
      </c>
      <c r="I12" s="264">
        <f>'TableD3(f)'!I12/'TableD2(f)'!I12*100000</f>
        <v>858.46106831538884</v>
      </c>
      <c r="J12" s="264">
        <f>'TableD3(f)'!J12/'TableD2(f)'!J12*100000</f>
        <v>2741.7459439665804</v>
      </c>
      <c r="K12" s="264">
        <f>'TableD3(f)'!K12/'TableD2(f)'!K12*100000</f>
        <v>8574.167618604306</v>
      </c>
      <c r="L12" s="265">
        <f>'TableD3(f)'!L12/'TableD2(f)'!L12*100000</f>
        <v>21437.777529193761</v>
      </c>
    </row>
    <row r="13" spans="1:14" x14ac:dyDescent="0.25">
      <c r="A13" s="170">
        <v>1987</v>
      </c>
      <c r="B13" s="179">
        <f>'TableD3(f)'!B13/'TableD2(f)'!B13*100000</f>
        <v>882.84714377550847</v>
      </c>
      <c r="C13" s="264">
        <f>'TableD3(f)'!C13/'TableD2(f)'!C13*100000</f>
        <v>99.659021850741993</v>
      </c>
      <c r="D13" s="264">
        <f>'TableD3(f)'!D13/'TableD2(f)'!D13*100000</f>
        <v>25.633252182127119</v>
      </c>
      <c r="E13" s="264">
        <f>'TableD3(f)'!E13/'TableD2(f)'!E13*100000</f>
        <v>49.075058134618395</v>
      </c>
      <c r="F13" s="264">
        <f>'TableD3(f)'!F13/'TableD2(f)'!F13*100000</f>
        <v>83.398908774926426</v>
      </c>
      <c r="G13" s="264">
        <f>'TableD3(f)'!G13/'TableD2(f)'!G13*100000</f>
        <v>176.39501371575403</v>
      </c>
      <c r="H13" s="264">
        <f>'TableD3(f)'!H13/'TableD2(f)'!H13*100000</f>
        <v>401.10472832221802</v>
      </c>
      <c r="I13" s="264">
        <f>'TableD3(f)'!I13/'TableD2(f)'!I13*100000</f>
        <v>834.801654524848</v>
      </c>
      <c r="J13" s="264">
        <f>'TableD3(f)'!J13/'TableD2(f)'!J13*100000</f>
        <v>2628.9881334007659</v>
      </c>
      <c r="K13" s="264">
        <f>'TableD3(f)'!K13/'TableD2(f)'!K13*100000</f>
        <v>8020.0654787845324</v>
      </c>
      <c r="L13" s="265">
        <f>'TableD3(f)'!L13/'TableD2(f)'!L13*100000</f>
        <v>20204.534562898098</v>
      </c>
    </row>
    <row r="14" spans="1:14" x14ac:dyDescent="0.25">
      <c r="A14" s="170">
        <v>1988</v>
      </c>
      <c r="B14" s="179">
        <f>'TableD3(f)'!B14/'TableD2(f)'!B14*100000</f>
        <v>878.2288510299004</v>
      </c>
      <c r="C14" s="264">
        <f>'TableD3(f)'!C14/'TableD2(f)'!C14*100000</f>
        <v>99.713847771781303</v>
      </c>
      <c r="D14" s="264">
        <f>'TableD3(f)'!D14/'TableD2(f)'!D14*100000</f>
        <v>26.067152413177983</v>
      </c>
      <c r="E14" s="264">
        <f>'TableD3(f)'!E14/'TableD2(f)'!E14*100000</f>
        <v>50.349930847919545</v>
      </c>
      <c r="F14" s="264">
        <f>'TableD3(f)'!F14/'TableD2(f)'!F14*100000</f>
        <v>82.367859953619913</v>
      </c>
      <c r="G14" s="264">
        <f>'TableD3(f)'!G14/'TableD2(f)'!G14*100000</f>
        <v>175.61936294960691</v>
      </c>
      <c r="H14" s="264">
        <f>'TableD3(f)'!H14/'TableD2(f)'!H14*100000</f>
        <v>391.83680376236225</v>
      </c>
      <c r="I14" s="264">
        <f>'TableD3(f)'!I14/'TableD2(f)'!I14*100000</f>
        <v>828.34729829545165</v>
      </c>
      <c r="J14" s="264">
        <f>'TableD3(f)'!J14/'TableD2(f)'!J14*100000</f>
        <v>2587.3497664984607</v>
      </c>
      <c r="K14" s="264">
        <f>'TableD3(f)'!K14/'TableD2(f)'!K14*100000</f>
        <v>7848.1924641857786</v>
      </c>
      <c r="L14" s="265">
        <f>'TableD3(f)'!L14/'TableD2(f)'!L14*100000</f>
        <v>19934.657836644594</v>
      </c>
    </row>
    <row r="15" spans="1:14" x14ac:dyDescent="0.25">
      <c r="A15" s="170">
        <v>1989</v>
      </c>
      <c r="B15" s="179">
        <f>'TableD3(f)'!B15/'TableD2(f)'!B15*100000</f>
        <v>883.30254952086511</v>
      </c>
      <c r="C15" s="264">
        <f>'TableD3(f)'!C15/'TableD2(f)'!C15*100000</f>
        <v>95.963302207155948</v>
      </c>
      <c r="D15" s="264">
        <f>'TableD3(f)'!D15/'TableD2(f)'!D15*100000</f>
        <v>26.197570455664437</v>
      </c>
      <c r="E15" s="264">
        <f>'TableD3(f)'!E15/'TableD2(f)'!E15*100000</f>
        <v>50.641244761796244</v>
      </c>
      <c r="F15" s="264">
        <f>'TableD3(f)'!F15/'TableD2(f)'!F15*100000</f>
        <v>83.439763986669249</v>
      </c>
      <c r="G15" s="264">
        <f>'TableD3(f)'!G15/'TableD2(f)'!G15*100000</f>
        <v>171.46545499293009</v>
      </c>
      <c r="H15" s="264">
        <f>'TableD3(f)'!H15/'TableD2(f)'!H15*100000</f>
        <v>383.30356972795033</v>
      </c>
      <c r="I15" s="264">
        <f>'TableD3(f)'!I15/'TableD2(f)'!I15*100000</f>
        <v>825.4161123739093</v>
      </c>
      <c r="J15" s="264">
        <f>'TableD3(f)'!J15/'TableD2(f)'!J15*100000</f>
        <v>2502.1159486918195</v>
      </c>
      <c r="K15" s="264">
        <f>'TableD3(f)'!K15/'TableD2(f)'!K15*100000</f>
        <v>7808.936137046453</v>
      </c>
      <c r="L15" s="265">
        <f>'TableD3(f)'!L15/'TableD2(f)'!L15*100000</f>
        <v>20314.015796551739</v>
      </c>
    </row>
    <row r="16" spans="1:14" x14ac:dyDescent="0.25">
      <c r="A16" s="170">
        <v>1990</v>
      </c>
      <c r="B16" s="179">
        <f>'TableD3(f)'!B16/'TableD2(f)'!B16*100000</f>
        <v>873.27168550029887</v>
      </c>
      <c r="C16" s="264">
        <f>'TableD3(f)'!C16/'TableD2(f)'!C16*100000</f>
        <v>91.124138885838818</v>
      </c>
      <c r="D16" s="264">
        <f>'TableD3(f)'!D16/'TableD2(f)'!D16*100000</f>
        <v>24.87373374745108</v>
      </c>
      <c r="E16" s="264">
        <f>'TableD3(f)'!E16/'TableD2(f)'!E16*100000</f>
        <v>48.491642976942003</v>
      </c>
      <c r="F16" s="264">
        <f>'TableD3(f)'!F16/'TableD2(f)'!F16*100000</f>
        <v>82.103360488441382</v>
      </c>
      <c r="G16" s="264">
        <f>'TableD3(f)'!G16/'TableD2(f)'!G16*100000</f>
        <v>163.821417760125</v>
      </c>
      <c r="H16" s="264">
        <f>'TableD3(f)'!H16/'TableD2(f)'!H16*100000</f>
        <v>373.3831490444818</v>
      </c>
      <c r="I16" s="264">
        <f>'TableD3(f)'!I16/'TableD2(f)'!I16*100000</f>
        <v>787.450100078476</v>
      </c>
      <c r="J16" s="264">
        <f>'TableD3(f)'!J16/'TableD2(f)'!J16*100000</f>
        <v>2362.8389454122944</v>
      </c>
      <c r="K16" s="264">
        <f>'TableD3(f)'!K16/'TableD2(f)'!K16*100000</f>
        <v>7623.3241876924167</v>
      </c>
      <c r="L16" s="265">
        <f>'TableD3(f)'!L16/'TableD2(f)'!L16*100000</f>
        <v>20115.247104980062</v>
      </c>
    </row>
    <row r="17" spans="1:12" x14ac:dyDescent="0.25">
      <c r="A17" s="170">
        <v>1991</v>
      </c>
      <c r="B17" s="179">
        <f>'TableD3(f)'!B17/'TableD2(f)'!B17*100000</f>
        <v>864.26156445617198</v>
      </c>
      <c r="C17" s="264">
        <f>'TableD3(f)'!C17/'TableD2(f)'!C17*100000</f>
        <v>92.42840777203395</v>
      </c>
      <c r="D17" s="264">
        <f>'TableD3(f)'!D17/'TableD2(f)'!D17*100000</f>
        <v>24.121760421637997</v>
      </c>
      <c r="E17" s="264">
        <f>'TableD3(f)'!E17/'TableD2(f)'!E17*100000</f>
        <v>51.130562639496119</v>
      </c>
      <c r="F17" s="264">
        <f>'TableD3(f)'!F17/'TableD2(f)'!F17*100000</f>
        <v>80.973490621736104</v>
      </c>
      <c r="G17" s="264">
        <f>'TableD3(f)'!G17/'TableD2(f)'!G17*100000</f>
        <v>166.75627786003173</v>
      </c>
      <c r="H17" s="264">
        <f>'TableD3(f)'!H17/'TableD2(f)'!H17*100000</f>
        <v>364.50610230707241</v>
      </c>
      <c r="I17" s="264">
        <f>'TableD3(f)'!I17/'TableD2(f)'!I17*100000</f>
        <v>787.31131003293922</v>
      </c>
      <c r="J17" s="264">
        <f>'TableD3(f)'!J17/'TableD2(f)'!J17*100000</f>
        <v>2218.3399846825464</v>
      </c>
      <c r="K17" s="264">
        <f>'TableD3(f)'!K17/'TableD2(f)'!K17*100000</f>
        <v>7428.5694023870492</v>
      </c>
      <c r="L17" s="265">
        <f>'TableD3(f)'!L17/'TableD2(f)'!L17*100000</f>
        <v>19355.97259016976</v>
      </c>
    </row>
    <row r="18" spans="1:12" x14ac:dyDescent="0.25">
      <c r="A18" s="170">
        <v>1992</v>
      </c>
      <c r="B18" s="179">
        <f>'TableD3(f)'!B18/'TableD2(f)'!B18*100000</f>
        <v>852.87561758423283</v>
      </c>
      <c r="C18" s="264">
        <f>'TableD3(f)'!C18/'TableD2(f)'!C18*100000</f>
        <v>82.996371286335062</v>
      </c>
      <c r="D18" s="264">
        <f>'TableD3(f)'!D18/'TableD2(f)'!D18*100000</f>
        <v>23.038276338089592</v>
      </c>
      <c r="E18" s="264">
        <f>'TableD3(f)'!E18/'TableD2(f)'!E18*100000</f>
        <v>49.529677833336478</v>
      </c>
      <c r="F18" s="264">
        <f>'TableD3(f)'!F18/'TableD2(f)'!F18*100000</f>
        <v>86.833930515614625</v>
      </c>
      <c r="G18" s="264">
        <f>'TableD3(f)'!G18/'TableD2(f)'!G18*100000</f>
        <v>164.96927138019103</v>
      </c>
      <c r="H18" s="264">
        <f>'TableD3(f)'!H18/'TableD2(f)'!H18*100000</f>
        <v>357.08502476422336</v>
      </c>
      <c r="I18" s="264">
        <f>'TableD3(f)'!I18/'TableD2(f)'!I18*100000</f>
        <v>769.39134681723851</v>
      </c>
      <c r="J18" s="264">
        <f>'TableD3(f)'!J18/'TableD2(f)'!J18*100000</f>
        <v>2082.3085351300419</v>
      </c>
      <c r="K18" s="264">
        <f>'TableD3(f)'!K18/'TableD2(f)'!K18*100000</f>
        <v>7163.5449653984269</v>
      </c>
      <c r="L18" s="265">
        <f>'TableD3(f)'!L18/'TableD2(f)'!L18*100000</f>
        <v>18888.85422408026</v>
      </c>
    </row>
    <row r="19" spans="1:12" x14ac:dyDescent="0.25">
      <c r="A19" s="170">
        <v>1993</v>
      </c>
      <c r="B19" s="179">
        <f>'TableD3(f)'!B19/'TableD2(f)'!B19*100000</f>
        <v>871.14981210921223</v>
      </c>
      <c r="C19" s="264">
        <f>'TableD3(f)'!C19/'TableD2(f)'!C19*100000</f>
        <v>77.18728797295725</v>
      </c>
      <c r="D19" s="264">
        <f>'TableD3(f)'!D19/'TableD2(f)'!D19*100000</f>
        <v>23.274628364901435</v>
      </c>
      <c r="E19" s="264">
        <f>'TableD3(f)'!E19/'TableD2(f)'!E19*100000</f>
        <v>50.256565611232034</v>
      </c>
      <c r="F19" s="264">
        <f>'TableD3(f)'!F19/'TableD2(f)'!F19*100000</f>
        <v>83.468045151973001</v>
      </c>
      <c r="G19" s="264">
        <f>'TableD3(f)'!G19/'TableD2(f)'!G19*100000</f>
        <v>171.08252112275909</v>
      </c>
      <c r="H19" s="264">
        <f>'TableD3(f)'!H19/'TableD2(f)'!H19*100000</f>
        <v>358.91889469366544</v>
      </c>
      <c r="I19" s="264">
        <f>'TableD3(f)'!I19/'TableD2(f)'!I19*100000</f>
        <v>775.42564089051086</v>
      </c>
      <c r="J19" s="264">
        <f>'TableD3(f)'!J19/'TableD2(f)'!J19*100000</f>
        <v>2005.0458996796981</v>
      </c>
      <c r="K19" s="264">
        <f>'TableD3(f)'!K19/'TableD2(f)'!K19*100000</f>
        <v>7231.6286702921843</v>
      </c>
      <c r="L19" s="265">
        <f>'TableD3(f)'!L19/'TableD2(f)'!L19*100000</f>
        <v>19106.562501022785</v>
      </c>
    </row>
    <row r="20" spans="1:12" x14ac:dyDescent="0.25">
      <c r="A20" s="170">
        <v>1994</v>
      </c>
      <c r="B20" s="179">
        <f>'TableD3(f)'!B20/'TableD2(f)'!B20*100000</f>
        <v>842.92653147103624</v>
      </c>
      <c r="C20" s="264">
        <f>'TableD3(f)'!C20/'TableD2(f)'!C20*100000</f>
        <v>71.663846914084104</v>
      </c>
      <c r="D20" s="264">
        <f>'TableD3(f)'!D20/'TableD2(f)'!D20*100000</f>
        <v>21.306728830921742</v>
      </c>
      <c r="E20" s="264">
        <f>'TableD3(f)'!E20/'TableD2(f)'!E20*100000</f>
        <v>47.650183802011725</v>
      </c>
      <c r="F20" s="264">
        <f>'TableD3(f)'!F20/'TableD2(f)'!F20*100000</f>
        <v>85.402471829750269</v>
      </c>
      <c r="G20" s="264">
        <f>'TableD3(f)'!G20/'TableD2(f)'!G20*100000</f>
        <v>166.96094254940402</v>
      </c>
      <c r="H20" s="264">
        <f>'TableD3(f)'!H20/'TableD2(f)'!H20*100000</f>
        <v>348.29259805441626</v>
      </c>
      <c r="I20" s="264">
        <f>'TableD3(f)'!I20/'TableD2(f)'!I20*100000</f>
        <v>752.16069160619304</v>
      </c>
      <c r="J20" s="264">
        <f>'TableD3(f)'!J20/'TableD2(f)'!J20*100000</f>
        <v>1885.315605252649</v>
      </c>
      <c r="K20" s="264">
        <f>'TableD3(f)'!K20/'TableD2(f)'!K20*100000</f>
        <v>6801.8644250098041</v>
      </c>
      <c r="L20" s="265">
        <f>'TableD3(f)'!L20/'TableD2(f)'!L20*100000</f>
        <v>18300.370635686922</v>
      </c>
    </row>
    <row r="21" spans="1:12" x14ac:dyDescent="0.25">
      <c r="A21" s="170">
        <v>1995</v>
      </c>
      <c r="B21" s="179">
        <f>'TableD3(f)'!B21/'TableD2(f)'!B21*100000</f>
        <v>864.41949229181648</v>
      </c>
      <c r="C21" s="264">
        <f>'TableD3(f)'!C21/'TableD2(f)'!C21*100000</f>
        <v>66.340648012008302</v>
      </c>
      <c r="D21" s="264">
        <f>'TableD3(f)'!D21/'TableD2(f)'!D21*100000</f>
        <v>21.842975707566879</v>
      </c>
      <c r="E21" s="264">
        <f>'TableD3(f)'!E21/'TableD2(f)'!E21*100000</f>
        <v>48.236854014503756</v>
      </c>
      <c r="F21" s="264">
        <f>'TableD3(f)'!F21/'TableD2(f)'!F21*100000</f>
        <v>84.870914077459602</v>
      </c>
      <c r="G21" s="264">
        <f>'TableD3(f)'!G21/'TableD2(f)'!G21*100000</f>
        <v>173.30104753875491</v>
      </c>
      <c r="H21" s="264">
        <f>'TableD3(f)'!H21/'TableD2(f)'!H21*100000</f>
        <v>337.79258716807828</v>
      </c>
      <c r="I21" s="264">
        <f>'TableD3(f)'!I21/'TableD2(f)'!I21*100000</f>
        <v>752.45395793443072</v>
      </c>
      <c r="J21" s="264">
        <f>'TableD3(f)'!J21/'TableD2(f)'!J21*100000</f>
        <v>1894.8486893302113</v>
      </c>
      <c r="K21" s="264">
        <f>'TableD3(f)'!K21/'TableD2(f)'!K21*100000</f>
        <v>7048.3102819269079</v>
      </c>
      <c r="L21" s="265">
        <f>'TableD3(f)'!L21/'TableD2(f)'!L21*100000</f>
        <v>18633.410310178344</v>
      </c>
    </row>
    <row r="22" spans="1:12" x14ac:dyDescent="0.25">
      <c r="A22" s="170">
        <v>1996</v>
      </c>
      <c r="B22" s="179">
        <f>'TableD3(f)'!B22/'TableD2(f)'!B22*100000</f>
        <v>869.64268849827226</v>
      </c>
      <c r="C22" s="264">
        <f>'TableD3(f)'!C22/'TableD2(f)'!C22*100000</f>
        <v>62.559908080293468</v>
      </c>
      <c r="D22" s="264">
        <f>'TableD3(f)'!D22/'TableD2(f)'!D22*100000</f>
        <v>19.816746822356791</v>
      </c>
      <c r="E22" s="264">
        <f>'TableD3(f)'!E22/'TableD2(f)'!E22*100000</f>
        <v>44.58003182396331</v>
      </c>
      <c r="F22" s="264">
        <f>'TableD3(f)'!F22/'TableD2(f)'!F22*100000</f>
        <v>83.194102110249077</v>
      </c>
      <c r="G22" s="264">
        <f>'TableD3(f)'!G22/'TableD2(f)'!G22*100000</f>
        <v>168.64299922645964</v>
      </c>
      <c r="H22" s="264">
        <f>'TableD3(f)'!H22/'TableD2(f)'!H22*100000</f>
        <v>337.41685951483174</v>
      </c>
      <c r="I22" s="264">
        <f>'TableD3(f)'!I22/'TableD2(f)'!I22*100000</f>
        <v>739.9148387252493</v>
      </c>
      <c r="J22" s="264">
        <f>'TableD3(f)'!J22/'TableD2(f)'!J22*100000</f>
        <v>1911.8528580615587</v>
      </c>
      <c r="K22" s="264">
        <f>'TableD3(f)'!K22/'TableD2(f)'!K22*100000</f>
        <v>7171.0379520882771</v>
      </c>
      <c r="L22" s="265">
        <f>'TableD3(f)'!L22/'TableD2(f)'!L22*100000</f>
        <v>18824.326718390144</v>
      </c>
    </row>
    <row r="23" spans="1:12" x14ac:dyDescent="0.25">
      <c r="A23" s="170">
        <v>1997</v>
      </c>
      <c r="B23" s="179">
        <f>'TableD3(f)'!B23/'TableD2(f)'!B23*100000</f>
        <v>861.80623748545395</v>
      </c>
      <c r="C23" s="264">
        <f>'TableD3(f)'!C23/'TableD2(f)'!C23*100000</f>
        <v>62.488677045482959</v>
      </c>
      <c r="D23" s="264">
        <f>'TableD3(f)'!D23/'TableD2(f)'!D23*100000</f>
        <v>20.456657159922631</v>
      </c>
      <c r="E23" s="264">
        <f>'TableD3(f)'!E23/'TableD2(f)'!E23*100000</f>
        <v>38.988884935296603</v>
      </c>
      <c r="F23" s="264">
        <f>'TableD3(f)'!F23/'TableD2(f)'!F23*100000</f>
        <v>73.503463945756224</v>
      </c>
      <c r="G23" s="264">
        <f>'TableD3(f)'!G23/'TableD2(f)'!G23*100000</f>
        <v>166.22319472997077</v>
      </c>
      <c r="H23" s="264">
        <f>'TableD3(f)'!H23/'TableD2(f)'!H23*100000</f>
        <v>332.7907373998213</v>
      </c>
      <c r="I23" s="264">
        <f>'TableD3(f)'!I23/'TableD2(f)'!I23*100000</f>
        <v>723.87485514389607</v>
      </c>
      <c r="J23" s="264">
        <f>'TableD3(f)'!J23/'TableD2(f)'!J23*100000</f>
        <v>1905.0274582919972</v>
      </c>
      <c r="K23" s="264">
        <f>'TableD3(f)'!K23/'TableD2(f)'!K23*100000</f>
        <v>7178.3905048082406</v>
      </c>
      <c r="L23" s="265">
        <f>'TableD3(f)'!L23/'TableD2(f)'!L23*100000</f>
        <v>18631.238324894366</v>
      </c>
    </row>
    <row r="24" spans="1:12" x14ac:dyDescent="0.25">
      <c r="A24" s="170">
        <f t="shared" ref="A24:A37" si="0">A23+1</f>
        <v>1998</v>
      </c>
      <c r="B24" s="179">
        <f>'TableD3(f)'!B24/'TableD2(f)'!B24*100000</f>
        <v>626.54298369057301</v>
      </c>
      <c r="C24" s="264">
        <f>'TableD3(f)'!C24/'TableD2(f)'!C24*100000</f>
        <v>62.004400616274744</v>
      </c>
      <c r="D24" s="264">
        <f>'TableD3(f)'!D24/'TableD2(f)'!D24*100000</f>
        <v>19.416210478052957</v>
      </c>
      <c r="E24" s="264">
        <f>'TableD3(f)'!E24/'TableD2(f)'!E24*100000</f>
        <v>41.018550872835434</v>
      </c>
      <c r="F24" s="264">
        <f>'TableD3(f)'!F24/'TableD2(f)'!F24*100000</f>
        <v>71.477368192686555</v>
      </c>
      <c r="G24" s="264">
        <f>'TableD3(f)'!G24/'TableD2(f)'!G24*100000</f>
        <v>162.77084624469418</v>
      </c>
      <c r="H24" s="264">
        <f>'TableD3(f)'!H24/'TableD2(f)'!H24*100000</f>
        <v>325.59764528376559</v>
      </c>
      <c r="I24" s="264">
        <f>'TableD3(f)'!I24/'TableD2(f)'!I24*100000</f>
        <v>713.12601303100246</v>
      </c>
      <c r="J24" s="264">
        <f>'TableD3(f)'!J24/'TableD2(f)'!J24*100000</f>
        <v>1929.9475890264669</v>
      </c>
      <c r="K24" s="264">
        <f>'TableD3(f)'!K24/'TableD2(f)'!K24*100000</f>
        <v>7230.5871533829377</v>
      </c>
      <c r="L24" s="265">
        <f>'TableD3(f)'!L24/'TableD2(f)'!L24*100000</f>
        <v>18600.058419217337</v>
      </c>
    </row>
    <row r="25" spans="1:12" x14ac:dyDescent="0.25">
      <c r="A25" s="170">
        <f t="shared" si="0"/>
        <v>1999</v>
      </c>
      <c r="B25" s="179">
        <f>'TableD3(f)'!B25/'TableD2(f)'!B25*100000</f>
        <v>623.04122243874235</v>
      </c>
      <c r="C25" s="264">
        <f>'TableD3(f)'!C25/'TableD2(f)'!C25*100000</f>
        <v>59.174700903954374</v>
      </c>
      <c r="D25" s="264">
        <f>'TableD3(f)'!D25/'TableD2(f)'!D25*100000</f>
        <v>19.638674745323293</v>
      </c>
      <c r="E25" s="264">
        <f>'TableD3(f)'!E25/'TableD2(f)'!E25*100000</f>
        <v>39.423428532668154</v>
      </c>
      <c r="F25" s="264">
        <f>'TableD3(f)'!F25/'TableD2(f)'!F25*100000</f>
        <v>69.97607239894468</v>
      </c>
      <c r="G25" s="264">
        <f>'TableD3(f)'!G25/'TableD2(f)'!G25*100000</f>
        <v>166.92109055112493</v>
      </c>
      <c r="H25" s="264">
        <f>'TableD3(f)'!H25/'TableD2(f)'!H25*100000</f>
        <v>319.80245384544435</v>
      </c>
      <c r="I25" s="264">
        <f>'TableD3(f)'!I25/'TableD2(f)'!I25*100000</f>
        <v>694.96523278319705</v>
      </c>
      <c r="J25" s="264">
        <f>'TableD3(f)'!J25/'TableD2(f)'!J25*100000</f>
        <v>1957.7508586675226</v>
      </c>
      <c r="K25" s="264">
        <f>'TableD3(f)'!K25/'TableD2(f)'!K25*100000</f>
        <v>7216.1547957730945</v>
      </c>
      <c r="L25" s="265">
        <f>'TableD3(f)'!L25/'TableD2(f)'!L25*100000</f>
        <v>18710.892186013469</v>
      </c>
    </row>
    <row r="26" spans="1:12" x14ac:dyDescent="0.25">
      <c r="A26" s="170">
        <f t="shared" si="0"/>
        <v>2000</v>
      </c>
      <c r="B26" s="179">
        <f>'TableD3(f)'!B26/'TableD2(f)'!B26*100000</f>
        <v>602.21308337649612</v>
      </c>
      <c r="C26" s="264">
        <f>'TableD3(f)'!C26/'TableD2(f)'!C26*100000</f>
        <v>60.473792426786446</v>
      </c>
      <c r="D26" s="264">
        <f>'TableD3(f)'!D26/'TableD2(f)'!D26*100000</f>
        <v>20.228962275362125</v>
      </c>
      <c r="E26" s="264">
        <f>'TableD3(f)'!E26/'TableD2(f)'!E26*100000</f>
        <v>34.292393491257613</v>
      </c>
      <c r="F26" s="264">
        <f>'TableD3(f)'!F26/'TableD2(f)'!F26*100000</f>
        <v>67.932108641362461</v>
      </c>
      <c r="G26" s="264">
        <f>'TableD3(f)'!G26/'TableD2(f)'!G26*100000</f>
        <v>166.86631279419765</v>
      </c>
      <c r="H26" s="264">
        <f>'TableD3(f)'!H26/'TableD2(f)'!H26*100000</f>
        <v>313.7946356153949</v>
      </c>
      <c r="I26" s="264">
        <f>'TableD3(f)'!I26/'TableD2(f)'!I26*100000</f>
        <v>676.80419538050057</v>
      </c>
      <c r="J26" s="264">
        <f>'TableD3(f)'!J26/'TableD2(f)'!J26*100000</f>
        <v>1867.69705585372</v>
      </c>
      <c r="K26" s="264">
        <f>'TableD3(f)'!K26/'TableD2(f)'!K26*100000</f>
        <v>6690.5818858332268</v>
      </c>
      <c r="L26" s="265">
        <f>'TableD3(f)'!L26/'TableD2(f)'!L26*100000</f>
        <v>18335.209178763671</v>
      </c>
    </row>
    <row r="27" spans="1:12" x14ac:dyDescent="0.25">
      <c r="A27" s="170">
        <f t="shared" si="0"/>
        <v>2001</v>
      </c>
      <c r="B27" s="179">
        <f>'TableD3(f)'!B27/'TableD2(f)'!B27*100000</f>
        <v>592.03577273987582</v>
      </c>
      <c r="C27" s="264">
        <f>'TableD3(f)'!C27/'TableD2(f)'!C27*100000</f>
        <v>61.895179524283257</v>
      </c>
      <c r="D27" s="264">
        <f>'TableD3(f)'!D27/'TableD2(f)'!D27*100000</f>
        <v>19.815915699020316</v>
      </c>
      <c r="E27" s="264">
        <f>'TableD3(f)'!E27/'TableD2(f)'!E27*100000</f>
        <v>36.158157120345798</v>
      </c>
      <c r="F27" s="264">
        <f>'TableD3(f)'!F27/'TableD2(f)'!F27*100000</f>
        <v>66.386910302394114</v>
      </c>
      <c r="G27" s="264">
        <f>'TableD3(f)'!G27/'TableD2(f)'!G27*100000</f>
        <v>166.48337688354371</v>
      </c>
      <c r="H27" s="264">
        <f>'TableD3(f)'!H27/'TableD2(f)'!H27*100000</f>
        <v>314.0095123244966</v>
      </c>
      <c r="I27" s="264">
        <f>'TableD3(f)'!I27/'TableD2(f)'!I27*100000</f>
        <v>672.80071460754061</v>
      </c>
      <c r="J27" s="264">
        <f>'TableD3(f)'!J27/'TableD2(f)'!J27*100000</f>
        <v>1829.9529495222619</v>
      </c>
      <c r="K27" s="264">
        <f>'TableD3(f)'!K27/'TableD2(f)'!K27*100000</f>
        <v>6273.2097035856905</v>
      </c>
      <c r="L27" s="265">
        <f>'TableD3(f)'!L27/'TableD2(f)'!L27*100000</f>
        <v>18267.257059227843</v>
      </c>
    </row>
    <row r="28" spans="1:12" x14ac:dyDescent="0.25">
      <c r="A28" s="170">
        <f t="shared" si="0"/>
        <v>2002</v>
      </c>
      <c r="B28" s="179">
        <f>'TableD3(f)'!B28/'TableD2(f)'!B28*100000</f>
        <v>587.1632068586357</v>
      </c>
      <c r="C28" s="264">
        <f>'TableD3(f)'!C28/'TableD2(f)'!C28*100000</f>
        <v>57.030426621266834</v>
      </c>
      <c r="D28" s="264">
        <f>'TableD3(f)'!D28/'TableD2(f)'!D28*100000</f>
        <v>18.183297713331033</v>
      </c>
      <c r="E28" s="264">
        <f>'TableD3(f)'!E28/'TableD2(f)'!E28*100000</f>
        <v>35.148143058397615</v>
      </c>
      <c r="F28" s="264">
        <f>'TableD3(f)'!F28/'TableD2(f)'!F28*100000</f>
        <v>61.797902689117215</v>
      </c>
      <c r="G28" s="264">
        <f>'TableD3(f)'!G28/'TableD2(f)'!G28*100000</f>
        <v>166.87575421694683</v>
      </c>
      <c r="H28" s="264">
        <f>'TableD3(f)'!H28/'TableD2(f)'!H28*100000</f>
        <v>322.35976342189889</v>
      </c>
      <c r="I28" s="264">
        <f>'TableD3(f)'!I28/'TableD2(f)'!I28*100000</f>
        <v>658.0599807147106</v>
      </c>
      <c r="J28" s="264">
        <f>'TableD3(f)'!J28/'TableD2(f)'!J28*100000</f>
        <v>1801.259864120284</v>
      </c>
      <c r="K28" s="264">
        <f>'TableD3(f)'!K28/'TableD2(f)'!K28*100000</f>
        <v>6056.7127349348939</v>
      </c>
      <c r="L28" s="265">
        <f>'TableD3(f)'!L28/'TableD2(f)'!L28*100000</f>
        <v>18365.881871087087</v>
      </c>
    </row>
    <row r="29" spans="1:12" x14ac:dyDescent="0.25">
      <c r="A29" s="170">
        <f t="shared" si="0"/>
        <v>2003</v>
      </c>
      <c r="B29" s="179">
        <f>'TableD3(f)'!B29/'TableD2(f)'!B29*100000</f>
        <v>595.76653887298221</v>
      </c>
      <c r="C29" s="264">
        <f>'TableD3(f)'!C29/'TableD2(f)'!C29*100000</f>
        <v>55.050233724211601</v>
      </c>
      <c r="D29" s="264">
        <f>'TableD3(f)'!D29/'TableD2(f)'!D29*100000</f>
        <v>15.240928599297696</v>
      </c>
      <c r="E29" s="264">
        <f>'TableD3(f)'!E29/'TableD2(f)'!E29*100000</f>
        <v>32.017294058785957</v>
      </c>
      <c r="F29" s="264">
        <f>'TableD3(f)'!F29/'TableD2(f)'!F29*100000</f>
        <v>61.703898216897827</v>
      </c>
      <c r="G29" s="264">
        <f>'TableD3(f)'!G29/'TableD2(f)'!G29*100000</f>
        <v>163.45505158769447</v>
      </c>
      <c r="H29" s="264">
        <f>'TableD3(f)'!H29/'TableD2(f)'!H29*100000</f>
        <v>325.32791862721984</v>
      </c>
      <c r="I29" s="264">
        <f>'TableD3(f)'!I29/'TableD2(f)'!I29*100000</f>
        <v>658.86104106894481</v>
      </c>
      <c r="J29" s="264">
        <f>'TableD3(f)'!J29/'TableD2(f)'!J29*100000</f>
        <v>1823.3946290502074</v>
      </c>
      <c r="K29" s="264">
        <f>'TableD3(f)'!K29/'TableD2(f)'!K29*100000</f>
        <v>6030.396695812834</v>
      </c>
      <c r="L29" s="265">
        <f>'TableD3(f)'!L29/'TableD2(f)'!L29*100000</f>
        <v>19382.371367387968</v>
      </c>
    </row>
    <row r="30" spans="1:12" x14ac:dyDescent="0.25">
      <c r="A30" s="170">
        <f t="shared" si="0"/>
        <v>2004</v>
      </c>
      <c r="B30" s="179">
        <f>'TableD3(f)'!B30/'TableD2(f)'!B30*100000</f>
        <v>537.33900580678994</v>
      </c>
      <c r="C30" s="264">
        <f>'TableD3(f)'!C30/'TableD2(f)'!C30*100000</f>
        <v>51.887880569763198</v>
      </c>
      <c r="D30" s="264">
        <f>'TableD3(f)'!D30/'TableD2(f)'!D30*100000</f>
        <v>15.426075643527554</v>
      </c>
      <c r="E30" s="264">
        <f>'TableD3(f)'!E30/'TableD2(f)'!E30*100000</f>
        <v>29.1208723459014</v>
      </c>
      <c r="F30" s="264">
        <f>'TableD3(f)'!F30/'TableD2(f)'!F30*100000</f>
        <v>60.13364476264038</v>
      </c>
      <c r="G30" s="264">
        <f>'TableD3(f)'!G30/'TableD2(f)'!G30*100000</f>
        <v>155.37177379992289</v>
      </c>
      <c r="H30" s="264">
        <f>'TableD3(f)'!H30/'TableD2(f)'!H30*100000</f>
        <v>316.98094521926521</v>
      </c>
      <c r="I30" s="264">
        <f>'TableD3(f)'!I30/'TableD2(f)'!I30*100000</f>
        <v>618.21182436724064</v>
      </c>
      <c r="J30" s="264">
        <f>'TableD3(f)'!J30/'TableD2(f)'!J30*100000</f>
        <v>1641.4092371514544</v>
      </c>
      <c r="K30" s="264">
        <f>'TableD3(f)'!K30/'TableD2(f)'!K30*100000</f>
        <v>5142.2999928736635</v>
      </c>
      <c r="L30" s="265">
        <f>'TableD3(f)'!L30/'TableD2(f)'!L30*100000</f>
        <v>16879.352959208391</v>
      </c>
    </row>
    <row r="31" spans="1:12" x14ac:dyDescent="0.25">
      <c r="A31" s="170">
        <f t="shared" si="0"/>
        <v>2005</v>
      </c>
      <c r="B31" s="179">
        <f>'TableD3(f)'!B31/'TableD2(f)'!B31*100000</f>
        <v>557.4755776208749</v>
      </c>
      <c r="C31" s="264">
        <f>'TableD3(f)'!C31/'TableD2(f)'!C31*100000</f>
        <v>48.740125490629836</v>
      </c>
      <c r="D31" s="264">
        <f>'TableD3(f)'!D31/'TableD2(f)'!D31*100000</f>
        <v>14.51308210816074</v>
      </c>
      <c r="E31" s="264">
        <f>'TableD3(f)'!E31/'TableD2(f)'!E31*100000</f>
        <v>29.264523983252889</v>
      </c>
      <c r="F31" s="264">
        <f>'TableD3(f)'!F31/'TableD2(f)'!F31*100000</f>
        <v>57.790027689001903</v>
      </c>
      <c r="G31" s="264">
        <f>'TableD3(f)'!G31/'TableD2(f)'!G31*100000</f>
        <v>150.73320563987534</v>
      </c>
      <c r="H31" s="264">
        <f>'TableD3(f)'!H31/'TableD2(f)'!H31*100000</f>
        <v>314.59646509171995</v>
      </c>
      <c r="I31" s="264">
        <f>'TableD3(f)'!I31/'TableD2(f)'!I31*100000</f>
        <v>619.06316847752817</v>
      </c>
      <c r="J31" s="264">
        <f>'TableD3(f)'!J31/'TableD2(f)'!J31*100000</f>
        <v>1635.7555046321349</v>
      </c>
      <c r="K31" s="264">
        <f>'TableD3(f)'!K31/'TableD2(f)'!K31*100000</f>
        <v>5296.2079481368191</v>
      </c>
      <c r="L31" s="265">
        <f>'TableD3(f)'!L31/'TableD2(f)'!L31*100000</f>
        <v>18062.318506976415</v>
      </c>
    </row>
    <row r="32" spans="1:12" x14ac:dyDescent="0.25">
      <c r="A32" s="170">
        <f t="shared" si="0"/>
        <v>2006</v>
      </c>
      <c r="B32" s="179">
        <f>'TableD3(f)'!B32/'TableD2(f)'!B32*100000</f>
        <v>554.81212834906546</v>
      </c>
      <c r="C32" s="264">
        <f>'TableD3(f)'!C32/'TableD2(f)'!C32*100000</f>
        <v>49.705991776466774</v>
      </c>
      <c r="D32" s="264">
        <f>'TableD3(f)'!D32/'TableD2(f)'!D32*100000</f>
        <v>14.017325520939515</v>
      </c>
      <c r="E32" s="264">
        <f>'TableD3(f)'!E32/'TableD2(f)'!E32*100000</f>
        <v>28.497101382674227</v>
      </c>
      <c r="F32" s="264">
        <f>'TableD3(f)'!F32/'TableD2(f)'!F32*100000</f>
        <v>55.708398171851137</v>
      </c>
      <c r="G32" s="264">
        <f>'TableD3(f)'!G32/'TableD2(f)'!G32*100000</f>
        <v>147.42238518408428</v>
      </c>
      <c r="H32" s="264">
        <f>'TableD3(f)'!H32/'TableD2(f)'!H32*100000</f>
        <v>316.43641320192779</v>
      </c>
      <c r="I32" s="264">
        <f>'TableD3(f)'!I32/'TableD2(f)'!I32*100000</f>
        <v>598.44630696447905</v>
      </c>
      <c r="J32" s="264">
        <f>'TableD3(f)'!J32/'TableD2(f)'!J32*100000</f>
        <v>1582.9190302180741</v>
      </c>
      <c r="K32" s="264">
        <f>'TableD3(f)'!K32/'TableD2(f)'!K32*100000</f>
        <v>5077.9008443622643</v>
      </c>
      <c r="L32" s="265">
        <f>'TableD3(f)'!L32/'TableD2(f)'!L32*100000</f>
        <v>17679.363481474651</v>
      </c>
    </row>
    <row r="33" spans="1:12" x14ac:dyDescent="0.25">
      <c r="A33" s="170">
        <f t="shared" si="0"/>
        <v>2007</v>
      </c>
      <c r="B33" s="179">
        <f>'TableD3(f)'!B33/'TableD2(f)'!B33*100000</f>
        <v>564.88775875444719</v>
      </c>
      <c r="C33" s="264">
        <f>'TableD3(f)'!C33/'TableD2(f)'!C33*100000</f>
        <v>47.014588561117627</v>
      </c>
      <c r="D33" s="264">
        <f>'TableD3(f)'!D33/'TableD2(f)'!D33*100000</f>
        <v>13.020557746039646</v>
      </c>
      <c r="E33" s="264">
        <f>'TableD3(f)'!E33/'TableD2(f)'!E33*100000</f>
        <v>27.494231965893849</v>
      </c>
      <c r="F33" s="264">
        <f>'TableD3(f)'!F33/'TableD2(f)'!F33*100000</f>
        <v>52.457196700828142</v>
      </c>
      <c r="G33" s="264">
        <f>'TableD3(f)'!G33/'TableD2(f)'!G33*100000</f>
        <v>142.65441729878231</v>
      </c>
      <c r="H33" s="264">
        <f>'TableD3(f)'!H33/'TableD2(f)'!H33*100000</f>
        <v>312.54231855793819</v>
      </c>
      <c r="I33" s="264">
        <f>'TableD3(f)'!I33/'TableD2(f)'!I33*100000</f>
        <v>578.83900269980268</v>
      </c>
      <c r="J33" s="264">
        <f>'TableD3(f)'!J33/'TableD2(f)'!J33*100000</f>
        <v>1541.0787661259394</v>
      </c>
      <c r="K33" s="264">
        <f>'TableD3(f)'!K33/'TableD2(f)'!K33*100000</f>
        <v>5164.0664405223979</v>
      </c>
      <c r="L33" s="265">
        <f>'TableD3(f)'!L33/'TableD2(f)'!L33*100000</f>
        <v>17949.648099341604</v>
      </c>
    </row>
    <row r="34" spans="1:12" x14ac:dyDescent="0.25">
      <c r="A34" s="170">
        <f t="shared" si="0"/>
        <v>2008</v>
      </c>
      <c r="B34" s="179">
        <f>'TableD3(f)'!B34/'TableD2(f)'!B34*100000</f>
        <v>584.68113387595258</v>
      </c>
      <c r="C34" s="264">
        <f>'TableD3(f)'!C34/'TableD2(f)'!C34*100000</f>
        <v>49.756073521426728</v>
      </c>
      <c r="D34" s="264">
        <f>'TableD3(f)'!D34/'TableD2(f)'!D34*100000</f>
        <v>12.814482030308262</v>
      </c>
      <c r="E34" s="264">
        <f>'TableD3(f)'!E34/'TableD2(f)'!E34*100000</f>
        <v>25.560841300814911</v>
      </c>
      <c r="F34" s="264">
        <f>'TableD3(f)'!F34/'TableD2(f)'!F34*100000</f>
        <v>55.159372135932436</v>
      </c>
      <c r="G34" s="264">
        <f>'TableD3(f)'!G34/'TableD2(f)'!G34*100000</f>
        <v>142.88608639102168</v>
      </c>
      <c r="H34" s="264">
        <f>'TableD3(f)'!H34/'TableD2(f)'!H34*100000</f>
        <v>315.19083391487129</v>
      </c>
      <c r="I34" s="264">
        <f>'TableD3(f)'!I34/'TableD2(f)'!I34*100000</f>
        <v>577.20461361392006</v>
      </c>
      <c r="J34" s="264">
        <f>'TableD3(f)'!J34/'TableD2(f)'!J34*100000</f>
        <v>1556.9176623683898</v>
      </c>
      <c r="K34" s="264">
        <f>'TableD3(f)'!K34/'TableD2(f)'!K34*100000</f>
        <v>5279.6759210233986</v>
      </c>
      <c r="L34" s="265">
        <f>'TableD3(f)'!L34/'TableD2(f)'!L34*100000</f>
        <v>18326.496305495966</v>
      </c>
    </row>
    <row r="35" spans="1:12" x14ac:dyDescent="0.25">
      <c r="A35" s="170">
        <f t="shared" si="0"/>
        <v>2009</v>
      </c>
      <c r="B35" s="179">
        <f>'TableD3(f)'!B35/'TableD2(f)'!B35*100000</f>
        <v>594.45143378385126</v>
      </c>
      <c r="C35" s="264">
        <f>'TableD3(f)'!C35/'TableD2(f)'!C35*100000</f>
        <v>49.06305206997105</v>
      </c>
      <c r="D35" s="264">
        <f>'TableD3(f)'!D35/'TableD2(f)'!D35*100000</f>
        <v>13.330269521386885</v>
      </c>
      <c r="E35" s="264">
        <f>'TableD3(f)'!E35/'TableD2(f)'!E35*100000</f>
        <v>27.503926949570026</v>
      </c>
      <c r="F35" s="264">
        <f>'TableD3(f)'!F35/'TableD2(f)'!F35*100000</f>
        <v>52.509196419238293</v>
      </c>
      <c r="G35" s="264">
        <f>'TableD3(f)'!G35/'TableD2(f)'!G35*100000</f>
        <v>142.0599139949374</v>
      </c>
      <c r="H35" s="264">
        <f>'TableD3(f)'!H35/'TableD2(f)'!H35*100000</f>
        <v>317.87168984275922</v>
      </c>
      <c r="I35" s="264">
        <f>'TableD3(f)'!I35/'TableD2(f)'!I35*100000</f>
        <v>569.43496525514797</v>
      </c>
      <c r="J35" s="264">
        <f>'TableD3(f)'!J35/'TableD2(f)'!J35*100000</f>
        <v>1501.4609171164088</v>
      </c>
      <c r="K35" s="264">
        <f>'TableD3(f)'!K35/'TableD2(f)'!K35*100000</f>
        <v>5384.1187603453727</v>
      </c>
      <c r="L35" s="265">
        <f>'TableD3(f)'!L35/'TableD2(f)'!L35*100000</f>
        <v>18137.645153320344</v>
      </c>
    </row>
    <row r="36" spans="1:12" x14ac:dyDescent="0.25">
      <c r="A36" s="170">
        <f t="shared" si="0"/>
        <v>2010</v>
      </c>
      <c r="B36" s="179">
        <f>'TableD3(f)'!B36/'TableD2(f)'!B36*100000</f>
        <v>579.90958391330082</v>
      </c>
      <c r="C36" s="264">
        <f>'TableD3(f)'!C36/'TableD2(f)'!C36*100000</f>
        <v>47.233732723076258</v>
      </c>
      <c r="D36" s="264">
        <f>'TableD3(f)'!D36/'TableD2(f)'!D36*100000</f>
        <v>11.767226082377537</v>
      </c>
      <c r="E36" s="264">
        <f>'TableD3(f)'!E36/'TableD2(f)'!E36*100000</f>
        <v>26.564334150605415</v>
      </c>
      <c r="F36" s="264">
        <f>'TableD3(f)'!F36/'TableD2(f)'!F36*100000</f>
        <v>48.548082167323351</v>
      </c>
      <c r="G36" s="264">
        <f>'TableD3(f)'!G36/'TableD2(f)'!G36*100000</f>
        <v>136.20811967686237</v>
      </c>
      <c r="H36" s="264">
        <f>'TableD3(f)'!H36/'TableD2(f)'!H36*100000</f>
        <v>311.41337540656815</v>
      </c>
      <c r="I36" s="264">
        <f>'TableD3(f)'!I36/'TableD2(f)'!I36*100000</f>
        <v>572.66763037918383</v>
      </c>
      <c r="J36" s="264">
        <f>'TableD3(f)'!J36/'TableD2(f)'!J36*100000</f>
        <v>1473.2424417914501</v>
      </c>
      <c r="K36" s="264">
        <f>'TableD3(f)'!K36/'TableD2(f)'!K36*100000</f>
        <v>5221.2161963239159</v>
      </c>
      <c r="L36" s="265">
        <f>'TableD3(f)'!L36/'TableD2(f)'!L36*100000</f>
        <v>17011.427013142384</v>
      </c>
    </row>
    <row r="37" spans="1:12" ht="16.5" thickBot="1" x14ac:dyDescent="0.3">
      <c r="A37" s="180">
        <f t="shared" si="0"/>
        <v>2011</v>
      </c>
      <c r="B37" s="266">
        <f>'TableD3(f)'!B37/'TableD2(f)'!B37*100000</f>
        <v>557.88128580327043</v>
      </c>
      <c r="C37" s="267">
        <f>'TableD3(f)'!C37/'TableD2(f)'!C37*100000</f>
        <v>44.624389385204417</v>
      </c>
      <c r="D37" s="267">
        <f>'TableD3(f)'!D37/'TableD2(f)'!D37*100000</f>
        <v>11.734581332223559</v>
      </c>
      <c r="E37" s="267">
        <f>'TableD3(f)'!E37/'TableD2(f)'!E37*100000</f>
        <v>25.548525553299772</v>
      </c>
      <c r="F37" s="267">
        <f>'TableD3(f)'!F37/'TableD2(f)'!F37*100000</f>
        <v>48.259305789517079</v>
      </c>
      <c r="G37" s="267">
        <f>'TableD3(f)'!G37/'TableD2(f)'!G37*100000</f>
        <v>130.52312341428279</v>
      </c>
      <c r="H37" s="267">
        <f>'TableD3(f)'!H37/'TableD2(f)'!H37*100000</f>
        <v>307.66389857425702</v>
      </c>
      <c r="I37" s="267">
        <f>'TableD3(f)'!I37/'TableD2(f)'!I37*100000</f>
        <v>562.85349187293127</v>
      </c>
      <c r="J37" s="267">
        <f>'TableD3(f)'!J37/'TableD2(f)'!J37*100000</f>
        <v>1416.1161787262472</v>
      </c>
      <c r="K37" s="267">
        <f>'TableD3(f)'!K37/'TableD2(f)'!K37*100000</f>
        <v>4996.6239362670613</v>
      </c>
      <c r="L37" s="268">
        <f>'TableD3(f)'!L37/'TableD2(f)'!L37*100000</f>
        <v>16000.308706716745</v>
      </c>
    </row>
  </sheetData>
  <sheetProtection selectLockedCells="1" selectUnlockedCells="1"/>
  <mergeCells count="2">
    <mergeCell ref="A6:L6"/>
    <mergeCell ref="A8:A9"/>
  </mergeCells>
  <hyperlinks>
    <hyperlink ref="A1" location="Index!A1" display="Back to index"/>
  </hyperlinks>
  <pageMargins left="0.78749999999999998" right="0.78749999999999998" top="1.0527777777778" bottom="1.0527777777778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64"/>
  <sheetViews>
    <sheetView workbookViewId="0"/>
  </sheetViews>
  <sheetFormatPr defaultColWidth="12.42578125" defaultRowHeight="15" x14ac:dyDescent="0.2"/>
  <cols>
    <col min="1" max="1" width="28.5703125" style="35" customWidth="1"/>
    <col min="2" max="3" width="14.42578125" style="35" customWidth="1"/>
    <col min="4" max="4" width="12.42578125" style="35"/>
    <col min="5" max="5" width="12.42578125" style="35" customWidth="1"/>
    <col min="6" max="7" width="12.42578125" style="35"/>
    <col min="8" max="8" width="5" style="35" customWidth="1"/>
    <col min="9" max="10" width="14.7109375" style="35" customWidth="1"/>
    <col min="11" max="16384" width="12.42578125" style="35"/>
  </cols>
  <sheetData>
    <row r="1" spans="1:15" s="25" customFormat="1" x14ac:dyDescent="0.2">
      <c r="A1" s="23" t="s">
        <v>69</v>
      </c>
      <c r="B1" s="24"/>
      <c r="C1" s="24"/>
      <c r="D1" s="24"/>
      <c r="E1" s="24"/>
      <c r="F1" s="24"/>
      <c r="G1" s="24"/>
      <c r="H1" s="24"/>
      <c r="I1" s="24"/>
      <c r="J1" s="24"/>
    </row>
    <row r="2" spans="1:15" s="25" customFormat="1" x14ac:dyDescent="0.2"/>
    <row r="3" spans="1:15" s="25" customFormat="1" ht="15.75" thickBot="1" x14ac:dyDescent="0.25"/>
    <row r="4" spans="1:15" s="25" customFormat="1" ht="24.95" customHeight="1" x14ac:dyDescent="0.25">
      <c r="A4" s="308" t="s">
        <v>238</v>
      </c>
      <c r="B4" s="309"/>
      <c r="C4" s="309"/>
      <c r="D4" s="309"/>
      <c r="E4" s="309"/>
      <c r="F4" s="309"/>
      <c r="G4" s="309"/>
      <c r="H4" s="309"/>
      <c r="I4" s="309"/>
      <c r="J4" s="309"/>
      <c r="K4" s="310"/>
      <c r="L4" s="310"/>
      <c r="M4" s="310"/>
      <c r="N4" s="311"/>
    </row>
    <row r="5" spans="1:15" s="25" customFormat="1" ht="15.75" x14ac:dyDescent="0.2">
      <c r="A5" s="26"/>
      <c r="B5" s="27"/>
      <c r="C5" s="27"/>
      <c r="D5" s="27"/>
      <c r="E5" s="27"/>
      <c r="F5" s="27"/>
      <c r="G5" s="27"/>
      <c r="H5" s="27"/>
      <c r="I5" s="27"/>
      <c r="J5" s="27"/>
      <c r="K5" s="28"/>
      <c r="L5" s="28"/>
      <c r="M5" s="28"/>
      <c r="N5" s="29"/>
    </row>
    <row r="6" spans="1:15" s="25" customFormat="1" ht="15.75" x14ac:dyDescent="0.2">
      <c r="A6" s="26"/>
      <c r="B6" s="30" t="s">
        <v>70</v>
      </c>
      <c r="C6" s="30"/>
      <c r="D6" s="30" t="s">
        <v>71</v>
      </c>
      <c r="E6" s="30" t="s">
        <v>72</v>
      </c>
      <c r="F6" s="30" t="s">
        <v>73</v>
      </c>
      <c r="G6" s="31" t="s">
        <v>74</v>
      </c>
      <c r="H6" s="30"/>
      <c r="I6" s="30" t="s">
        <v>75</v>
      </c>
      <c r="J6" s="30"/>
      <c r="K6" s="30" t="s">
        <v>76</v>
      </c>
      <c r="L6" s="30" t="s">
        <v>77</v>
      </c>
      <c r="M6" s="30" t="s">
        <v>78</v>
      </c>
      <c r="N6" s="32" t="s">
        <v>79</v>
      </c>
    </row>
    <row r="7" spans="1:15" ht="21" customHeight="1" x14ac:dyDescent="0.2">
      <c r="A7" s="33"/>
      <c r="B7" s="312" t="s">
        <v>80</v>
      </c>
      <c r="C7" s="312"/>
      <c r="D7" s="312"/>
      <c r="E7" s="312"/>
      <c r="F7" s="312"/>
      <c r="G7" s="312"/>
      <c r="H7" s="34"/>
      <c r="I7" s="312" t="s">
        <v>81</v>
      </c>
      <c r="J7" s="312"/>
      <c r="K7" s="312"/>
      <c r="L7" s="312"/>
      <c r="M7" s="312"/>
      <c r="N7" s="313"/>
    </row>
    <row r="8" spans="1:15" ht="33" customHeight="1" x14ac:dyDescent="0.2">
      <c r="A8" s="33"/>
      <c r="B8" s="314" t="s">
        <v>82</v>
      </c>
      <c r="C8" s="316" t="s">
        <v>83</v>
      </c>
      <c r="D8" s="316"/>
      <c r="E8" s="316"/>
      <c r="F8" s="316"/>
      <c r="G8" s="316"/>
      <c r="H8" s="36"/>
      <c r="I8" s="314" t="s">
        <v>82</v>
      </c>
      <c r="J8" s="316" t="s">
        <v>83</v>
      </c>
      <c r="K8" s="316"/>
      <c r="L8" s="316"/>
      <c r="M8" s="316"/>
      <c r="N8" s="317"/>
    </row>
    <row r="9" spans="1:15" ht="33" customHeight="1" x14ac:dyDescent="0.2">
      <c r="A9" s="37"/>
      <c r="B9" s="315"/>
      <c r="C9" s="38" t="s">
        <v>84</v>
      </c>
      <c r="D9" s="38" t="s">
        <v>85</v>
      </c>
      <c r="E9" s="39" t="s">
        <v>15</v>
      </c>
      <c r="F9" s="39" t="s">
        <v>17</v>
      </c>
      <c r="G9" s="39" t="s">
        <v>10</v>
      </c>
      <c r="H9" s="40"/>
      <c r="I9" s="315"/>
      <c r="J9" s="38" t="s">
        <v>84</v>
      </c>
      <c r="K9" s="38" t="s">
        <v>85</v>
      </c>
      <c r="L9" s="39" t="s">
        <v>15</v>
      </c>
      <c r="M9" s="39" t="s">
        <v>17</v>
      </c>
      <c r="N9" s="270" t="s">
        <v>10</v>
      </c>
    </row>
    <row r="10" spans="1:15" ht="18" x14ac:dyDescent="0.25">
      <c r="A10" s="41" t="s">
        <v>86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42"/>
    </row>
    <row r="11" spans="1:15" x14ac:dyDescent="0.2">
      <c r="A11" s="33" t="s">
        <v>87</v>
      </c>
      <c r="B11" s="43">
        <f>statadiffmort!C5</f>
        <v>1.9665630534291267E-3</v>
      </c>
      <c r="C11" s="271">
        <v>1.3333333333333333</v>
      </c>
      <c r="D11" s="272">
        <v>0.66666666666666663</v>
      </c>
      <c r="E11" s="44">
        <f>statadiffmort!D5</f>
        <v>1.4543150663375854</v>
      </c>
      <c r="F11" s="44">
        <f>statadiffmort!E5</f>
        <v>0.57695698738098145</v>
      </c>
      <c r="G11" s="44">
        <f>statadiffmort!F5</f>
        <v>0.42059680819511414</v>
      </c>
      <c r="H11" s="36"/>
      <c r="I11" s="45">
        <f>statadiffmort!G5</f>
        <v>9.3561987159773707E-4</v>
      </c>
      <c r="J11" s="44">
        <f>C11</f>
        <v>1.3333333333333333</v>
      </c>
      <c r="K11" s="44">
        <f>D11</f>
        <v>0.66666666666666663</v>
      </c>
      <c r="L11" s="44">
        <f>statadiffmort!H5</f>
        <v>1.2487156391143799</v>
      </c>
      <c r="M11" s="44">
        <f>statadiffmort!I5</f>
        <v>0.75961363315582275</v>
      </c>
      <c r="N11" s="273">
        <f>statadiffmort!J5</f>
        <v>0.71796709299087524</v>
      </c>
      <c r="O11" s="46"/>
    </row>
    <row r="12" spans="1:15" x14ac:dyDescent="0.2">
      <c r="A12" s="33" t="s">
        <v>88</v>
      </c>
      <c r="B12" s="43">
        <f>statadiffmort!C6</f>
        <v>4.9303728155791759E-3</v>
      </c>
      <c r="C12" s="271">
        <v>1.3333333333333333</v>
      </c>
      <c r="D12" s="272">
        <v>0.66666666666666663</v>
      </c>
      <c r="E12" s="44">
        <f>statadiffmort!D6</f>
        <v>1.4377721548080444</v>
      </c>
      <c r="F12" s="44">
        <f>statadiffmort!E6</f>
        <v>0.58259642124176025</v>
      </c>
      <c r="G12" s="44">
        <f>statadiffmort!F6</f>
        <v>0.48075348138809204</v>
      </c>
      <c r="H12" s="36"/>
      <c r="I12" s="45">
        <f>statadiffmort!G6</f>
        <v>2.1176545415073633E-3</v>
      </c>
      <c r="J12" s="44">
        <f t="shared" ref="J12:K16" si="0">C12</f>
        <v>1.3333333333333333</v>
      </c>
      <c r="K12" s="44">
        <f t="shared" si="0"/>
        <v>0.66666666666666663</v>
      </c>
      <c r="L12" s="44">
        <f>statadiffmort!H6</f>
        <v>1.3012114763259888</v>
      </c>
      <c r="M12" s="44">
        <f>statadiffmort!I6</f>
        <v>0.71026980876922607</v>
      </c>
      <c r="N12" s="273">
        <f>statadiffmort!J6</f>
        <v>0.65286332368850708</v>
      </c>
      <c r="O12" s="46"/>
    </row>
    <row r="13" spans="1:15" x14ac:dyDescent="0.2">
      <c r="A13" s="33" t="s">
        <v>89</v>
      </c>
      <c r="B13" s="43">
        <f>statadiffmort!C7</f>
        <v>1.1125699616968632E-2</v>
      </c>
      <c r="C13" s="271">
        <v>1.2857142857142858</v>
      </c>
      <c r="D13" s="272">
        <v>0.7142857142857143</v>
      </c>
      <c r="E13" s="44">
        <f>statadiffmort!D7</f>
        <v>1.3800342082977295</v>
      </c>
      <c r="F13" s="44">
        <f>statadiffmort!E7</f>
        <v>0.63802719116210938</v>
      </c>
      <c r="G13" s="44">
        <f>statadiffmort!F7</f>
        <v>0.54771989583969116</v>
      </c>
      <c r="H13" s="36"/>
      <c r="I13" s="45">
        <f>statadiffmort!G7</f>
        <v>4.4152908958494663E-3</v>
      </c>
      <c r="J13" s="44">
        <f t="shared" si="0"/>
        <v>1.2857142857142858</v>
      </c>
      <c r="K13" s="44">
        <f t="shared" si="0"/>
        <v>0.7142857142857143</v>
      </c>
      <c r="L13" s="44">
        <f>statadiffmort!H7</f>
        <v>1.2908203601837158</v>
      </c>
      <c r="M13" s="44">
        <f>statadiffmort!I7</f>
        <v>0.72821462154388428</v>
      </c>
      <c r="N13" s="273">
        <f>statadiffmort!J7</f>
        <v>0.63303947448730469</v>
      </c>
      <c r="O13" s="46"/>
    </row>
    <row r="14" spans="1:15" x14ac:dyDescent="0.2">
      <c r="A14" s="33" t="s">
        <v>90</v>
      </c>
      <c r="B14" s="43">
        <f>statadiffmort!C8</f>
        <v>2.5054804980754852E-2</v>
      </c>
      <c r="C14" s="271">
        <v>1.2</v>
      </c>
      <c r="D14" s="272">
        <v>0.8</v>
      </c>
      <c r="E14" s="44">
        <f>statadiffmort!D8</f>
        <v>1.2597161531448364</v>
      </c>
      <c r="F14" s="44">
        <f>statadiffmort!E8</f>
        <v>0.76255232095718384</v>
      </c>
      <c r="G14" s="44">
        <f>statadiffmort!F8</f>
        <v>0.65121018886566162</v>
      </c>
      <c r="H14" s="36"/>
      <c r="I14" s="45">
        <f>statadiffmort!G8</f>
        <v>1.0318995453417301E-2</v>
      </c>
      <c r="J14" s="44">
        <f t="shared" si="0"/>
        <v>1.2</v>
      </c>
      <c r="K14" s="44">
        <f t="shared" si="0"/>
        <v>0.8</v>
      </c>
      <c r="L14" s="44">
        <f>statadiffmort!H8</f>
        <v>1.1906684637069702</v>
      </c>
      <c r="M14" s="44">
        <f>statadiffmort!I8</f>
        <v>0.83923047780990601</v>
      </c>
      <c r="N14" s="273">
        <f>statadiffmort!J8</f>
        <v>0.68973547220230103</v>
      </c>
      <c r="O14" s="46"/>
    </row>
    <row r="15" spans="1:15" x14ac:dyDescent="0.2">
      <c r="A15" s="33" t="s">
        <v>91</v>
      </c>
      <c r="B15" s="43">
        <f>statadiffmort!C9</f>
        <v>5.6452501565217972E-2</v>
      </c>
      <c r="C15" s="271">
        <v>1.1304347826086958</v>
      </c>
      <c r="D15" s="272">
        <v>0.86956521739130443</v>
      </c>
      <c r="E15" s="44">
        <f>statadiffmort!D9</f>
        <v>1.1319929361343384</v>
      </c>
      <c r="F15" s="44">
        <f>statadiffmort!E9</f>
        <v>0.88811546564102173</v>
      </c>
      <c r="G15" s="44">
        <f>statadiffmort!F9</f>
        <v>0.78757351636886597</v>
      </c>
      <c r="H15" s="36"/>
      <c r="I15" s="45">
        <f>statadiffmort!G9</f>
        <v>3.0137194320559502E-2</v>
      </c>
      <c r="J15" s="44">
        <f t="shared" si="0"/>
        <v>1.1304347826086958</v>
      </c>
      <c r="K15" s="44">
        <f t="shared" si="0"/>
        <v>0.86956521739130443</v>
      </c>
      <c r="L15" s="44">
        <f>statadiffmort!H9</f>
        <v>1.1411293745040894</v>
      </c>
      <c r="M15" s="44">
        <f>statadiffmort!I9</f>
        <v>0.88913559913635254</v>
      </c>
      <c r="N15" s="273">
        <f>statadiffmort!J9</f>
        <v>0.73781114816665649</v>
      </c>
      <c r="O15" s="46"/>
    </row>
    <row r="16" spans="1:15" x14ac:dyDescent="0.2">
      <c r="A16" s="33" t="s">
        <v>92</v>
      </c>
      <c r="B16" s="43">
        <f>statadiffmort!C10</f>
        <v>0.13047385215759277</v>
      </c>
      <c r="C16" s="271">
        <v>1.0476190476190477</v>
      </c>
      <c r="D16" s="272">
        <v>0.95238095238095233</v>
      </c>
      <c r="E16" s="44">
        <f>statadiffmort!D10</f>
        <v>1.0117793083190918</v>
      </c>
      <c r="F16" s="44">
        <f>statadiffmort!E10</f>
        <v>0.99537760019302368</v>
      </c>
      <c r="G16" s="44">
        <f>statadiffmort!F10</f>
        <v>0.95959335565567017</v>
      </c>
      <c r="H16" s="36"/>
      <c r="I16" s="45">
        <f>statadiffmort!G10</f>
        <v>9.2935003340244293E-2</v>
      </c>
      <c r="J16" s="44">
        <f t="shared" si="0"/>
        <v>1.0476190476190477</v>
      </c>
      <c r="K16" s="44">
        <f t="shared" si="0"/>
        <v>0.95238095238095233</v>
      </c>
      <c r="L16" s="44">
        <f>statadiffmort!H10</f>
        <v>1.0886987447738647</v>
      </c>
      <c r="M16" s="44">
        <f>statadiffmort!I10</f>
        <v>0.92857396602630615</v>
      </c>
      <c r="N16" s="273">
        <f>statadiffmort!J10</f>
        <v>0.84221017360687256</v>
      </c>
      <c r="O16" s="46"/>
    </row>
    <row r="17" spans="1:15" x14ac:dyDescent="0.2">
      <c r="A17" s="33" t="s">
        <v>93</v>
      </c>
      <c r="B17" s="43">
        <f>statadiffmort!C11</f>
        <v>0.26028141379356384</v>
      </c>
      <c r="C17" s="271">
        <f>C16</f>
        <v>1.0476190476190477</v>
      </c>
      <c r="D17" s="271">
        <f>D16</f>
        <v>0.95238095238095233</v>
      </c>
      <c r="E17" s="44">
        <f>statadiffmort!D11</f>
        <v>1</v>
      </c>
      <c r="F17" s="44">
        <f>statadiffmort!E11</f>
        <v>1</v>
      </c>
      <c r="G17" s="44">
        <f>statadiffmort!F11</f>
        <v>1</v>
      </c>
      <c r="H17" s="36"/>
      <c r="I17" s="45">
        <f>statadiffmort!G11</f>
        <v>0.22237233817577362</v>
      </c>
      <c r="J17" s="271">
        <f>J16</f>
        <v>1.0476190476190477</v>
      </c>
      <c r="K17" s="271">
        <f>K16</f>
        <v>0.95238095238095233</v>
      </c>
      <c r="L17" s="44">
        <f>statadiffmort!H11</f>
        <v>1.0332729816436768</v>
      </c>
      <c r="M17" s="44">
        <f>statadiffmort!I11</f>
        <v>0.96699702739715576</v>
      </c>
      <c r="N17" s="273">
        <f>statadiffmort!J11</f>
        <v>0.96564716100692749</v>
      </c>
      <c r="O17" s="46"/>
    </row>
    <row r="18" spans="1:15" x14ac:dyDescent="0.2">
      <c r="A18" s="33"/>
      <c r="B18" s="36"/>
      <c r="C18" s="36"/>
      <c r="D18" s="47"/>
      <c r="E18" s="36"/>
      <c r="F18" s="36"/>
      <c r="G18" s="36"/>
      <c r="H18" s="47"/>
      <c r="I18" s="36"/>
      <c r="J18" s="36"/>
      <c r="K18" s="47"/>
      <c r="L18" s="36"/>
      <c r="M18" s="36"/>
      <c r="N18" s="42"/>
      <c r="O18" s="46"/>
    </row>
    <row r="19" spans="1:15" ht="18" x14ac:dyDescent="0.25">
      <c r="A19" s="41" t="s">
        <v>94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8"/>
      <c r="O19" s="46"/>
    </row>
    <row r="20" spans="1:15" x14ac:dyDescent="0.2">
      <c r="A20" s="33" t="s">
        <v>87</v>
      </c>
      <c r="B20" s="43">
        <f>statadiffmort!C12</f>
        <v>1.981654204428196E-3</v>
      </c>
      <c r="C20" s="44">
        <f>C11</f>
        <v>1.3333333333333333</v>
      </c>
      <c r="D20" s="44">
        <f>D11</f>
        <v>0.66666666666666663</v>
      </c>
      <c r="E20" s="44">
        <f>statadiffmort!D12</f>
        <v>1.3842259645462036</v>
      </c>
      <c r="F20" s="44">
        <f>statadiffmort!E12</f>
        <v>0.61862492561340332</v>
      </c>
      <c r="G20" s="44">
        <f>statadiffmort!F12</f>
        <v>0.60437029600143433</v>
      </c>
      <c r="H20" s="47"/>
      <c r="I20" s="45">
        <f>statadiffmort!G12</f>
        <v>8.2990969531238079E-4</v>
      </c>
      <c r="J20" s="44">
        <f>J11</f>
        <v>1.3333333333333333</v>
      </c>
      <c r="K20" s="44">
        <f>K11</f>
        <v>0.66666666666666663</v>
      </c>
      <c r="L20" s="44">
        <f>statadiffmort!H12</f>
        <v>1.270224928855896</v>
      </c>
      <c r="M20" s="44">
        <f>statadiffmort!I12</f>
        <v>0.73313599824905396</v>
      </c>
      <c r="N20" s="273">
        <f>statadiffmort!J12</f>
        <v>0.71633124351501465</v>
      </c>
      <c r="O20" s="46"/>
    </row>
    <row r="21" spans="1:15" x14ac:dyDescent="0.2">
      <c r="A21" s="33" t="s">
        <v>88</v>
      </c>
      <c r="B21" s="43">
        <f>statadiffmort!C13</f>
        <v>4.3055573478341103E-3</v>
      </c>
      <c r="C21" s="44">
        <f t="shared" ref="C21:D26" si="1">C12</f>
        <v>1.3333333333333333</v>
      </c>
      <c r="D21" s="44">
        <f t="shared" si="1"/>
        <v>0.66666666666666663</v>
      </c>
      <c r="E21" s="44">
        <f>statadiffmort!D13</f>
        <v>1.3895518779754639</v>
      </c>
      <c r="F21" s="44">
        <f>statadiffmort!E13</f>
        <v>0.63193994760513306</v>
      </c>
      <c r="G21" s="44">
        <f>statadiffmort!F13</f>
        <v>0.52448034286499023</v>
      </c>
      <c r="H21" s="47"/>
      <c r="I21" s="45">
        <f>statadiffmort!G13</f>
        <v>1.8525043269619346E-3</v>
      </c>
      <c r="J21" s="44">
        <f t="shared" ref="J21:K21" si="2">J12</f>
        <v>1.3333333333333333</v>
      </c>
      <c r="K21" s="44">
        <f t="shared" si="2"/>
        <v>0.66666666666666663</v>
      </c>
      <c r="L21" s="44">
        <f>statadiffmort!H13</f>
        <v>1.3614344596862793</v>
      </c>
      <c r="M21" s="44">
        <f>statadiffmort!I13</f>
        <v>0.6606331467628479</v>
      </c>
      <c r="N21" s="273">
        <f>statadiffmort!J13</f>
        <v>0.55029517412185669</v>
      </c>
      <c r="O21" s="46"/>
    </row>
    <row r="22" spans="1:15" x14ac:dyDescent="0.2">
      <c r="A22" s="33" t="s">
        <v>89</v>
      </c>
      <c r="B22" s="43">
        <f>statadiffmort!C14</f>
        <v>1.0340631939470768E-2</v>
      </c>
      <c r="C22" s="44">
        <f t="shared" si="1"/>
        <v>1.2857142857142858</v>
      </c>
      <c r="D22" s="44">
        <f t="shared" si="1"/>
        <v>0.7142857142857143</v>
      </c>
      <c r="E22" s="44">
        <f>statadiffmort!D14</f>
        <v>1.3443254232406616</v>
      </c>
      <c r="F22" s="44">
        <f>statadiffmort!E14</f>
        <v>0.68762952089309692</v>
      </c>
      <c r="G22" s="44">
        <f>statadiffmort!F14</f>
        <v>0.5278550386428833</v>
      </c>
      <c r="H22" s="47"/>
      <c r="I22" s="45">
        <f>statadiffmort!G14</f>
        <v>3.9815544150769711E-3</v>
      </c>
      <c r="J22" s="44">
        <f t="shared" ref="J22:K22" si="3">J13</f>
        <v>1.2857142857142858</v>
      </c>
      <c r="K22" s="44">
        <f t="shared" si="3"/>
        <v>0.7142857142857143</v>
      </c>
      <c r="L22" s="44">
        <f>statadiffmort!H14</f>
        <v>1.3619500398635864</v>
      </c>
      <c r="M22" s="44">
        <f>statadiffmort!I14</f>
        <v>0.66915208101272583</v>
      </c>
      <c r="N22" s="273">
        <f>statadiffmort!J14</f>
        <v>0.5136420726776123</v>
      </c>
      <c r="O22" s="46"/>
    </row>
    <row r="23" spans="1:15" x14ac:dyDescent="0.2">
      <c r="A23" s="33" t="s">
        <v>90</v>
      </c>
      <c r="B23" s="43">
        <f>statadiffmort!C15</f>
        <v>2.1435808390378952E-2</v>
      </c>
      <c r="C23" s="44">
        <f t="shared" si="1"/>
        <v>1.2</v>
      </c>
      <c r="D23" s="44">
        <f t="shared" si="1"/>
        <v>0.8</v>
      </c>
      <c r="E23" s="44">
        <f>statadiffmort!D15</f>
        <v>1.26105797290802</v>
      </c>
      <c r="F23" s="44">
        <f>statadiffmort!E15</f>
        <v>0.77436536550521851</v>
      </c>
      <c r="G23" s="44">
        <f>statadiffmort!F15</f>
        <v>0.59724825620651245</v>
      </c>
      <c r="H23" s="47"/>
      <c r="I23" s="45">
        <f>statadiffmort!G15</f>
        <v>8.5388906300067902E-3</v>
      </c>
      <c r="J23" s="44">
        <f t="shared" ref="J23:K23" si="4">J14</f>
        <v>1.2</v>
      </c>
      <c r="K23" s="44">
        <f t="shared" si="4"/>
        <v>0.8</v>
      </c>
      <c r="L23" s="44">
        <f>statadiffmort!H15</f>
        <v>1.2747945785522461</v>
      </c>
      <c r="M23" s="44">
        <f>statadiffmort!I15</f>
        <v>0.76004678010940552</v>
      </c>
      <c r="N23" s="273">
        <f>statadiffmort!J15</f>
        <v>0.58584016561508179</v>
      </c>
      <c r="O23" s="46"/>
    </row>
    <row r="24" spans="1:15" x14ac:dyDescent="0.2">
      <c r="A24" s="33" t="s">
        <v>91</v>
      </c>
      <c r="B24" s="43">
        <f>statadiffmort!C16</f>
        <v>4.9090541899204254E-2</v>
      </c>
      <c r="C24" s="44">
        <f t="shared" si="1"/>
        <v>1.1304347826086958</v>
      </c>
      <c r="D24" s="44">
        <f t="shared" si="1"/>
        <v>0.86956521739130443</v>
      </c>
      <c r="E24" s="44">
        <f>statadiffmort!D16</f>
        <v>1.1602731943130493</v>
      </c>
      <c r="F24" s="44">
        <f>statadiffmort!E16</f>
        <v>0.87839764356613159</v>
      </c>
      <c r="G24" s="44">
        <f>statadiffmort!F16</f>
        <v>0.68504321575164795</v>
      </c>
      <c r="H24" s="47"/>
      <c r="I24" s="45">
        <f>statadiffmort!G16</f>
        <v>2.5124767795205116E-2</v>
      </c>
      <c r="J24" s="44">
        <f t="shared" ref="J24:K24" si="5">J15</f>
        <v>1.1304347826086958</v>
      </c>
      <c r="K24" s="44">
        <f t="shared" si="5"/>
        <v>0.86956521739130443</v>
      </c>
      <c r="L24" s="44">
        <f>statadiffmort!H16</f>
        <v>1.2039521932601929</v>
      </c>
      <c r="M24" s="44">
        <f>statadiffmort!I16</f>
        <v>0.83245736360549927</v>
      </c>
      <c r="N24" s="273">
        <f>statadiffmort!J16</f>
        <v>0.65040957927703857</v>
      </c>
      <c r="O24" s="46"/>
    </row>
    <row r="25" spans="1:15" x14ac:dyDescent="0.2">
      <c r="A25" s="33" t="s">
        <v>92</v>
      </c>
      <c r="B25" s="43">
        <f>statadiffmort!C17</f>
        <v>0.11476777493953705</v>
      </c>
      <c r="C25" s="44">
        <f t="shared" si="1"/>
        <v>1.0476190476190477</v>
      </c>
      <c r="D25" s="44">
        <f t="shared" si="1"/>
        <v>0.95238095238095233</v>
      </c>
      <c r="E25" s="44">
        <f>statadiffmort!D17</f>
        <v>1.0506192445755005</v>
      </c>
      <c r="F25" s="44">
        <f>statadiffmort!E17</f>
        <v>0.97999483346939087</v>
      </c>
      <c r="G25" s="44">
        <f>statadiffmort!F17</f>
        <v>0.82692438364028931</v>
      </c>
      <c r="H25" s="47"/>
      <c r="I25" s="45">
        <f>statadiffmort!G17</f>
        <v>8.1020183861255646E-2</v>
      </c>
      <c r="J25" s="44">
        <f t="shared" ref="J25:K25" si="6">J16</f>
        <v>1.0476190476190477</v>
      </c>
      <c r="K25" s="44">
        <f t="shared" si="6"/>
        <v>0.95238095238095233</v>
      </c>
      <c r="L25" s="44">
        <f>statadiffmort!H17</f>
        <v>1.0951627492904663</v>
      </c>
      <c r="M25" s="44">
        <f>statadiffmort!I17</f>
        <v>0.94081765413284302</v>
      </c>
      <c r="N25" s="273">
        <f>statadiffmort!J17</f>
        <v>0.76091551780700684</v>
      </c>
      <c r="O25" s="46"/>
    </row>
    <row r="26" spans="1:15" x14ac:dyDescent="0.2">
      <c r="A26" s="33" t="s">
        <v>93</v>
      </c>
      <c r="B26" s="43">
        <f>statadiffmort!C18</f>
        <v>0.24832579493522644</v>
      </c>
      <c r="C26" s="44">
        <f t="shared" si="1"/>
        <v>1.0476190476190477</v>
      </c>
      <c r="D26" s="44">
        <f t="shared" si="1"/>
        <v>0.95238095238095233</v>
      </c>
      <c r="E26" s="44">
        <f>statadiffmort!D18</f>
        <v>1.2484012842178345</v>
      </c>
      <c r="F26" s="44">
        <f>statadiffmort!E18</f>
        <v>0.69665616750717163</v>
      </c>
      <c r="G26" s="44">
        <f>statadiffmort!F18</f>
        <v>0.97136938571929932</v>
      </c>
      <c r="H26" s="47"/>
      <c r="I26" s="45">
        <f>statadiffmort!G18</f>
        <v>0.20701377093791962</v>
      </c>
      <c r="J26" s="44">
        <f t="shared" ref="J26:K26" si="7">J17</f>
        <v>1.0476190476190477</v>
      </c>
      <c r="K26" s="44">
        <f t="shared" si="7"/>
        <v>0.95238095238095233</v>
      </c>
      <c r="L26" s="44">
        <f>statadiffmort!H18</f>
        <v>1.0103938579559326</v>
      </c>
      <c r="M26" s="44">
        <f>statadiffmort!I18</f>
        <v>1</v>
      </c>
      <c r="N26" s="273">
        <f>statadiffmort!J18</f>
        <v>0.94803118705749512</v>
      </c>
      <c r="O26" s="46"/>
    </row>
    <row r="27" spans="1:15" x14ac:dyDescent="0.2">
      <c r="A27" s="33"/>
      <c r="B27" s="36"/>
      <c r="C27" s="36"/>
      <c r="D27" s="47"/>
      <c r="E27" s="36"/>
      <c r="F27" s="36"/>
      <c r="G27" s="36"/>
      <c r="H27" s="47"/>
      <c r="I27" s="36"/>
      <c r="J27" s="36"/>
      <c r="K27" s="47"/>
      <c r="L27" s="36"/>
      <c r="M27" s="36"/>
      <c r="N27" s="42"/>
      <c r="O27" s="46"/>
    </row>
    <row r="28" spans="1:15" ht="18" x14ac:dyDescent="0.25">
      <c r="A28" s="41" t="s">
        <v>95</v>
      </c>
      <c r="B28" s="47"/>
      <c r="C28" s="47"/>
      <c r="D28" s="47"/>
      <c r="E28" s="44"/>
      <c r="F28" s="44"/>
      <c r="G28" s="44"/>
      <c r="H28" s="47"/>
      <c r="I28" s="47"/>
      <c r="J28" s="47"/>
      <c r="K28" s="47"/>
      <c r="L28" s="47"/>
      <c r="M28" s="47"/>
      <c r="N28" s="48"/>
      <c r="O28" s="46"/>
    </row>
    <row r="29" spans="1:15" x14ac:dyDescent="0.2">
      <c r="A29" s="33" t="s">
        <v>87</v>
      </c>
      <c r="B29" s="43">
        <f>statadiffmort!C19</f>
        <v>1.9863813649863005E-3</v>
      </c>
      <c r="C29" s="44">
        <f>C11</f>
        <v>1.3333333333333333</v>
      </c>
      <c r="D29" s="44">
        <f>D11</f>
        <v>0.66666666666666663</v>
      </c>
      <c r="E29" s="44">
        <f>statadiffmort!D19</f>
        <v>1.2233195304870605</v>
      </c>
      <c r="F29" s="44">
        <f>statadiffmort!E19</f>
        <v>0.8317563533782959</v>
      </c>
      <c r="G29" s="44">
        <f>statadiffmort!F19</f>
        <v>0.55637663602828979</v>
      </c>
      <c r="H29" s="47"/>
      <c r="I29" s="45">
        <f>statadiffmort!G19</f>
        <v>7.9728540731593966E-4</v>
      </c>
      <c r="J29" s="44">
        <f>J20</f>
        <v>1.3333333333333333</v>
      </c>
      <c r="K29" s="44">
        <f>K20</f>
        <v>0.66666666666666663</v>
      </c>
      <c r="L29" s="44">
        <f>statadiffmort!H19</f>
        <v>1.3897302150726318</v>
      </c>
      <c r="M29" s="44">
        <f>statadiffmort!I19</f>
        <v>0.62405437231063843</v>
      </c>
      <c r="N29" s="273">
        <f>statadiffmort!J19</f>
        <v>0.55513095855712891</v>
      </c>
      <c r="O29" s="46"/>
    </row>
    <row r="30" spans="1:15" x14ac:dyDescent="0.2">
      <c r="A30" s="33" t="s">
        <v>88</v>
      </c>
      <c r="B30" s="43">
        <f>statadiffmort!C20</f>
        <v>3.8283204194158316E-3</v>
      </c>
      <c r="C30" s="44">
        <f t="shared" ref="C30:D35" si="8">C12</f>
        <v>1.3333333333333333</v>
      </c>
      <c r="D30" s="44">
        <f t="shared" si="8"/>
        <v>0.66666666666666663</v>
      </c>
      <c r="E30" s="44">
        <f>statadiffmort!D20</f>
        <v>1.3058755397796631</v>
      </c>
      <c r="F30" s="44">
        <f>statadiffmort!E20</f>
        <v>0.73733341693878174</v>
      </c>
      <c r="G30" s="44">
        <f>statadiffmort!F20</f>
        <v>0.52128899097442627</v>
      </c>
      <c r="H30" s="47"/>
      <c r="I30" s="45">
        <f>statadiffmort!G20</f>
        <v>1.626386889256537E-3</v>
      </c>
      <c r="J30" s="44">
        <f t="shared" ref="J30:K30" si="9">J21</f>
        <v>1.3333333333333333</v>
      </c>
      <c r="K30" s="44">
        <f t="shared" si="9"/>
        <v>0.66666666666666663</v>
      </c>
      <c r="L30" s="44">
        <f>statadiffmort!H20</f>
        <v>1.3638772964477539</v>
      </c>
      <c r="M30" s="44">
        <f>statadiffmort!I20</f>
        <v>0.65022999048233032</v>
      </c>
      <c r="N30" s="273">
        <f>statadiffmort!J20</f>
        <v>0.5796934962272644</v>
      </c>
      <c r="O30" s="46"/>
    </row>
    <row r="31" spans="1:15" x14ac:dyDescent="0.2">
      <c r="A31" s="33" t="s">
        <v>89</v>
      </c>
      <c r="B31" s="43">
        <f>statadiffmort!C21</f>
        <v>8.497903123497963E-3</v>
      </c>
      <c r="C31" s="44">
        <f t="shared" si="8"/>
        <v>1.2857142857142858</v>
      </c>
      <c r="D31" s="44">
        <f t="shared" si="8"/>
        <v>0.7142857142857143</v>
      </c>
      <c r="E31" s="44">
        <f>statadiffmort!D21</f>
        <v>1.3062343597412109</v>
      </c>
      <c r="F31" s="44">
        <f>statadiffmort!E21</f>
        <v>0.73639065027236938</v>
      </c>
      <c r="G31" s="44">
        <f>statadiffmort!F21</f>
        <v>0.52326560020446777</v>
      </c>
      <c r="H31" s="47"/>
      <c r="I31" s="45">
        <f>statadiffmort!G21</f>
        <v>3.4794698003679514E-3</v>
      </c>
      <c r="J31" s="44">
        <f t="shared" ref="J31:K31" si="10">J22</f>
        <v>1.2857142857142858</v>
      </c>
      <c r="K31" s="44">
        <f t="shared" si="10"/>
        <v>0.7142857142857143</v>
      </c>
      <c r="L31" s="44">
        <f>statadiffmort!H21</f>
        <v>1.2933759689331055</v>
      </c>
      <c r="M31" s="44">
        <f>statadiffmort!I21</f>
        <v>0.72205835580825806</v>
      </c>
      <c r="N31" s="273">
        <f>statadiffmort!J21</f>
        <v>0.64488685131072998</v>
      </c>
      <c r="O31" s="46"/>
    </row>
    <row r="32" spans="1:15" x14ac:dyDescent="0.2">
      <c r="A32" s="33" t="s">
        <v>90</v>
      </c>
      <c r="B32" s="43">
        <f>statadiffmort!C22</f>
        <v>1.8746865913271904E-2</v>
      </c>
      <c r="C32" s="44">
        <f t="shared" si="8"/>
        <v>1.2</v>
      </c>
      <c r="D32" s="44">
        <f t="shared" si="8"/>
        <v>0.8</v>
      </c>
      <c r="E32" s="44">
        <f>statadiffmort!D22</f>
        <v>1.2574602365493774</v>
      </c>
      <c r="F32" s="44">
        <f>statadiffmort!E22</f>
        <v>0.789844810962677</v>
      </c>
      <c r="G32" s="44">
        <f>statadiffmort!F22</f>
        <v>0.55331927537918091</v>
      </c>
      <c r="H32" s="47"/>
      <c r="I32" s="45">
        <f>statadiffmort!G22</f>
        <v>7.4257790111005306E-3</v>
      </c>
      <c r="J32" s="44">
        <f t="shared" ref="J32:K32" si="11">J23</f>
        <v>1.2</v>
      </c>
      <c r="K32" s="44">
        <f t="shared" si="11"/>
        <v>0.8</v>
      </c>
      <c r="L32" s="44">
        <f>statadiffmort!H22</f>
        <v>1.2236418724060059</v>
      </c>
      <c r="M32" s="44">
        <f>statadiffmort!I22</f>
        <v>0.77626585960388184</v>
      </c>
      <c r="N32" s="273">
        <f>statadiffmort!J22</f>
        <v>0.77672690153121948</v>
      </c>
      <c r="O32" s="46"/>
    </row>
    <row r="33" spans="1:15" x14ac:dyDescent="0.2">
      <c r="A33" s="33" t="s">
        <v>91</v>
      </c>
      <c r="B33" s="43">
        <f>statadiffmort!C23</f>
        <v>4.255516454577446E-2</v>
      </c>
      <c r="C33" s="44">
        <f t="shared" si="8"/>
        <v>1.1304347826086958</v>
      </c>
      <c r="D33" s="44">
        <f t="shared" si="8"/>
        <v>0.86956521739130443</v>
      </c>
      <c r="E33" s="44">
        <f>statadiffmort!D23</f>
        <v>1.2010467052459717</v>
      </c>
      <c r="F33" s="44">
        <f>statadiffmort!E23</f>
        <v>0.84354305267333984</v>
      </c>
      <c r="G33" s="44">
        <f>statadiffmort!F23</f>
        <v>0.62059414386749268</v>
      </c>
      <c r="H33" s="47"/>
      <c r="I33" s="45">
        <f>statadiffmort!G23</f>
        <v>2.1252671256661415E-2</v>
      </c>
      <c r="J33" s="44">
        <f t="shared" ref="J33:K33" si="12">J24</f>
        <v>1.1304347826086958</v>
      </c>
      <c r="K33" s="44">
        <f t="shared" si="12"/>
        <v>0.86956521739130443</v>
      </c>
      <c r="L33" s="44">
        <f>statadiffmort!H23</f>
        <v>1.1720151901245117</v>
      </c>
      <c r="M33" s="44">
        <f>statadiffmort!I23</f>
        <v>0.83062809705734253</v>
      </c>
      <c r="N33" s="273">
        <f>statadiffmort!J23</f>
        <v>0.81741166114807129</v>
      </c>
      <c r="O33" s="46"/>
    </row>
    <row r="34" spans="1:15" x14ac:dyDescent="0.2">
      <c r="A34" s="33" t="s">
        <v>92</v>
      </c>
      <c r="B34" s="43">
        <f>statadiffmort!C24</f>
        <v>0.10207147151231766</v>
      </c>
      <c r="C34" s="44">
        <f t="shared" si="8"/>
        <v>1.0476190476190477</v>
      </c>
      <c r="D34" s="44">
        <f t="shared" si="8"/>
        <v>0.95238095238095233</v>
      </c>
      <c r="E34" s="44">
        <f>statadiffmort!D24</f>
        <v>1.1134377717971802</v>
      </c>
      <c r="F34" s="44">
        <f>statadiffmort!E24</f>
        <v>0.91981625556945801</v>
      </c>
      <c r="G34" s="44">
        <f>statadiffmort!F24</f>
        <v>0.75354635715484619</v>
      </c>
      <c r="H34" s="47"/>
      <c r="I34" s="45">
        <f>statadiffmort!G24</f>
        <v>6.8537019193172455E-2</v>
      </c>
      <c r="J34" s="44">
        <f t="shared" ref="J34:K34" si="13">J25</f>
        <v>1.0476190476190477</v>
      </c>
      <c r="K34" s="44">
        <f t="shared" si="13"/>
        <v>0.95238095238095233</v>
      </c>
      <c r="L34" s="44">
        <f>statadiffmort!H24</f>
        <v>1.0888628959655762</v>
      </c>
      <c r="M34" s="44">
        <f>statadiffmort!I24</f>
        <v>0.91615140438079834</v>
      </c>
      <c r="N34" s="273">
        <f>statadiffmort!J24</f>
        <v>0.89108008146286011</v>
      </c>
      <c r="O34" s="46"/>
    </row>
    <row r="35" spans="1:15" x14ac:dyDescent="0.2">
      <c r="A35" s="33" t="s">
        <v>93</v>
      </c>
      <c r="B35" s="43">
        <f>statadiffmort!C25</f>
        <v>0.22262123227119446</v>
      </c>
      <c r="C35" s="44">
        <f t="shared" si="8"/>
        <v>1.0476190476190477</v>
      </c>
      <c r="D35" s="44">
        <f t="shared" si="8"/>
        <v>0.95238095238095233</v>
      </c>
      <c r="E35" s="44">
        <f>statadiffmort!D25</f>
        <v>1.0297331809997559</v>
      </c>
      <c r="F35" s="44">
        <f>statadiffmort!E25</f>
        <v>0.98606473207473755</v>
      </c>
      <c r="G35" s="44">
        <f>statadiffmort!F25</f>
        <v>0.90707528591156006</v>
      </c>
      <c r="H35" s="47"/>
      <c r="I35" s="45">
        <f>statadiffmort!G25</f>
        <v>0.18487817049026489</v>
      </c>
      <c r="J35" s="44">
        <f t="shared" ref="J35:K35" si="14">J26</f>
        <v>1.0476190476190477</v>
      </c>
      <c r="K35" s="44">
        <f t="shared" si="14"/>
        <v>0.95238095238095233</v>
      </c>
      <c r="L35" s="44">
        <f>statadiffmort!H25</f>
        <v>1.0112202167510986</v>
      </c>
      <c r="M35" s="44">
        <f>statadiffmort!I25</f>
        <v>0.99429118633270264</v>
      </c>
      <c r="N35" s="273">
        <f>statadiffmort!J25</f>
        <v>0.96673381328582764</v>
      </c>
      <c r="O35" s="46"/>
    </row>
    <row r="36" spans="1:15" x14ac:dyDescent="0.2">
      <c r="A36" s="33"/>
      <c r="B36" s="36"/>
      <c r="C36" s="36"/>
      <c r="D36" s="47"/>
      <c r="E36" s="36"/>
      <c r="F36" s="36"/>
      <c r="G36" s="36"/>
      <c r="H36" s="47"/>
      <c r="I36" s="36"/>
      <c r="J36" s="36"/>
      <c r="K36" s="47"/>
      <c r="L36" s="36"/>
      <c r="M36" s="36"/>
      <c r="N36" s="42"/>
      <c r="O36" s="46"/>
    </row>
    <row r="37" spans="1:15" ht="18" x14ac:dyDescent="0.25">
      <c r="A37" s="41" t="s">
        <v>96</v>
      </c>
      <c r="B37" s="47"/>
      <c r="C37" s="47"/>
      <c r="D37" s="47"/>
      <c r="E37" s="49"/>
      <c r="F37" s="47"/>
      <c r="G37" s="47"/>
      <c r="H37" s="47"/>
      <c r="I37" s="47"/>
      <c r="J37" s="47"/>
      <c r="K37" s="47"/>
      <c r="L37" s="47"/>
      <c r="M37" s="47"/>
      <c r="N37" s="48"/>
      <c r="O37" s="46"/>
    </row>
    <row r="38" spans="1:15" x14ac:dyDescent="0.2">
      <c r="A38" s="33" t="s">
        <v>87</v>
      </c>
      <c r="B38" s="43">
        <f>statadiffmort!C26</f>
        <v>1.3375135604292154E-3</v>
      </c>
      <c r="C38" s="44">
        <f>C29</f>
        <v>1.3333333333333333</v>
      </c>
      <c r="D38" s="44">
        <f>D29</f>
        <v>0.66666666666666663</v>
      </c>
      <c r="E38" s="44">
        <f>statadiffmort!D26</f>
        <v>1.498102068901062</v>
      </c>
      <c r="F38" s="44">
        <f>statadiffmort!E26</f>
        <v>0.52347922325134277</v>
      </c>
      <c r="G38" s="44">
        <f>statadiffmort!F26</f>
        <v>0.41557300090789795</v>
      </c>
      <c r="H38" s="47"/>
      <c r="I38" s="45">
        <f>statadiffmort!G26</f>
        <v>5.9387180954217911E-4</v>
      </c>
      <c r="J38" s="44">
        <f>J29</f>
        <v>1.3333333333333333</v>
      </c>
      <c r="K38" s="44">
        <f>K29</f>
        <v>0.66666666666666663</v>
      </c>
      <c r="L38" s="44">
        <f>statadiffmort!H26</f>
        <v>1.5418773889541626</v>
      </c>
      <c r="M38" s="44">
        <f>statadiffmort!I26</f>
        <v>0.46484681963920593</v>
      </c>
      <c r="N38" s="273">
        <f>statadiffmort!J26</f>
        <v>0.43122592568397522</v>
      </c>
      <c r="O38" s="46"/>
    </row>
    <row r="39" spans="1:15" x14ac:dyDescent="0.2">
      <c r="A39" s="33" t="s">
        <v>88</v>
      </c>
      <c r="B39" s="43">
        <f>statadiffmort!C27</f>
        <v>3.2972735352814198E-3</v>
      </c>
      <c r="C39" s="44">
        <f t="shared" ref="C39:D44" si="15">C30</f>
        <v>1.3333333333333333</v>
      </c>
      <c r="D39" s="44">
        <f t="shared" si="15"/>
        <v>0.66666666666666663</v>
      </c>
      <c r="E39" s="44">
        <f>statadiffmort!D27</f>
        <v>1.4164524078369141</v>
      </c>
      <c r="F39" s="44">
        <f>statadiffmort!E27</f>
        <v>0.61292004585266113</v>
      </c>
      <c r="G39" s="44">
        <f>statadiffmort!F27</f>
        <v>0.46605822443962097</v>
      </c>
      <c r="H39" s="47"/>
      <c r="I39" s="45">
        <f>statadiffmort!G27</f>
        <v>1.5600654296576977E-3</v>
      </c>
      <c r="J39" s="44">
        <f t="shared" ref="J39:K39" si="16">J30</f>
        <v>1.3333333333333333</v>
      </c>
      <c r="K39" s="44">
        <f t="shared" si="16"/>
        <v>0.66666666666666663</v>
      </c>
      <c r="L39" s="44">
        <f>statadiffmort!H27</f>
        <v>1.4152513742446899</v>
      </c>
      <c r="M39" s="44">
        <f>statadiffmort!I27</f>
        <v>0.59843665361404419</v>
      </c>
      <c r="N39" s="273">
        <f>statadiffmort!J27</f>
        <v>0.52999603748321533</v>
      </c>
      <c r="O39" s="46"/>
    </row>
    <row r="40" spans="1:15" x14ac:dyDescent="0.2">
      <c r="A40" s="33" t="s">
        <v>89</v>
      </c>
      <c r="B40" s="43">
        <f>statadiffmort!C28</f>
        <v>7.2156414389610291E-3</v>
      </c>
      <c r="C40" s="44">
        <f t="shared" si="15"/>
        <v>1.2857142857142858</v>
      </c>
      <c r="D40" s="44">
        <f t="shared" si="15"/>
        <v>0.7142857142857143</v>
      </c>
      <c r="E40" s="44">
        <f>statadiffmort!D28</f>
        <v>1.3532367944717407</v>
      </c>
      <c r="F40" s="44">
        <f>statadiffmort!E28</f>
        <v>0.68155390024185181</v>
      </c>
      <c r="G40" s="44">
        <f>statadiffmort!F28</f>
        <v>0.50760066509246826</v>
      </c>
      <c r="H40" s="47"/>
      <c r="I40" s="45">
        <f>statadiffmort!G28</f>
        <v>3.0992457177489996E-3</v>
      </c>
      <c r="J40" s="44">
        <f t="shared" ref="J40:K40" si="17">J31</f>
        <v>1.2857142857142858</v>
      </c>
      <c r="K40" s="44">
        <f t="shared" si="17"/>
        <v>0.7142857142857143</v>
      </c>
      <c r="L40" s="44">
        <f>statadiffmort!H28</f>
        <v>1.292788028717041</v>
      </c>
      <c r="M40" s="44">
        <f>statadiffmort!I28</f>
        <v>0.73464846611022949</v>
      </c>
      <c r="N40" s="273">
        <f>statadiffmort!J28</f>
        <v>0.59746581315994263</v>
      </c>
      <c r="O40" s="46"/>
    </row>
    <row r="41" spans="1:15" x14ac:dyDescent="0.2">
      <c r="A41" s="33" t="s">
        <v>90</v>
      </c>
      <c r="B41" s="43">
        <f>statadiffmort!C29</f>
        <v>1.4999334700405598E-2</v>
      </c>
      <c r="C41" s="44">
        <f t="shared" si="15"/>
        <v>1.2</v>
      </c>
      <c r="D41" s="44">
        <f t="shared" si="15"/>
        <v>0.8</v>
      </c>
      <c r="E41" s="44">
        <f>statadiffmort!D29</f>
        <v>1.2755595445632935</v>
      </c>
      <c r="F41" s="44">
        <f>statadiffmort!E29</f>
        <v>0.76392483711242676</v>
      </c>
      <c r="G41" s="44">
        <f>statadiffmort!F29</f>
        <v>0.56650280952453613</v>
      </c>
      <c r="H41" s="47"/>
      <c r="I41" s="45">
        <f>statadiffmort!G29</f>
        <v>6.3517983071506023E-3</v>
      </c>
      <c r="J41" s="44">
        <f t="shared" ref="J41:K41" si="18">J32</f>
        <v>1.2</v>
      </c>
      <c r="K41" s="44">
        <f t="shared" si="18"/>
        <v>0.8</v>
      </c>
      <c r="L41" s="44">
        <f>statadiffmort!H29</f>
        <v>1.2041635513305664</v>
      </c>
      <c r="M41" s="44">
        <f>statadiffmort!I29</f>
        <v>0.8264462947845459</v>
      </c>
      <c r="N41" s="273">
        <f>statadiffmort!J29</f>
        <v>0.67339658737182617</v>
      </c>
      <c r="O41" s="46"/>
    </row>
    <row r="42" spans="1:15" x14ac:dyDescent="0.2">
      <c r="A42" s="33" t="s">
        <v>91</v>
      </c>
      <c r="B42" s="43">
        <f>statadiffmort!C30</f>
        <v>3.4682169556617737E-2</v>
      </c>
      <c r="C42" s="44">
        <f t="shared" si="15"/>
        <v>1.1304347826086958</v>
      </c>
      <c r="D42" s="44">
        <f t="shared" si="15"/>
        <v>0.86956521739130443</v>
      </c>
      <c r="E42" s="44">
        <f>statadiffmort!D30</f>
        <v>1.1506807804107666</v>
      </c>
      <c r="F42" s="44">
        <f>statadiffmort!E30</f>
        <v>0.88980299234390259</v>
      </c>
      <c r="G42" s="44">
        <f>statadiffmort!F30</f>
        <v>0.68738377094268799</v>
      </c>
      <c r="H42" s="47"/>
      <c r="I42" s="45">
        <f>statadiffmort!G30</f>
        <v>1.6970042139291763E-2</v>
      </c>
      <c r="J42" s="44">
        <f t="shared" ref="J42:K42" si="19">J33</f>
        <v>1.1304347826086958</v>
      </c>
      <c r="K42" s="44">
        <f t="shared" si="19"/>
        <v>0.86956521739130443</v>
      </c>
      <c r="L42" s="44">
        <f>statadiffmort!H30</f>
        <v>1.2180197238922119</v>
      </c>
      <c r="M42" s="44">
        <f>statadiffmort!I30</f>
        <v>0.78497487306594849</v>
      </c>
      <c r="N42" s="273">
        <f>statadiffmort!J30</f>
        <v>0.77000176906585693</v>
      </c>
      <c r="O42" s="46"/>
    </row>
    <row r="43" spans="1:15" x14ac:dyDescent="0.2">
      <c r="A43" s="33" t="s">
        <v>92</v>
      </c>
      <c r="B43" s="43">
        <f>statadiffmort!C31</f>
        <v>9.4850115478038788E-2</v>
      </c>
      <c r="C43" s="44">
        <f t="shared" si="15"/>
        <v>1.0476190476190477</v>
      </c>
      <c r="D43" s="44">
        <f t="shared" si="15"/>
        <v>0.95238095238095233</v>
      </c>
      <c r="E43" s="44">
        <f>statadiffmort!D31</f>
        <v>1.105090856552124</v>
      </c>
      <c r="F43" s="44">
        <f>statadiffmort!E31</f>
        <v>0.91549515724182129</v>
      </c>
      <c r="G43" s="44">
        <f>statadiffmort!F31</f>
        <v>0.81256520748138428</v>
      </c>
      <c r="H43" s="47"/>
      <c r="I43" s="45">
        <f>statadiffmort!G31</f>
        <v>6.3497342169284821E-2</v>
      </c>
      <c r="J43" s="44">
        <f t="shared" ref="J43:K43" si="20">J34</f>
        <v>1.0476190476190477</v>
      </c>
      <c r="K43" s="44">
        <f t="shared" si="20"/>
        <v>0.95238095238095233</v>
      </c>
      <c r="L43" s="44">
        <f>statadiffmort!H31</f>
        <v>1.1528323888778687</v>
      </c>
      <c r="M43" s="44">
        <f>statadiffmort!I31</f>
        <v>0.85042756795883179</v>
      </c>
      <c r="N43" s="273">
        <f>statadiffmort!J31</f>
        <v>0.83412772417068481</v>
      </c>
      <c r="O43" s="46"/>
    </row>
    <row r="44" spans="1:15" x14ac:dyDescent="0.2">
      <c r="A44" s="33" t="s">
        <v>93</v>
      </c>
      <c r="B44" s="43">
        <f>statadiffmort!C32</f>
        <v>0.2130703330039978</v>
      </c>
      <c r="C44" s="44">
        <f t="shared" si="15"/>
        <v>1.0476190476190477</v>
      </c>
      <c r="D44" s="44">
        <f t="shared" si="15"/>
        <v>0.95238095238095233</v>
      </c>
      <c r="E44" s="44">
        <f>statadiffmort!D32</f>
        <v>1.0606954097747803</v>
      </c>
      <c r="F44" s="44">
        <f>statadiffmort!E32</f>
        <v>0.96118581295013428</v>
      </c>
      <c r="G44" s="44">
        <f>statadiffmort!F32</f>
        <v>0.85177969932556152</v>
      </c>
      <c r="H44" s="47"/>
      <c r="I44" s="45">
        <f>statadiffmort!G32</f>
        <v>0.17435483634471893</v>
      </c>
      <c r="J44" s="44">
        <f t="shared" ref="J44:K44" si="21">J35</f>
        <v>1.0476190476190477</v>
      </c>
      <c r="K44" s="44">
        <f t="shared" si="21"/>
        <v>0.95238095238095233</v>
      </c>
      <c r="L44" s="44">
        <f>statadiffmort!H32</f>
        <v>1.0730288028717041</v>
      </c>
      <c r="M44" s="44">
        <f>statadiffmort!I32</f>
        <v>0.93374365568161011</v>
      </c>
      <c r="N44" s="273">
        <f>statadiffmort!J32</f>
        <v>0.89988094568252563</v>
      </c>
      <c r="O44" s="46"/>
    </row>
    <row r="45" spans="1:15" x14ac:dyDescent="0.2">
      <c r="A45" s="33"/>
      <c r="B45" s="36"/>
      <c r="C45" s="36"/>
      <c r="D45" s="47"/>
      <c r="E45" s="36"/>
      <c r="F45" s="36"/>
      <c r="G45" s="36"/>
      <c r="H45" s="47"/>
      <c r="I45" s="36"/>
      <c r="J45" s="36"/>
      <c r="K45" s="47"/>
      <c r="L45" s="36"/>
      <c r="M45" s="36"/>
      <c r="N45" s="42"/>
      <c r="O45" s="46"/>
    </row>
    <row r="46" spans="1:15" ht="18" x14ac:dyDescent="0.25">
      <c r="A46" s="41" t="s">
        <v>229</v>
      </c>
      <c r="B46" s="47"/>
      <c r="C46" s="47"/>
      <c r="D46" s="47"/>
      <c r="E46" s="49"/>
      <c r="F46" s="47"/>
      <c r="G46" s="47"/>
      <c r="H46" s="47"/>
      <c r="I46" s="47"/>
      <c r="J46" s="47"/>
      <c r="K46" s="47"/>
      <c r="L46" s="47"/>
      <c r="M46" s="47"/>
      <c r="N46" s="48"/>
      <c r="O46" s="46"/>
    </row>
    <row r="47" spans="1:15" x14ac:dyDescent="0.2">
      <c r="A47" s="33" t="s">
        <v>87</v>
      </c>
      <c r="B47" s="43">
        <f>statadiffmort!C33</f>
        <v>1.0966270929202437E-3</v>
      </c>
      <c r="C47" s="44">
        <f>C38</f>
        <v>1.3333333333333333</v>
      </c>
      <c r="D47" s="44">
        <f>D38</f>
        <v>0.66666666666666663</v>
      </c>
      <c r="E47" s="44">
        <f>statadiffmort!D33</f>
        <v>1.424346923828125</v>
      </c>
      <c r="F47" s="44">
        <f>statadiffmort!E33</f>
        <v>0.62185543775558472</v>
      </c>
      <c r="G47" s="44">
        <f>statadiffmort!F33</f>
        <v>0.39084345102310181</v>
      </c>
      <c r="H47" s="47"/>
      <c r="I47" s="45">
        <f>statadiffmort!G33</f>
        <v>4.721973673440516E-4</v>
      </c>
      <c r="J47" s="44">
        <f>C47</f>
        <v>1.3333333333333333</v>
      </c>
      <c r="K47" s="44">
        <f>D47</f>
        <v>0.66666666666666663</v>
      </c>
      <c r="L47" s="44">
        <f>statadiffmort!H33</f>
        <v>1.416334867477417</v>
      </c>
      <c r="M47" s="44">
        <f>statadiffmort!I33</f>
        <v>0.60549545288085938</v>
      </c>
      <c r="N47" s="273">
        <f>statadiffmort!J33</f>
        <v>0.49634441733360291</v>
      </c>
      <c r="O47" s="46"/>
    </row>
    <row r="48" spans="1:15" x14ac:dyDescent="0.2">
      <c r="A48" s="33" t="s">
        <v>88</v>
      </c>
      <c r="B48" s="43">
        <f>statadiffmort!C34</f>
        <v>2.5505633093416691E-3</v>
      </c>
      <c r="C48" s="44">
        <f t="shared" ref="C48:D53" si="22">C39</f>
        <v>1.3333333333333333</v>
      </c>
      <c r="D48" s="44">
        <f t="shared" si="22"/>
        <v>0.66666666666666663</v>
      </c>
      <c r="E48" s="44">
        <f>statadiffmort!D34</f>
        <v>1.3788473606109619</v>
      </c>
      <c r="F48" s="44">
        <f>statadiffmort!E34</f>
        <v>0.66530925035476685</v>
      </c>
      <c r="G48" s="44">
        <f>statadiffmort!F34</f>
        <v>0.44452619552612305</v>
      </c>
      <c r="H48" s="47"/>
      <c r="I48" s="45">
        <f>statadiffmort!G34</f>
        <v>1.2878589332103729E-3</v>
      </c>
      <c r="J48" s="44">
        <f t="shared" ref="J48:J52" si="23">C48</f>
        <v>1.3333333333333333</v>
      </c>
      <c r="K48" s="44">
        <f t="shared" ref="K48:K52" si="24">D48</f>
        <v>0.66666666666666663</v>
      </c>
      <c r="L48" s="44">
        <f>statadiffmort!H34</f>
        <v>1.3400229215621948</v>
      </c>
      <c r="M48" s="44">
        <f>statadiffmort!I34</f>
        <v>0.68428343534469604</v>
      </c>
      <c r="N48" s="273">
        <f>statadiffmort!J34</f>
        <v>0.56275123357772827</v>
      </c>
      <c r="O48" s="46"/>
    </row>
    <row r="49" spans="1:15" x14ac:dyDescent="0.2">
      <c r="A49" s="33" t="s">
        <v>89</v>
      </c>
      <c r="B49" s="43">
        <f>statadiffmort!C35</f>
        <v>6.6754827275872231E-3</v>
      </c>
      <c r="C49" s="44">
        <f t="shared" si="22"/>
        <v>1.2857142857142858</v>
      </c>
      <c r="D49" s="44">
        <f t="shared" si="22"/>
        <v>0.7142857142857143</v>
      </c>
      <c r="E49" s="44">
        <f>statadiffmort!D35</f>
        <v>1.3410450220108032</v>
      </c>
      <c r="F49" s="44">
        <f>statadiffmort!E35</f>
        <v>0.700034499168396</v>
      </c>
      <c r="G49" s="44">
        <f>statadiffmort!F35</f>
        <v>0.49463710188865662</v>
      </c>
      <c r="H49" s="47"/>
      <c r="I49" s="45">
        <f>statadiffmort!G35</f>
        <v>3.0578195583075285E-3</v>
      </c>
      <c r="J49" s="44">
        <f t="shared" si="23"/>
        <v>1.2857142857142858</v>
      </c>
      <c r="K49" s="44">
        <f t="shared" si="24"/>
        <v>0.7142857142857143</v>
      </c>
      <c r="L49" s="44">
        <f>statadiffmort!H35</f>
        <v>1.2936503887176514</v>
      </c>
      <c r="M49" s="44">
        <f>statadiffmort!I35</f>
        <v>0.73008853197097778</v>
      </c>
      <c r="N49" s="273">
        <f>statadiffmort!J35</f>
        <v>0.61139392852783203</v>
      </c>
      <c r="O49" s="46"/>
    </row>
    <row r="50" spans="1:15" x14ac:dyDescent="0.2">
      <c r="A50" s="33" t="s">
        <v>90</v>
      </c>
      <c r="B50" s="43">
        <f>statadiffmort!C36</f>
        <v>1.280504371970892E-2</v>
      </c>
      <c r="C50" s="44">
        <f t="shared" si="22"/>
        <v>1.2</v>
      </c>
      <c r="D50" s="44">
        <f t="shared" si="22"/>
        <v>0.8</v>
      </c>
      <c r="E50" s="44">
        <f>statadiffmort!D36</f>
        <v>1.2868250608444214</v>
      </c>
      <c r="F50" s="44">
        <f>statadiffmort!E36</f>
        <v>0.753589928150177</v>
      </c>
      <c r="G50" s="44">
        <f>statadiffmort!F36</f>
        <v>0.55151510238647461</v>
      </c>
      <c r="H50" s="47"/>
      <c r="I50" s="45">
        <f>statadiffmort!G36</f>
        <v>5.663297139108181E-3</v>
      </c>
      <c r="J50" s="44">
        <f t="shared" si="23"/>
        <v>1.2</v>
      </c>
      <c r="K50" s="44">
        <f t="shared" si="24"/>
        <v>0.8</v>
      </c>
      <c r="L50" s="44">
        <f>statadiffmort!H36</f>
        <v>1.2520979642868042</v>
      </c>
      <c r="M50" s="44">
        <f>statadiffmort!I36</f>
        <v>0.77081161737442017</v>
      </c>
      <c r="N50" s="273">
        <f>statadiffmort!J36</f>
        <v>0.65626400709152222</v>
      </c>
      <c r="O50" s="46"/>
    </row>
    <row r="51" spans="1:15" x14ac:dyDescent="0.2">
      <c r="A51" s="33" t="s">
        <v>91</v>
      </c>
      <c r="B51" s="43">
        <f>statadiffmort!C37</f>
        <v>2.8119396418333054E-2</v>
      </c>
      <c r="C51" s="44">
        <f t="shared" si="22"/>
        <v>1.1304347826086958</v>
      </c>
      <c r="D51" s="44">
        <f t="shared" si="22"/>
        <v>0.86956521739130443</v>
      </c>
      <c r="E51" s="44">
        <f>statadiffmort!D37</f>
        <v>1.2065869569778442</v>
      </c>
      <c r="F51" s="44">
        <f>statadiffmort!E37</f>
        <v>0.83093917369842529</v>
      </c>
      <c r="G51" s="44">
        <f>statadiffmort!F37</f>
        <v>0.64330863952636719</v>
      </c>
      <c r="H51" s="47"/>
      <c r="I51" s="45">
        <f>statadiffmort!G37</f>
        <v>1.4299590140581131E-2</v>
      </c>
      <c r="J51" s="44">
        <f t="shared" si="23"/>
        <v>1.1304347826086958</v>
      </c>
      <c r="K51" s="44">
        <f t="shared" si="24"/>
        <v>0.86956521739130443</v>
      </c>
      <c r="L51" s="44">
        <f>statadiffmort!H37</f>
        <v>1.1944748163223267</v>
      </c>
      <c r="M51" s="44">
        <f>statadiffmort!I37</f>
        <v>0.82729643583297729</v>
      </c>
      <c r="N51" s="273">
        <f>statadiffmort!J37</f>
        <v>0.71843993663787842</v>
      </c>
      <c r="O51" s="46"/>
    </row>
    <row r="52" spans="1:15" x14ac:dyDescent="0.2">
      <c r="A52" s="33" t="s">
        <v>92</v>
      </c>
      <c r="B52" s="43">
        <f>statadiffmort!C38</f>
        <v>7.6890558004379272E-2</v>
      </c>
      <c r="C52" s="44">
        <f t="shared" si="22"/>
        <v>1.0476190476190477</v>
      </c>
      <c r="D52" s="44">
        <f t="shared" si="22"/>
        <v>0.95238095238095233</v>
      </c>
      <c r="E52" s="44">
        <f>statadiffmort!D38</f>
        <v>1.1006513833999634</v>
      </c>
      <c r="F52" s="44">
        <f>statadiffmort!E38</f>
        <v>0.9307439923286438</v>
      </c>
      <c r="G52" s="44">
        <f>statadiffmort!F38</f>
        <v>0.77376663684844971</v>
      </c>
      <c r="H52" s="47"/>
      <c r="I52" s="45">
        <f>statadiffmort!G38</f>
        <v>5.0120238214731216E-2</v>
      </c>
      <c r="J52" s="44">
        <f t="shared" si="23"/>
        <v>1.0476190476190477</v>
      </c>
      <c r="K52" s="44">
        <f t="shared" si="24"/>
        <v>0.95238095238095233</v>
      </c>
      <c r="L52" s="44">
        <f>statadiffmort!H38</f>
        <v>1.1308215856552124</v>
      </c>
      <c r="M52" s="44">
        <f>statadiffmort!I38</f>
        <v>0.89680278301239014</v>
      </c>
      <c r="N52" s="273">
        <f>statadiffmort!J38</f>
        <v>0.75868147611618042</v>
      </c>
      <c r="O52" s="46"/>
    </row>
    <row r="53" spans="1:15" x14ac:dyDescent="0.2">
      <c r="A53" s="33" t="s">
        <v>93</v>
      </c>
      <c r="B53" s="43">
        <f>statadiffmort!C39</f>
        <v>0.21223914623260498</v>
      </c>
      <c r="C53" s="44">
        <f t="shared" si="22"/>
        <v>1.0476190476190477</v>
      </c>
      <c r="D53" s="44">
        <f t="shared" si="22"/>
        <v>0.95238095238095233</v>
      </c>
      <c r="E53" s="44">
        <f>statadiffmort!D39</f>
        <v>1.0342237949371338</v>
      </c>
      <c r="F53" s="44">
        <f>statadiffmort!E39</f>
        <v>0.97781515121459961</v>
      </c>
      <c r="G53" s="44">
        <f>statadiffmort!F39</f>
        <v>0.91762048006057739</v>
      </c>
      <c r="H53" s="47"/>
      <c r="I53" s="45">
        <f>statadiffmort!G39</f>
        <v>0.17797812819480896</v>
      </c>
      <c r="J53" s="271">
        <f>J52</f>
        <v>1.0476190476190477</v>
      </c>
      <c r="K53" s="271">
        <f>K52</f>
        <v>0.95238095238095233</v>
      </c>
      <c r="L53" s="44">
        <f>statadiffmort!H39</f>
        <v>1.0458018779754639</v>
      </c>
      <c r="M53" s="44">
        <f>statadiffmort!I39</f>
        <v>0.96372663974761963</v>
      </c>
      <c r="N53" s="273">
        <f>statadiffmort!J39</f>
        <v>0.91608381271362305</v>
      </c>
      <c r="O53" s="46"/>
    </row>
    <row r="54" spans="1:15" ht="15.75" thickBot="1" x14ac:dyDescent="0.25">
      <c r="A54" s="50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2"/>
    </row>
    <row r="56" spans="1:15" x14ac:dyDescent="0.2">
      <c r="A56" s="306" t="s">
        <v>97</v>
      </c>
      <c r="B56" s="306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</row>
    <row r="57" spans="1:15" x14ac:dyDescent="0.2">
      <c r="A57" s="307" t="s">
        <v>230</v>
      </c>
      <c r="B57" s="307"/>
      <c r="C57" s="307"/>
      <c r="D57" s="307"/>
      <c r="E57" s="307"/>
      <c r="F57" s="307"/>
      <c r="G57" s="307"/>
      <c r="H57" s="307"/>
      <c r="I57" s="307"/>
      <c r="J57" s="307"/>
    </row>
    <row r="58" spans="1:15" x14ac:dyDescent="0.2">
      <c r="A58" s="307"/>
      <c r="B58" s="307"/>
      <c r="C58" s="307"/>
      <c r="D58" s="307"/>
      <c r="E58" s="307"/>
      <c r="F58" s="307"/>
      <c r="G58" s="307"/>
      <c r="H58" s="307"/>
      <c r="I58" s="307"/>
      <c r="J58" s="307"/>
    </row>
    <row r="59" spans="1:15" x14ac:dyDescent="0.2">
      <c r="A59" s="307"/>
      <c r="B59" s="307"/>
      <c r="C59" s="307"/>
      <c r="D59" s="307"/>
      <c r="E59" s="307"/>
      <c r="F59" s="307"/>
      <c r="G59" s="307"/>
      <c r="H59" s="307"/>
      <c r="I59" s="307"/>
      <c r="J59" s="307"/>
    </row>
    <row r="60" spans="1:15" ht="15.75" customHeight="1" x14ac:dyDescent="0.2">
      <c r="A60" s="307"/>
      <c r="B60" s="307"/>
      <c r="C60" s="307"/>
      <c r="D60" s="307"/>
      <c r="E60" s="307"/>
      <c r="F60" s="307"/>
      <c r="G60" s="307"/>
      <c r="H60" s="307"/>
      <c r="I60" s="307"/>
      <c r="J60" s="307"/>
    </row>
    <row r="61" spans="1:15" x14ac:dyDescent="0.2">
      <c r="A61" s="307"/>
      <c r="B61" s="307"/>
      <c r="C61" s="307"/>
      <c r="D61" s="307"/>
      <c r="E61" s="307"/>
      <c r="F61" s="307"/>
      <c r="G61" s="307"/>
      <c r="H61" s="307"/>
      <c r="I61" s="307"/>
      <c r="J61" s="307"/>
    </row>
    <row r="62" spans="1:15" x14ac:dyDescent="0.2">
      <c r="A62" s="307"/>
      <c r="B62" s="307"/>
      <c r="C62" s="307"/>
      <c r="D62" s="307"/>
      <c r="E62" s="307"/>
      <c r="F62" s="307"/>
      <c r="G62" s="307"/>
      <c r="H62" s="307"/>
      <c r="I62" s="307"/>
      <c r="J62" s="307"/>
    </row>
    <row r="63" spans="1:15" x14ac:dyDescent="0.2">
      <c r="A63" s="307"/>
      <c r="B63" s="307"/>
      <c r="C63" s="307"/>
      <c r="D63" s="307"/>
      <c r="E63" s="307"/>
      <c r="F63" s="307"/>
      <c r="G63" s="307"/>
      <c r="H63" s="307"/>
      <c r="I63" s="307"/>
      <c r="J63" s="307"/>
    </row>
    <row r="64" spans="1:15" x14ac:dyDescent="0.2">
      <c r="A64" s="307"/>
      <c r="B64" s="307"/>
      <c r="C64" s="307"/>
      <c r="D64" s="307"/>
      <c r="E64" s="307"/>
      <c r="F64" s="307"/>
      <c r="G64" s="307"/>
      <c r="H64" s="307"/>
      <c r="I64" s="307"/>
      <c r="J64" s="307"/>
    </row>
  </sheetData>
  <mergeCells count="9">
    <mergeCell ref="A56:N56"/>
    <mergeCell ref="A57:J64"/>
    <mergeCell ref="A4:N4"/>
    <mergeCell ref="B7:G7"/>
    <mergeCell ref="I7:N7"/>
    <mergeCell ref="B8:B9"/>
    <mergeCell ref="C8:G8"/>
    <mergeCell ref="I8:I9"/>
    <mergeCell ref="J8:N8"/>
  </mergeCells>
  <hyperlinks>
    <hyperlink ref="A1" location="Index!A1" display="Back to index"/>
  </hyperlinks>
  <pageMargins left="0.7" right="0.7" top="0.75" bottom="0.75" header="0.3" footer="0.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05"/>
  <sheetViews>
    <sheetView tabSelected="1" topLeftCell="A4" workbookViewId="0">
      <selection activeCell="AY39" sqref="AY39"/>
    </sheetView>
  </sheetViews>
  <sheetFormatPr defaultColWidth="9.140625" defaultRowHeight="12.75" x14ac:dyDescent="0.2"/>
  <cols>
    <col min="3" max="3" width="10.7109375" customWidth="1"/>
    <col min="9" max="9" width="10.140625" customWidth="1"/>
    <col min="15" max="15" width="10.42578125" customWidth="1"/>
  </cols>
  <sheetData>
    <row r="1" spans="2:60" ht="28.5" customHeight="1" x14ac:dyDescent="0.25">
      <c r="B1" s="21" t="s">
        <v>64</v>
      </c>
    </row>
    <row r="2" spans="2:60" ht="28.5" customHeight="1" x14ac:dyDescent="0.25">
      <c r="B2" s="21"/>
    </row>
    <row r="3" spans="2:60" x14ac:dyDescent="0.2">
      <c r="B3" t="s">
        <v>0</v>
      </c>
      <c r="C3" t="s">
        <v>57</v>
      </c>
      <c r="D3" t="s">
        <v>58</v>
      </c>
      <c r="E3" t="s">
        <v>59</v>
      </c>
      <c r="F3" t="s">
        <v>1</v>
      </c>
      <c r="G3" t="s">
        <v>2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s="17" t="s">
        <v>116</v>
      </c>
      <c r="O3" t="s">
        <v>60</v>
      </c>
      <c r="P3" t="s">
        <v>61</v>
      </c>
      <c r="Q3" t="s">
        <v>62</v>
      </c>
      <c r="R3" t="s">
        <v>63</v>
      </c>
    </row>
    <row r="4" spans="2:60" x14ac:dyDescent="0.2">
      <c r="B4">
        <v>1984</v>
      </c>
      <c r="C4">
        <v>529906</v>
      </c>
      <c r="D4">
        <v>0.50422710180282593</v>
      </c>
      <c r="E4">
        <v>28979.216796875</v>
      </c>
      <c r="F4">
        <v>0.38459053635597229</v>
      </c>
      <c r="G4">
        <v>0.61540943384170532</v>
      </c>
      <c r="H4">
        <v>0.21308907866477966</v>
      </c>
      <c r="I4">
        <v>6.282756447393098E-2</v>
      </c>
      <c r="J4">
        <v>1.4864796145356471E-5</v>
      </c>
      <c r="K4">
        <v>0.38457568139410275</v>
      </c>
      <c r="L4">
        <v>0.40232037975985291</v>
      </c>
      <c r="M4">
        <v>0.15026151461288079</v>
      </c>
      <c r="N4">
        <v>0</v>
      </c>
      <c r="O4">
        <v>342.70538330078125</v>
      </c>
      <c r="P4">
        <v>68867.546875</v>
      </c>
      <c r="Q4">
        <v>321130.65625</v>
      </c>
      <c r="R4">
        <v>938334.8125</v>
      </c>
    </row>
    <row r="5" spans="2:60" x14ac:dyDescent="0.2">
      <c r="B5">
        <v>1987</v>
      </c>
      <c r="C5">
        <v>516115</v>
      </c>
      <c r="D5">
        <v>0.50959765911102295</v>
      </c>
      <c r="E5">
        <v>36145.06640625</v>
      </c>
      <c r="F5">
        <v>0.38481685519218445</v>
      </c>
      <c r="G5">
        <v>0.61518317461013794</v>
      </c>
      <c r="H5">
        <v>0.21744264662265778</v>
      </c>
      <c r="I5">
        <v>7.4133390290042914E-2</v>
      </c>
      <c r="J5">
        <v>2.8174472405533831E-4</v>
      </c>
      <c r="K5">
        <v>0.38453510434834154</v>
      </c>
      <c r="L5">
        <v>0.39774049969594305</v>
      </c>
      <c r="M5">
        <v>0.14330925757244412</v>
      </c>
      <c r="N5">
        <v>0</v>
      </c>
      <c r="O5">
        <v>2317.22509765625</v>
      </c>
      <c r="P5">
        <v>87024.609375</v>
      </c>
      <c r="Q5">
        <v>371423.75</v>
      </c>
      <c r="R5">
        <v>1269067.375</v>
      </c>
    </row>
    <row r="6" spans="2:60" x14ac:dyDescent="0.2">
      <c r="B6">
        <v>1994</v>
      </c>
      <c r="C6">
        <v>511763</v>
      </c>
      <c r="D6">
        <v>0.60031026601791382</v>
      </c>
      <c r="E6">
        <v>52088.82421875</v>
      </c>
      <c r="F6">
        <v>0.44799023866653442</v>
      </c>
      <c r="G6">
        <v>0.55200982093811035</v>
      </c>
      <c r="H6">
        <v>0.17515900731086731</v>
      </c>
      <c r="I6">
        <v>5.1112042304759152E-2</v>
      </c>
      <c r="J6">
        <v>1.6851379052066032E-2</v>
      </c>
      <c r="K6">
        <v>0.43113885257496748</v>
      </c>
      <c r="L6">
        <v>0.37685079792935</v>
      </c>
      <c r="M6">
        <v>0.12404695960223061</v>
      </c>
      <c r="N6">
        <v>0</v>
      </c>
      <c r="O6">
        <v>16284</v>
      </c>
      <c r="P6">
        <v>128604</v>
      </c>
      <c r="Q6">
        <v>462167</v>
      </c>
      <c r="R6">
        <v>1495951</v>
      </c>
    </row>
    <row r="7" spans="2:60" x14ac:dyDescent="0.2">
      <c r="B7">
        <v>2000</v>
      </c>
      <c r="C7">
        <v>524018</v>
      </c>
      <c r="D7">
        <v>0.66175651550292969</v>
      </c>
      <c r="E7">
        <v>69265.0546875</v>
      </c>
      <c r="F7">
        <v>0.43540889024734497</v>
      </c>
      <c r="G7">
        <v>0.56459105014801025</v>
      </c>
      <c r="H7">
        <v>0.22488784790039063</v>
      </c>
      <c r="I7">
        <v>8.0327750961162847E-2</v>
      </c>
      <c r="J7">
        <v>3.1617703948992458E-2</v>
      </c>
      <c r="K7">
        <v>0.40379119867349816</v>
      </c>
      <c r="L7">
        <v>0.33970323142787207</v>
      </c>
      <c r="M7">
        <v>0.14456010199098815</v>
      </c>
      <c r="N7">
        <v>0</v>
      </c>
      <c r="O7">
        <v>26422</v>
      </c>
      <c r="P7">
        <v>151464</v>
      </c>
      <c r="Q7">
        <v>629798</v>
      </c>
      <c r="R7">
        <v>2781525</v>
      </c>
    </row>
    <row r="8" spans="2:60" x14ac:dyDescent="0.2">
      <c r="B8">
        <v>2006</v>
      </c>
      <c r="C8">
        <v>510921</v>
      </c>
      <c r="D8">
        <v>0.66127967834472701</v>
      </c>
      <c r="E8">
        <v>120742.7265625</v>
      </c>
      <c r="F8">
        <v>0.515600025653839</v>
      </c>
      <c r="G8">
        <v>0.484400033950806</v>
      </c>
      <c r="H8">
        <v>0.16684211790561701</v>
      </c>
      <c r="I8">
        <v>5.9524883784403501E-2</v>
      </c>
      <c r="J8">
        <v>5.4198674009479197E-2</v>
      </c>
      <c r="K8">
        <v>0.46140132500407499</v>
      </c>
      <c r="L8">
        <v>0.31755791493077101</v>
      </c>
      <c r="M8">
        <v>0.107317231977499</v>
      </c>
      <c r="N8">
        <v>0</v>
      </c>
      <c r="O8">
        <v>71687</v>
      </c>
      <c r="P8">
        <v>262808</v>
      </c>
      <c r="Q8">
        <v>941425</v>
      </c>
      <c r="R8">
        <v>3110169</v>
      </c>
    </row>
    <row r="9" spans="2:60" x14ac:dyDescent="0.2">
      <c r="B9">
        <v>2010</v>
      </c>
      <c r="C9">
        <v>545980</v>
      </c>
      <c r="D9">
        <v>0.577891945838928</v>
      </c>
      <c r="E9">
        <v>135097.34375</v>
      </c>
      <c r="F9">
        <v>0.47899684309959401</v>
      </c>
      <c r="G9">
        <v>0.52100318670272805</v>
      </c>
      <c r="H9">
        <v>0.202137321233749</v>
      </c>
      <c r="I9">
        <v>8.4709004992472206E-2</v>
      </c>
      <c r="J9">
        <v>2.5522932506361201E-2</v>
      </c>
      <c r="K9">
        <v>0.45347390590777698</v>
      </c>
      <c r="L9">
        <v>0.31886587405798</v>
      </c>
      <c r="M9">
        <v>0.117428319734469</v>
      </c>
      <c r="N9">
        <v>0</v>
      </c>
      <c r="O9">
        <v>66320</v>
      </c>
      <c r="P9">
        <v>302882</v>
      </c>
      <c r="Q9">
        <v>1050537</v>
      </c>
      <c r="R9">
        <v>4932450</v>
      </c>
    </row>
    <row r="11" spans="2:60" ht="18.75" thickBot="1" x14ac:dyDescent="0.3">
      <c r="B11" s="21" t="s">
        <v>65</v>
      </c>
    </row>
    <row r="12" spans="2:60" ht="13.5" thickBot="1" x14ac:dyDescent="0.25">
      <c r="C12" s="318" t="s">
        <v>112</v>
      </c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20"/>
      <c r="S12" s="318" t="s">
        <v>113</v>
      </c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20"/>
      <c r="AG12" s="318" t="s">
        <v>114</v>
      </c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20"/>
      <c r="AU12" s="318" t="s">
        <v>115</v>
      </c>
      <c r="AV12" s="319"/>
      <c r="AW12" s="319"/>
      <c r="AX12" s="319"/>
      <c r="AY12" s="319"/>
      <c r="AZ12" s="319"/>
      <c r="BA12" s="319"/>
      <c r="BB12" s="319"/>
      <c r="BC12" s="319"/>
      <c r="BD12" s="319"/>
      <c r="BE12" s="319"/>
      <c r="BF12" s="319"/>
      <c r="BG12" s="319"/>
      <c r="BH12" s="320"/>
    </row>
    <row r="13" spans="2:60" x14ac:dyDescent="0.2">
      <c r="B13" t="s">
        <v>0</v>
      </c>
      <c r="C13" t="s">
        <v>57</v>
      </c>
      <c r="D13" t="s">
        <v>58</v>
      </c>
      <c r="E13" t="s">
        <v>59</v>
      </c>
      <c r="F13" t="s">
        <v>1</v>
      </c>
      <c r="G13" t="s">
        <v>2</v>
      </c>
      <c r="H13" t="s">
        <v>3</v>
      </c>
      <c r="I13" t="s">
        <v>4</v>
      </c>
      <c r="J13" t="s">
        <v>5</v>
      </c>
      <c r="K13" t="s">
        <v>6</v>
      </c>
      <c r="L13" t="s">
        <v>7</v>
      </c>
      <c r="M13" t="s">
        <v>8</v>
      </c>
      <c r="N13" s="17" t="s">
        <v>116</v>
      </c>
      <c r="O13" t="s">
        <v>60</v>
      </c>
      <c r="P13" t="s">
        <v>61</v>
      </c>
      <c r="Q13" t="s">
        <v>62</v>
      </c>
      <c r="R13" t="s">
        <v>63</v>
      </c>
      <c r="S13" t="s">
        <v>59</v>
      </c>
      <c r="T13" t="s">
        <v>1</v>
      </c>
      <c r="U13" t="s">
        <v>2</v>
      </c>
      <c r="V13" t="s">
        <v>3</v>
      </c>
      <c r="W13" t="s">
        <v>4</v>
      </c>
      <c r="X13" t="s">
        <v>5</v>
      </c>
      <c r="Y13" t="s">
        <v>6</v>
      </c>
      <c r="Z13" t="s">
        <v>7</v>
      </c>
      <c r="AA13" t="s">
        <v>8</v>
      </c>
      <c r="AB13" s="17" t="s">
        <v>116</v>
      </c>
      <c r="AC13" t="s">
        <v>60</v>
      </c>
      <c r="AD13" t="s">
        <v>61</v>
      </c>
      <c r="AE13" t="s">
        <v>62</v>
      </c>
      <c r="AF13" t="s">
        <v>63</v>
      </c>
      <c r="AG13" t="s">
        <v>59</v>
      </c>
      <c r="AH13" t="s">
        <v>1</v>
      </c>
      <c r="AI13" t="s">
        <v>2</v>
      </c>
      <c r="AJ13" t="s">
        <v>3</v>
      </c>
      <c r="AK13" t="s">
        <v>4</v>
      </c>
      <c r="AL13" t="s">
        <v>5</v>
      </c>
      <c r="AM13" t="s">
        <v>6</v>
      </c>
      <c r="AN13" t="s">
        <v>7</v>
      </c>
      <c r="AO13" t="s">
        <v>8</v>
      </c>
      <c r="AP13" s="17" t="s">
        <v>116</v>
      </c>
      <c r="AQ13" t="s">
        <v>60</v>
      </c>
      <c r="AR13" t="s">
        <v>61</v>
      </c>
      <c r="AS13" t="s">
        <v>62</v>
      </c>
      <c r="AT13" t="s">
        <v>63</v>
      </c>
      <c r="AU13" t="s">
        <v>59</v>
      </c>
      <c r="AV13" t="s">
        <v>1</v>
      </c>
      <c r="AW13" t="s">
        <v>2</v>
      </c>
      <c r="AX13" t="s">
        <v>3</v>
      </c>
      <c r="AY13" t="s">
        <v>4</v>
      </c>
      <c r="AZ13" t="s">
        <v>5</v>
      </c>
      <c r="BA13" t="s">
        <v>6</v>
      </c>
      <c r="BB13" t="s">
        <v>7</v>
      </c>
      <c r="BC13" t="s">
        <v>8</v>
      </c>
      <c r="BD13" s="17" t="s">
        <v>116</v>
      </c>
      <c r="BE13" t="s">
        <v>60</v>
      </c>
      <c r="BF13" t="s">
        <v>61</v>
      </c>
      <c r="BG13" t="s">
        <v>62</v>
      </c>
      <c r="BH13" t="s">
        <v>63</v>
      </c>
    </row>
    <row r="14" spans="2:60" x14ac:dyDescent="0.2">
      <c r="B14">
        <v>1984</v>
      </c>
      <c r="C14">
        <v>40588084</v>
      </c>
      <c r="D14">
        <v>0.46670699119567871</v>
      </c>
      <c r="E14">
        <v>24468.638671875</v>
      </c>
      <c r="F14">
        <v>0.38918361067771912</v>
      </c>
      <c r="G14">
        <v>0.6108163595199585</v>
      </c>
      <c r="H14">
        <v>0.19396142661571503</v>
      </c>
      <c r="I14">
        <v>5.4130051369249199E-2</v>
      </c>
      <c r="J14">
        <v>0</v>
      </c>
      <c r="K14">
        <v>0.3891836210414818</v>
      </c>
      <c r="L14">
        <v>0.41685495652317256</v>
      </c>
      <c r="M14">
        <v>0.13983136785141093</v>
      </c>
      <c r="N14">
        <v>0</v>
      </c>
      <c r="O14">
        <v>0</v>
      </c>
      <c r="P14">
        <v>64078.58984375</v>
      </c>
      <c r="Q14">
        <v>267003.5625</v>
      </c>
      <c r="R14">
        <v>684147.0625</v>
      </c>
      <c r="S14">
        <v>28745.67578125</v>
      </c>
      <c r="T14">
        <v>0.48006635904312134</v>
      </c>
      <c r="U14">
        <v>0.51993370056152344</v>
      </c>
      <c r="V14">
        <v>0.16510210931301117</v>
      </c>
      <c r="W14">
        <v>4.6076101446058448E-2</v>
      </c>
      <c r="X14">
        <v>0.10720263751110361</v>
      </c>
      <c r="Y14">
        <v>0.37286371803848278</v>
      </c>
      <c r="Z14">
        <v>0.35483157283618133</v>
      </c>
      <c r="AA14">
        <v>0.11902601470876992</v>
      </c>
      <c r="AB14">
        <v>2009.3067626953125</v>
      </c>
      <c r="AC14">
        <v>12829.56640625</v>
      </c>
      <c r="AD14">
        <v>64078.58984375</v>
      </c>
      <c r="AE14">
        <v>267003.5625</v>
      </c>
      <c r="AF14">
        <v>684147.0625</v>
      </c>
      <c r="AG14">
        <v>29941.03125</v>
      </c>
      <c r="AH14">
        <v>0.48200669884681702</v>
      </c>
      <c r="AI14">
        <v>0.51799333095550537</v>
      </c>
      <c r="AJ14">
        <v>0.16306920349597931</v>
      </c>
      <c r="AK14">
        <v>4.5174309652064135E-2</v>
      </c>
      <c r="AL14">
        <v>0.10600299030282802</v>
      </c>
      <c r="AM14">
        <v>0.37600370301357938</v>
      </c>
      <c r="AN14">
        <v>0.3549241544718405</v>
      </c>
      <c r="AO14">
        <v>0.11789489438887964</v>
      </c>
      <c r="AP14">
        <v>2140.71435546875</v>
      </c>
      <c r="AQ14">
        <v>13228.1435546875</v>
      </c>
      <c r="AR14">
        <v>66845.890625</v>
      </c>
      <c r="AS14">
        <v>278951.03125</v>
      </c>
      <c r="AT14">
        <v>702752.625</v>
      </c>
      <c r="AU14">
        <v>47750.13671875</v>
      </c>
      <c r="AV14">
        <v>0.41159766912460327</v>
      </c>
      <c r="AW14">
        <v>0.58840233087539673</v>
      </c>
      <c r="AX14">
        <v>0.19345755875110626</v>
      </c>
      <c r="AY14">
        <v>5.5372070595754698E-2</v>
      </c>
      <c r="AZ14">
        <v>7.0778314696897604E-2</v>
      </c>
      <c r="BA14">
        <v>0.34081934154133892</v>
      </c>
      <c r="BB14">
        <v>0.39494475252904432</v>
      </c>
      <c r="BC14">
        <v>0.13808549278570481</v>
      </c>
      <c r="BD14">
        <v>2255.578369140625</v>
      </c>
      <c r="BE14">
        <v>14327.67578125</v>
      </c>
      <c r="BF14">
        <v>99188.3984375</v>
      </c>
      <c r="BG14">
        <v>574202.1875</v>
      </c>
      <c r="BH14">
        <v>1390167.5</v>
      </c>
    </row>
    <row r="15" spans="2:60" x14ac:dyDescent="0.2">
      <c r="B15">
        <v>1987</v>
      </c>
      <c r="C15">
        <v>41772576</v>
      </c>
      <c r="D15">
        <v>0.42130258679389954</v>
      </c>
      <c r="E15">
        <v>23727.041015625</v>
      </c>
      <c r="F15">
        <v>0.39122271537780762</v>
      </c>
      <c r="G15">
        <v>0.60877728462219238</v>
      </c>
      <c r="H15">
        <v>0.22069829702377319</v>
      </c>
      <c r="I15">
        <v>6.6234509504524669E-2</v>
      </c>
      <c r="J15">
        <v>0</v>
      </c>
      <c r="K15">
        <v>0.39122271779969153</v>
      </c>
      <c r="L15">
        <v>0.38807897786922235</v>
      </c>
      <c r="M15">
        <v>0.15446378238118413</v>
      </c>
      <c r="N15">
        <v>0</v>
      </c>
      <c r="O15">
        <v>0</v>
      </c>
      <c r="P15">
        <v>62648.76953125</v>
      </c>
      <c r="Q15">
        <v>254444.734375</v>
      </c>
      <c r="R15">
        <v>885971.5</v>
      </c>
      <c r="S15">
        <v>29428.263671875</v>
      </c>
      <c r="T15">
        <v>0.50916290283203125</v>
      </c>
      <c r="U15">
        <v>0.49083706736564636</v>
      </c>
      <c r="V15">
        <v>0.17794176936149597</v>
      </c>
      <c r="W15">
        <v>5.3402703765350848E-2</v>
      </c>
      <c r="X15">
        <v>0.11134722289647359</v>
      </c>
      <c r="Y15">
        <v>0.39781566691952841</v>
      </c>
      <c r="Z15">
        <v>0.31289529956124279</v>
      </c>
      <c r="AA15">
        <v>0.12453906090169654</v>
      </c>
      <c r="AB15">
        <v>888.01708984375</v>
      </c>
      <c r="AC15">
        <v>15557.5166015625</v>
      </c>
      <c r="AD15">
        <v>62648.76953125</v>
      </c>
      <c r="AE15">
        <v>254444.734375</v>
      </c>
      <c r="AF15">
        <v>885971.5</v>
      </c>
      <c r="AG15">
        <v>31365.681640625</v>
      </c>
      <c r="AH15">
        <v>0.50678938627243042</v>
      </c>
      <c r="AI15">
        <v>0.49321064352989197</v>
      </c>
      <c r="AJ15">
        <v>0.17574340105056763</v>
      </c>
      <c r="AK15">
        <v>5.1469862348156273E-2</v>
      </c>
      <c r="AL15">
        <v>0.1111539388089412</v>
      </c>
      <c r="AM15">
        <v>0.39563544205810613</v>
      </c>
      <c r="AN15">
        <v>0.31746724931142684</v>
      </c>
      <c r="AO15">
        <v>0.12427354476476611</v>
      </c>
      <c r="AP15">
        <v>1866.787353515625</v>
      </c>
      <c r="AQ15">
        <v>16142.5517578125</v>
      </c>
      <c r="AR15">
        <v>66403.2890625</v>
      </c>
      <c r="AS15">
        <v>283706.25</v>
      </c>
      <c r="AT15">
        <v>935545.25</v>
      </c>
      <c r="AU15">
        <v>57059.98828125</v>
      </c>
      <c r="AV15">
        <v>0.41330543160438538</v>
      </c>
      <c r="AW15">
        <v>0.58669459819793701</v>
      </c>
      <c r="AX15">
        <v>0.23219349980354309</v>
      </c>
      <c r="AY15">
        <v>7.4524930506721043E-2</v>
      </c>
      <c r="AZ15">
        <v>6.6178541509073832E-2</v>
      </c>
      <c r="BA15">
        <v>0.347126894115734</v>
      </c>
      <c r="BB15">
        <v>0.35450109206664793</v>
      </c>
      <c r="BC15">
        <v>0.15766856350243716</v>
      </c>
      <c r="BD15">
        <v>2011.225830078125</v>
      </c>
      <c r="BE15">
        <v>17701.447265625</v>
      </c>
      <c r="BF15">
        <v>125201.0625</v>
      </c>
      <c r="BG15">
        <v>624385.8125</v>
      </c>
      <c r="BH15">
        <v>2383981</v>
      </c>
    </row>
    <row r="16" spans="2:60" x14ac:dyDescent="0.2">
      <c r="B16">
        <v>1994</v>
      </c>
      <c r="C16">
        <v>44696060</v>
      </c>
      <c r="D16">
        <v>0.50653767585754395</v>
      </c>
      <c r="E16">
        <v>37836.5390625</v>
      </c>
      <c r="F16">
        <v>0.40660420060157776</v>
      </c>
      <c r="G16">
        <v>0.59339576959609985</v>
      </c>
      <c r="H16">
        <v>0.18658559024333954</v>
      </c>
      <c r="I16">
        <v>5.9478759758085725E-2</v>
      </c>
      <c r="J16">
        <v>5.6525100568699652E-6</v>
      </c>
      <c r="K16">
        <v>0.40659853549380004</v>
      </c>
      <c r="L16">
        <v>0.40681019218980952</v>
      </c>
      <c r="M16">
        <v>0.12710682637154247</v>
      </c>
      <c r="N16">
        <v>0</v>
      </c>
      <c r="O16">
        <v>503</v>
      </c>
      <c r="P16">
        <v>97440</v>
      </c>
      <c r="Q16">
        <v>359503</v>
      </c>
      <c r="R16">
        <v>1182299</v>
      </c>
      <c r="S16">
        <v>43325.65234375</v>
      </c>
      <c r="T16">
        <v>0.48178410530090332</v>
      </c>
      <c r="U16">
        <v>0.51821589469909668</v>
      </c>
      <c r="V16">
        <v>0.16294623911380768</v>
      </c>
      <c r="W16">
        <v>5.1943135715308605E-2</v>
      </c>
      <c r="X16">
        <v>9.8769996665394807E-2</v>
      </c>
      <c r="Y16">
        <v>0.38301412311130345</v>
      </c>
      <c r="Z16">
        <v>0.35526963086034152</v>
      </c>
      <c r="AA16">
        <v>0.11100310698159198</v>
      </c>
      <c r="AB16">
        <v>2955.1962890625</v>
      </c>
      <c r="AC16">
        <v>17861.244140625</v>
      </c>
      <c r="AD16">
        <v>97440</v>
      </c>
      <c r="AE16">
        <v>359503</v>
      </c>
      <c r="AF16">
        <v>1182299</v>
      </c>
      <c r="AG16">
        <v>49541.109375</v>
      </c>
      <c r="AH16">
        <v>0.47768124938011169</v>
      </c>
      <c r="AI16">
        <v>0.52231872081756592</v>
      </c>
      <c r="AJ16">
        <v>0.1632189005613327</v>
      </c>
      <c r="AK16">
        <v>4.9251144466596168E-2</v>
      </c>
      <c r="AL16">
        <v>9.2714045180652488E-2</v>
      </c>
      <c r="AM16">
        <v>0.38496720815482516</v>
      </c>
      <c r="AN16">
        <v>0.35909980894594923</v>
      </c>
      <c r="AO16">
        <v>0.11396776331301856</v>
      </c>
      <c r="AP16">
        <v>3409</v>
      </c>
      <c r="AQ16">
        <v>18667.5234375</v>
      </c>
      <c r="AR16">
        <v>115732.203125</v>
      </c>
      <c r="AS16">
        <v>406576.78125</v>
      </c>
      <c r="AT16">
        <v>1301775</v>
      </c>
      <c r="AU16">
        <v>72935.2109375</v>
      </c>
      <c r="AV16">
        <v>0.42525380849838257</v>
      </c>
      <c r="AW16">
        <v>0.57474619150161743</v>
      </c>
      <c r="AX16">
        <v>0.2013683021068573</v>
      </c>
      <c r="AY16">
        <v>6.6194225174391594E-2</v>
      </c>
      <c r="AZ16">
        <v>6.4334941889854766E-2</v>
      </c>
      <c r="BA16">
        <v>0.36091888008163553</v>
      </c>
      <c r="BB16">
        <v>0.37337787946316864</v>
      </c>
      <c r="BC16">
        <v>0.13517406963803785</v>
      </c>
      <c r="BD16">
        <v>3584.1748046875</v>
      </c>
      <c r="BE16">
        <v>18996.841796875</v>
      </c>
      <c r="BF16">
        <v>174287.09375</v>
      </c>
      <c r="BG16">
        <v>664983.8125</v>
      </c>
      <c r="BH16">
        <v>2363180</v>
      </c>
    </row>
    <row r="17" spans="2:60" x14ac:dyDescent="0.2">
      <c r="B17">
        <v>2000</v>
      </c>
      <c r="C17">
        <v>46366592</v>
      </c>
      <c r="D17">
        <v>0.47402790188789368</v>
      </c>
      <c r="E17">
        <v>45666.265625</v>
      </c>
      <c r="F17">
        <v>0.35777625441551208</v>
      </c>
      <c r="G17">
        <v>0.64222371578216553</v>
      </c>
      <c r="H17">
        <v>0.23143956065177917</v>
      </c>
      <c r="I17">
        <v>9.9771490529062021E-2</v>
      </c>
      <c r="J17">
        <v>0</v>
      </c>
      <c r="K17">
        <v>0.35777624903877803</v>
      </c>
      <c r="L17">
        <v>0.4107841615220858</v>
      </c>
      <c r="M17">
        <v>0.13166807223433341</v>
      </c>
      <c r="N17">
        <v>0</v>
      </c>
      <c r="O17">
        <v>0</v>
      </c>
      <c r="P17">
        <v>114616</v>
      </c>
      <c r="Q17">
        <v>454592</v>
      </c>
      <c r="R17">
        <v>1770029</v>
      </c>
      <c r="S17">
        <v>52701.70703125</v>
      </c>
      <c r="T17">
        <v>0.44351029396057129</v>
      </c>
      <c r="U17">
        <v>0.55648970603942871</v>
      </c>
      <c r="V17">
        <v>0.20054341852664948</v>
      </c>
      <c r="W17">
        <v>8.6452442136646879E-2</v>
      </c>
      <c r="X17">
        <v>8.9689664618705742E-2</v>
      </c>
      <c r="Y17">
        <v>0.35382064079153397</v>
      </c>
      <c r="Z17">
        <v>0.35594631057751513</v>
      </c>
      <c r="AA17">
        <v>0.11409097263879038</v>
      </c>
      <c r="AB17">
        <v>2848.37451171875</v>
      </c>
      <c r="AC17">
        <v>20027.412109375</v>
      </c>
      <c r="AD17">
        <v>114616</v>
      </c>
      <c r="AE17">
        <v>454592</v>
      </c>
      <c r="AF17">
        <v>1770029</v>
      </c>
      <c r="AG17">
        <v>66787.703125</v>
      </c>
      <c r="AH17">
        <v>0.42953929305076599</v>
      </c>
      <c r="AI17">
        <v>0.5704607367515564</v>
      </c>
      <c r="AJ17">
        <v>0.19605320692062378</v>
      </c>
      <c r="AK17">
        <v>7.4984224722623186E-2</v>
      </c>
      <c r="AL17">
        <v>7.5139415574728169E-2</v>
      </c>
      <c r="AM17">
        <v>0.35439986952801178</v>
      </c>
      <c r="AN17">
        <v>0.3744075053405086</v>
      </c>
      <c r="AO17">
        <v>0.12106898475797873</v>
      </c>
      <c r="AP17">
        <v>3211.646484375</v>
      </c>
      <c r="AQ17">
        <v>21279.802734375</v>
      </c>
      <c r="AR17">
        <v>160899.734375</v>
      </c>
      <c r="AS17">
        <v>579017</v>
      </c>
      <c r="AT17">
        <v>1947957</v>
      </c>
      <c r="AU17">
        <v>102412.3515625</v>
      </c>
      <c r="AV17">
        <v>0.35397535562515259</v>
      </c>
      <c r="AW17">
        <v>0.64602464437484741</v>
      </c>
      <c r="AX17">
        <v>0.26106345653533936</v>
      </c>
      <c r="AY17">
        <v>0.1204868052617443</v>
      </c>
      <c r="AZ17">
        <v>5.0618644014250064E-2</v>
      </c>
      <c r="BA17">
        <v>0.30335671274945919</v>
      </c>
      <c r="BB17">
        <v>0.38496120924315919</v>
      </c>
      <c r="BC17">
        <v>0.14057664859855945</v>
      </c>
      <c r="BD17">
        <v>3615.2236328125</v>
      </c>
      <c r="BE17">
        <v>21979.708984375</v>
      </c>
      <c r="BF17">
        <v>219691.59375</v>
      </c>
      <c r="BG17">
        <v>1054804.25</v>
      </c>
      <c r="BH17">
        <v>4290506</v>
      </c>
    </row>
    <row r="18" spans="2:60" x14ac:dyDescent="0.2">
      <c r="B18">
        <v>2006</v>
      </c>
      <c r="C18">
        <v>48782256</v>
      </c>
      <c r="D18">
        <v>0.52260601520538297</v>
      </c>
      <c r="E18">
        <v>82391.0703125</v>
      </c>
      <c r="F18">
        <v>0.45034587383270303</v>
      </c>
      <c r="G18">
        <v>0.54965406656265303</v>
      </c>
      <c r="H18">
        <v>0.206776052713394</v>
      </c>
      <c r="I18">
        <v>9.2143330760324202E-2</v>
      </c>
      <c r="J18">
        <v>4.4659217087091702E-4</v>
      </c>
      <c r="K18">
        <v>0.44989928895986703</v>
      </c>
      <c r="L18">
        <v>0.34287803754631102</v>
      </c>
      <c r="M18">
        <v>0.114632720236872</v>
      </c>
      <c r="N18">
        <v>0</v>
      </c>
      <c r="O18">
        <v>4863</v>
      </c>
      <c r="P18">
        <v>195370</v>
      </c>
      <c r="Q18">
        <v>684837</v>
      </c>
      <c r="R18">
        <v>2297404</v>
      </c>
      <c r="S18">
        <v>94765.453125</v>
      </c>
      <c r="T18">
        <v>0.52211922407150302</v>
      </c>
      <c r="U18">
        <v>0.47788074612617498</v>
      </c>
      <c r="V18">
        <v>0.17977541685104401</v>
      </c>
      <c r="W18">
        <v>8.0111338328949497E-2</v>
      </c>
      <c r="X18">
        <v>0.11303548696459299</v>
      </c>
      <c r="Y18">
        <v>0.409083736009968</v>
      </c>
      <c r="Z18">
        <v>0.29810533486017998</v>
      </c>
      <c r="AA18">
        <v>9.9664083756109703E-2</v>
      </c>
      <c r="AB18">
        <v>9329.880859375</v>
      </c>
      <c r="AC18">
        <v>43541.76953125</v>
      </c>
      <c r="AD18">
        <v>195370</v>
      </c>
      <c r="AE18">
        <v>684837</v>
      </c>
      <c r="AF18">
        <v>2297404</v>
      </c>
      <c r="AG18">
        <v>114922</v>
      </c>
      <c r="AH18">
        <v>0.49311745166778598</v>
      </c>
      <c r="AI18">
        <v>0.50688254833221402</v>
      </c>
      <c r="AJ18">
        <v>0.176915913820267</v>
      </c>
      <c r="AK18">
        <v>7.0783424740408593E-2</v>
      </c>
      <c r="AL18">
        <v>9.4736164625267405E-2</v>
      </c>
      <c r="AM18">
        <v>0.39838128577804499</v>
      </c>
      <c r="AN18">
        <v>0.32996663641854601</v>
      </c>
      <c r="AO18">
        <v>0.106132490353247</v>
      </c>
      <c r="AP18">
        <v>9329.880859375</v>
      </c>
      <c r="AQ18">
        <v>44091.3125</v>
      </c>
      <c r="AR18">
        <v>254817.5</v>
      </c>
      <c r="AS18">
        <v>876646.875</v>
      </c>
      <c r="AT18">
        <v>2779450.75</v>
      </c>
      <c r="AU18">
        <v>173355</v>
      </c>
      <c r="AV18">
        <v>0.44275090098380998</v>
      </c>
      <c r="AW18">
        <v>0.55724906921386697</v>
      </c>
      <c r="AX18">
        <v>0.21660165488719901</v>
      </c>
      <c r="AY18">
        <v>8.5938249431630601E-2</v>
      </c>
      <c r="AZ18">
        <v>6.7483746513515699E-2</v>
      </c>
      <c r="BA18">
        <v>0.37526716066675497</v>
      </c>
      <c r="BB18">
        <v>0.34064741382946401</v>
      </c>
      <c r="BC18">
        <v>0.130663398937132</v>
      </c>
      <c r="BD18">
        <v>9347.6083984375</v>
      </c>
      <c r="BE18">
        <v>46600.734375</v>
      </c>
      <c r="BF18">
        <v>373175.84375</v>
      </c>
      <c r="BG18">
        <v>1594653.25</v>
      </c>
      <c r="BH18">
        <v>4938583</v>
      </c>
    </row>
    <row r="19" spans="2:60" x14ac:dyDescent="0.2">
      <c r="B19">
        <v>2010</v>
      </c>
      <c r="C19">
        <v>50112392</v>
      </c>
      <c r="D19">
        <v>0.46043291687965399</v>
      </c>
      <c r="E19">
        <v>96983.7578125</v>
      </c>
      <c r="F19">
        <v>0.43249985575675998</v>
      </c>
      <c r="G19">
        <v>0.56750011444091797</v>
      </c>
      <c r="H19">
        <v>0.216135188937187</v>
      </c>
      <c r="I19">
        <v>8.8264862596451596E-2</v>
      </c>
      <c r="J19">
        <v>0</v>
      </c>
      <c r="K19">
        <v>0.43249986890137299</v>
      </c>
      <c r="L19">
        <v>0.35136494768359899</v>
      </c>
      <c r="M19">
        <v>0.12787032726366501</v>
      </c>
      <c r="N19">
        <v>0</v>
      </c>
      <c r="O19">
        <v>0</v>
      </c>
      <c r="P19">
        <v>244667</v>
      </c>
      <c r="Q19">
        <v>794924</v>
      </c>
      <c r="R19">
        <v>3461544</v>
      </c>
      <c r="S19">
        <v>107214.4765625</v>
      </c>
      <c r="T19">
        <v>0.48665246367454501</v>
      </c>
      <c r="U19">
        <v>0.51334756612777699</v>
      </c>
      <c r="V19">
        <v>0.195510923862457</v>
      </c>
      <c r="W19">
        <v>7.9842367494154104E-2</v>
      </c>
      <c r="X19">
        <v>7.6584885240730594E-2</v>
      </c>
      <c r="Y19">
        <v>0.41006756699880798</v>
      </c>
      <c r="Z19">
        <v>0.317836661750448</v>
      </c>
      <c r="AA19">
        <v>0.115668561199275</v>
      </c>
      <c r="AB19">
        <v>4760.53564453125</v>
      </c>
      <c r="AC19">
        <v>36766.234375</v>
      </c>
      <c r="AD19">
        <v>244667</v>
      </c>
      <c r="AE19">
        <v>794924</v>
      </c>
      <c r="AF19">
        <v>3461544</v>
      </c>
      <c r="AG19">
        <v>134132.015625</v>
      </c>
      <c r="AH19">
        <v>0.45651870965957603</v>
      </c>
      <c r="AI19">
        <v>0.54348123073577903</v>
      </c>
      <c r="AJ19">
        <v>0.19809775054454801</v>
      </c>
      <c r="AK19">
        <v>6.8998030973856303E-2</v>
      </c>
      <c r="AL19">
        <v>6.2605809635321405E-2</v>
      </c>
      <c r="AM19">
        <v>0.39391290623205899</v>
      </c>
      <c r="AN19">
        <v>0.34538350823363101</v>
      </c>
      <c r="AO19">
        <v>0.129099722163876</v>
      </c>
      <c r="AP19">
        <v>5028.482421875</v>
      </c>
      <c r="AQ19">
        <v>37133.6640625</v>
      </c>
      <c r="AR19">
        <v>317621.125</v>
      </c>
      <c r="AS19">
        <v>1123847</v>
      </c>
      <c r="AT19">
        <v>4332685.5</v>
      </c>
      <c r="AU19">
        <v>186004.984375</v>
      </c>
      <c r="AV19">
        <v>0.41569358110427901</v>
      </c>
      <c r="AW19">
        <v>0.58430641889572099</v>
      </c>
      <c r="AX19">
        <v>0.23768493533134499</v>
      </c>
      <c r="AY19">
        <v>9.4195097113746698E-2</v>
      </c>
      <c r="AZ19">
        <v>4.53834136780326E-2</v>
      </c>
      <c r="BA19">
        <v>0.37031018094148999</v>
      </c>
      <c r="BB19">
        <v>0.34662149892698402</v>
      </c>
      <c r="BC19">
        <v>0.14348983411529501</v>
      </c>
      <c r="BD19">
        <v>5026.62451171875</v>
      </c>
      <c r="BE19">
        <v>37267.09765625</v>
      </c>
      <c r="BF19">
        <v>416594.84375</v>
      </c>
      <c r="BG19">
        <v>1670872.5</v>
      </c>
      <c r="BH19">
        <v>6996427</v>
      </c>
    </row>
    <row r="21" spans="2:60" ht="18.75" thickBot="1" x14ac:dyDescent="0.3">
      <c r="B21" s="21" t="s">
        <v>67</v>
      </c>
    </row>
    <row r="22" spans="2:60" ht="13.5" thickBot="1" x14ac:dyDescent="0.25">
      <c r="C22" s="318" t="s">
        <v>112</v>
      </c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20"/>
      <c r="S22" s="318" t="s">
        <v>113</v>
      </c>
      <c r="T22" s="319"/>
      <c r="U22" s="319"/>
      <c r="V22" s="319"/>
      <c r="W22" s="319"/>
      <c r="X22" s="319"/>
      <c r="Y22" s="319"/>
      <c r="Z22" s="319"/>
      <c r="AA22" s="319"/>
      <c r="AB22" s="319"/>
      <c r="AC22" s="319"/>
      <c r="AD22" s="319"/>
      <c r="AE22" s="319"/>
      <c r="AF22" s="320"/>
      <c r="AG22" s="318" t="s">
        <v>114</v>
      </c>
      <c r="AH22" s="319"/>
      <c r="AI22" s="319"/>
      <c r="AJ22" s="319"/>
      <c r="AK22" s="319"/>
      <c r="AL22" s="319"/>
      <c r="AM22" s="319"/>
      <c r="AN22" s="319"/>
      <c r="AO22" s="319"/>
      <c r="AP22" s="319"/>
      <c r="AQ22" s="319"/>
      <c r="AR22" s="319"/>
      <c r="AS22" s="319"/>
      <c r="AT22" s="320"/>
      <c r="AU22" s="318" t="s">
        <v>115</v>
      </c>
      <c r="AV22" s="319"/>
      <c r="AW22" s="319"/>
      <c r="AX22" s="319"/>
      <c r="AY22" s="319"/>
      <c r="AZ22" s="319"/>
      <c r="BA22" s="319"/>
      <c r="BB22" s="319"/>
      <c r="BC22" s="319"/>
      <c r="BD22" s="319"/>
      <c r="BE22" s="319"/>
      <c r="BF22" s="319"/>
      <c r="BG22" s="319"/>
      <c r="BH22" s="320"/>
    </row>
    <row r="23" spans="2:60" x14ac:dyDescent="0.2">
      <c r="B23" t="s">
        <v>0</v>
      </c>
      <c r="C23" t="s">
        <v>57</v>
      </c>
      <c r="D23" t="s">
        <v>58</v>
      </c>
      <c r="E23" t="s">
        <v>59</v>
      </c>
      <c r="F23" t="s">
        <v>1</v>
      </c>
      <c r="G23" t="s">
        <v>2</v>
      </c>
      <c r="H23" t="s">
        <v>3</v>
      </c>
      <c r="I23" t="s">
        <v>4</v>
      </c>
      <c r="J23" t="s">
        <v>5</v>
      </c>
      <c r="K23" t="s">
        <v>6</v>
      </c>
      <c r="L23" t="s">
        <v>7</v>
      </c>
      <c r="M23" t="s">
        <v>8</v>
      </c>
      <c r="N23" s="17" t="s">
        <v>116</v>
      </c>
      <c r="O23" t="s">
        <v>60</v>
      </c>
      <c r="P23" t="s">
        <v>61</v>
      </c>
      <c r="Q23" t="s">
        <v>62</v>
      </c>
      <c r="R23" t="s">
        <v>63</v>
      </c>
      <c r="S23" t="s">
        <v>59</v>
      </c>
      <c r="T23" t="s">
        <v>1</v>
      </c>
      <c r="U23" t="s">
        <v>2</v>
      </c>
      <c r="V23" t="s">
        <v>3</v>
      </c>
      <c r="W23" t="s">
        <v>4</v>
      </c>
      <c r="X23" t="s">
        <v>5</v>
      </c>
      <c r="Y23" t="s">
        <v>6</v>
      </c>
      <c r="Z23" t="s">
        <v>7</v>
      </c>
      <c r="AA23" t="s">
        <v>8</v>
      </c>
      <c r="AB23" s="17" t="s">
        <v>116</v>
      </c>
      <c r="AC23" t="s">
        <v>60</v>
      </c>
      <c r="AD23" t="s">
        <v>61</v>
      </c>
      <c r="AE23" t="s">
        <v>62</v>
      </c>
      <c r="AF23" t="s">
        <v>63</v>
      </c>
      <c r="AG23" t="s">
        <v>59</v>
      </c>
      <c r="AH23" t="s">
        <v>1</v>
      </c>
      <c r="AI23" t="s">
        <v>2</v>
      </c>
      <c r="AJ23" t="s">
        <v>3</v>
      </c>
      <c r="AK23" t="s">
        <v>4</v>
      </c>
      <c r="AL23" t="s">
        <v>5</v>
      </c>
      <c r="AM23" t="s">
        <v>6</v>
      </c>
      <c r="AN23" t="s">
        <v>7</v>
      </c>
      <c r="AO23" t="s">
        <v>8</v>
      </c>
      <c r="AP23" s="17" t="s">
        <v>116</v>
      </c>
      <c r="AQ23" t="s">
        <v>60</v>
      </c>
      <c r="AR23" t="s">
        <v>61</v>
      </c>
      <c r="AS23" t="s">
        <v>62</v>
      </c>
      <c r="AT23" t="s">
        <v>63</v>
      </c>
      <c r="AU23" t="s">
        <v>59</v>
      </c>
      <c r="AV23" t="s">
        <v>1</v>
      </c>
      <c r="AW23" t="s">
        <v>2</v>
      </c>
      <c r="AX23" t="s">
        <v>3</v>
      </c>
      <c r="AY23" t="s">
        <v>4</v>
      </c>
      <c r="AZ23" t="s">
        <v>5</v>
      </c>
      <c r="BA23" t="s">
        <v>6</v>
      </c>
      <c r="BB23" t="s">
        <v>7</v>
      </c>
      <c r="BC23" t="s">
        <v>8</v>
      </c>
      <c r="BD23" s="17" t="s">
        <v>116</v>
      </c>
      <c r="BE23" t="s">
        <v>60</v>
      </c>
      <c r="BF23" t="s">
        <v>61</v>
      </c>
      <c r="BG23" t="s">
        <v>62</v>
      </c>
      <c r="BH23" t="s">
        <v>63</v>
      </c>
    </row>
    <row r="24" spans="2:60" x14ac:dyDescent="0.2">
      <c r="B24">
        <v>1984</v>
      </c>
      <c r="C24">
        <v>40588084</v>
      </c>
      <c r="D24">
        <v>0.56636673212051392</v>
      </c>
      <c r="E24">
        <v>32173.181640625</v>
      </c>
      <c r="F24">
        <v>0.45121970772743225</v>
      </c>
      <c r="G24">
        <v>0.54878026247024536</v>
      </c>
      <c r="H24">
        <v>0.16706833243370056</v>
      </c>
      <c r="I24">
        <v>4.6813279379673903E-2</v>
      </c>
      <c r="J24">
        <v>1.1515392335310652E-2</v>
      </c>
      <c r="K24">
        <v>0.43970430110871717</v>
      </c>
      <c r="L24">
        <v>0.38171194332890324</v>
      </c>
      <c r="M24">
        <v>0.12025505980872611</v>
      </c>
      <c r="N24">
        <v>0</v>
      </c>
      <c r="O24">
        <v>10299.9130859375</v>
      </c>
      <c r="P24">
        <v>74357.921875</v>
      </c>
      <c r="Q24">
        <v>293660.25</v>
      </c>
      <c r="R24">
        <v>793683.375</v>
      </c>
      <c r="S24">
        <v>36089.85546875</v>
      </c>
      <c r="T24">
        <v>0.51077646017074585</v>
      </c>
      <c r="U24">
        <v>0.48922356963157654</v>
      </c>
      <c r="V24">
        <v>0.14893715083599091</v>
      </c>
      <c r="W24">
        <v>4.1732839454944583E-2</v>
      </c>
      <c r="X24">
        <v>0.11395779390746355</v>
      </c>
      <c r="Y24">
        <v>0.3968186697041291</v>
      </c>
      <c r="Z24">
        <v>0.3402864200087789</v>
      </c>
      <c r="AA24">
        <v>0.10720430551211012</v>
      </c>
      <c r="AB24">
        <v>3448.525146484375</v>
      </c>
      <c r="AC24">
        <v>15522.59375</v>
      </c>
      <c r="AD24">
        <v>74357.921875</v>
      </c>
      <c r="AE24">
        <v>293660.25</v>
      </c>
      <c r="AF24">
        <v>793683.375</v>
      </c>
      <c r="AG24">
        <v>37312.76953125</v>
      </c>
      <c r="AH24">
        <v>0.51068717241287231</v>
      </c>
      <c r="AI24">
        <v>0.4893127977848053</v>
      </c>
      <c r="AJ24">
        <v>0.14726710319519043</v>
      </c>
      <c r="AK24">
        <v>4.1088195249648289E-2</v>
      </c>
      <c r="AL24">
        <v>0.11125674900580622</v>
      </c>
      <c r="AM24">
        <v>0.3994304296337971</v>
      </c>
      <c r="AN24">
        <v>0.34204568049536843</v>
      </c>
      <c r="AO24">
        <v>0.1061789103388296</v>
      </c>
      <c r="AP24">
        <v>3448.525146484375</v>
      </c>
      <c r="AQ24">
        <v>15866.7412109375</v>
      </c>
      <c r="AR24">
        <v>77989.84375</v>
      </c>
      <c r="AS24">
        <v>298124.25</v>
      </c>
      <c r="AT24">
        <v>793993.0625</v>
      </c>
      <c r="AU24">
        <v>47750.1328125</v>
      </c>
      <c r="AV24">
        <v>0.4559217095375061</v>
      </c>
      <c r="AW24">
        <v>0.54407835006713867</v>
      </c>
      <c r="AX24">
        <v>0.16494385898113251</v>
      </c>
      <c r="AY24">
        <v>4.8047391587462351E-2</v>
      </c>
      <c r="AZ24">
        <v>8.8397272441786343E-2</v>
      </c>
      <c r="BA24">
        <v>0.36752442341932656</v>
      </c>
      <c r="BB24">
        <v>0.37913446928160377</v>
      </c>
      <c r="BC24">
        <v>0.11689647100889447</v>
      </c>
      <c r="BD24">
        <v>3448.525146484375</v>
      </c>
      <c r="BE24">
        <v>16271.234375</v>
      </c>
      <c r="BF24">
        <v>102995.21875</v>
      </c>
      <c r="BG24">
        <v>454437.34375</v>
      </c>
      <c r="BH24">
        <v>1223940.375</v>
      </c>
    </row>
    <row r="25" spans="2:60" x14ac:dyDescent="0.2">
      <c r="B25">
        <v>1987</v>
      </c>
      <c r="C25">
        <v>41772576</v>
      </c>
      <c r="D25">
        <v>0.52835667133331299</v>
      </c>
      <c r="E25">
        <v>31010.5</v>
      </c>
      <c r="F25">
        <v>0.46138682961463928</v>
      </c>
      <c r="G25">
        <v>0.53861314058303833</v>
      </c>
      <c r="H25">
        <v>0.19140069186687469</v>
      </c>
      <c r="I25">
        <v>5.5822312215883442E-2</v>
      </c>
      <c r="J25">
        <v>3.5238481753413491E-3</v>
      </c>
      <c r="K25">
        <v>0.45786299048230311</v>
      </c>
      <c r="L25">
        <v>0.34721244242552252</v>
      </c>
      <c r="M25">
        <v>0.13557838564356783</v>
      </c>
      <c r="N25">
        <v>0</v>
      </c>
      <c r="O25">
        <v>7402.92431640625</v>
      </c>
      <c r="P25">
        <v>69770.734375</v>
      </c>
      <c r="Q25">
        <v>298799.15625</v>
      </c>
      <c r="R25">
        <v>1016414.1875</v>
      </c>
      <c r="S25">
        <v>36605.8671875</v>
      </c>
      <c r="T25">
        <v>0.5437161922454834</v>
      </c>
      <c r="U25">
        <v>0.45628377795219421</v>
      </c>
      <c r="V25">
        <v>0.16214427351951599</v>
      </c>
      <c r="W25">
        <v>4.7289629530170532E-2</v>
      </c>
      <c r="X25">
        <v>0.13518464012079243</v>
      </c>
      <c r="Y25">
        <v>0.40853155324403173</v>
      </c>
      <c r="Z25">
        <v>0.29413951373187075</v>
      </c>
      <c r="AA25">
        <v>0.11485464100067547</v>
      </c>
      <c r="AB25">
        <v>4085.486328125</v>
      </c>
      <c r="AC25">
        <v>19190.892578125</v>
      </c>
      <c r="AD25">
        <v>69770.734375</v>
      </c>
      <c r="AE25">
        <v>298799.15625</v>
      </c>
      <c r="AF25">
        <v>1016414.1875</v>
      </c>
      <c r="AG25">
        <v>38601.50390625</v>
      </c>
      <c r="AH25">
        <v>0.54019784927368164</v>
      </c>
      <c r="AI25">
        <v>0.45980215072631836</v>
      </c>
      <c r="AJ25">
        <v>0.16034245491027832</v>
      </c>
      <c r="AK25">
        <v>4.5860715069187007E-2</v>
      </c>
      <c r="AL25">
        <v>0.13130226385763397</v>
      </c>
      <c r="AM25">
        <v>0.40889558995263947</v>
      </c>
      <c r="AN25">
        <v>0.29945969453494714</v>
      </c>
      <c r="AO25">
        <v>0.11448174490506015</v>
      </c>
      <c r="AP25">
        <v>4085.486328125</v>
      </c>
      <c r="AQ25">
        <v>19905.392578125</v>
      </c>
      <c r="AR25">
        <v>75028.828125</v>
      </c>
      <c r="AS25">
        <v>340858.46875</v>
      </c>
      <c r="AT25">
        <v>1045777.25</v>
      </c>
      <c r="AU25">
        <v>57059.98828125</v>
      </c>
      <c r="AV25">
        <v>0.46618860960006714</v>
      </c>
      <c r="AW25">
        <v>0.53381139039993286</v>
      </c>
      <c r="AX25">
        <v>0.20525626838207245</v>
      </c>
      <c r="AY25">
        <v>6.3940034951006447E-2</v>
      </c>
      <c r="AZ25">
        <v>9.4356130104253116E-2</v>
      </c>
      <c r="BA25">
        <v>0.37183249289352921</v>
      </c>
      <c r="BB25">
        <v>0.32855514983334577</v>
      </c>
      <c r="BC25">
        <v>0.14131623360802326</v>
      </c>
      <c r="BD25">
        <v>4085.486328125</v>
      </c>
      <c r="BE25">
        <v>21345.833984375</v>
      </c>
      <c r="BF25">
        <v>115690.265625</v>
      </c>
      <c r="BG25">
        <v>567674.375</v>
      </c>
      <c r="BH25">
        <v>2127200.5</v>
      </c>
    </row>
    <row r="26" spans="2:60" x14ac:dyDescent="0.2">
      <c r="B26">
        <v>1994</v>
      </c>
      <c r="C26">
        <v>44696060</v>
      </c>
      <c r="D26">
        <v>0.60336476564407349</v>
      </c>
      <c r="E26">
        <v>48991.265625</v>
      </c>
      <c r="F26">
        <v>0.46557235717773438</v>
      </c>
      <c r="G26">
        <v>0.53442764282226563</v>
      </c>
      <c r="H26">
        <v>0.16647431254386902</v>
      </c>
      <c r="I26">
        <v>5.3176305986177223E-2</v>
      </c>
      <c r="J26">
        <v>1.4153620297031483E-2</v>
      </c>
      <c r="K26">
        <v>0.45141875142331223</v>
      </c>
      <c r="L26">
        <v>0.36795334302661442</v>
      </c>
      <c r="M26">
        <v>0.11329800327148602</v>
      </c>
      <c r="N26">
        <v>0</v>
      </c>
      <c r="O26">
        <v>16284</v>
      </c>
      <c r="P26">
        <v>121872</v>
      </c>
      <c r="Q26">
        <v>400928</v>
      </c>
      <c r="R26">
        <v>1396681</v>
      </c>
      <c r="S26">
        <v>53807.93359375</v>
      </c>
      <c r="T26">
        <v>0.51341211795806885</v>
      </c>
      <c r="U26">
        <v>0.48658788204193115</v>
      </c>
      <c r="V26">
        <v>0.15157221257686615</v>
      </c>
      <c r="W26">
        <v>4.8416180075723333E-2</v>
      </c>
      <c r="X26">
        <v>0.10125057209177943</v>
      </c>
      <c r="Y26">
        <v>0.41216156801708059</v>
      </c>
      <c r="Z26">
        <v>0.33501566129982419</v>
      </c>
      <c r="AA26">
        <v>0.10315602836417523</v>
      </c>
      <c r="AB26">
        <v>4234.72021484375</v>
      </c>
      <c r="AC26">
        <v>20865.810546875</v>
      </c>
      <c r="AD26">
        <v>121872</v>
      </c>
      <c r="AE26">
        <v>400928</v>
      </c>
      <c r="AF26">
        <v>1396681</v>
      </c>
      <c r="AG26">
        <v>59886.5625</v>
      </c>
      <c r="AH26">
        <v>0.50634419918060303</v>
      </c>
      <c r="AI26">
        <v>0.49365577101707458</v>
      </c>
      <c r="AJ26">
        <v>0.15291374921798706</v>
      </c>
      <c r="AK26">
        <v>4.6512666910769357E-2</v>
      </c>
      <c r="AL26">
        <v>9.1235150064315956E-2</v>
      </c>
      <c r="AM26">
        <v>0.41510902585871912</v>
      </c>
      <c r="AN26">
        <v>0.34074202854038366</v>
      </c>
      <c r="AO26">
        <v>0.10640108522212477</v>
      </c>
      <c r="AP26">
        <v>4224.42919921875</v>
      </c>
      <c r="AQ26">
        <v>21101.8984375</v>
      </c>
      <c r="AR26">
        <v>137777.0625</v>
      </c>
      <c r="AS26">
        <v>459965</v>
      </c>
      <c r="AT26">
        <v>1565656</v>
      </c>
      <c r="AU26">
        <v>72935.2109375</v>
      </c>
      <c r="AV26">
        <v>0.47061061859130859</v>
      </c>
      <c r="AW26">
        <v>0.52938938140869141</v>
      </c>
      <c r="AX26">
        <v>0.18325212597846985</v>
      </c>
      <c r="AY26">
        <v>5.9295860144145535E-2</v>
      </c>
      <c r="AZ26">
        <v>7.4205078321697815E-2</v>
      </c>
      <c r="BA26">
        <v>0.396405537203528</v>
      </c>
      <c r="BB26">
        <v>0.34613723273565861</v>
      </c>
      <c r="BC26">
        <v>0.12395626450227337</v>
      </c>
      <c r="BD26">
        <v>4224.42919921875</v>
      </c>
      <c r="BE26">
        <v>21040.802734375</v>
      </c>
      <c r="BF26">
        <v>169649.71875</v>
      </c>
      <c r="BG26">
        <v>615119.25</v>
      </c>
      <c r="BH26">
        <v>2314195</v>
      </c>
    </row>
    <row r="27" spans="2:60" x14ac:dyDescent="0.2">
      <c r="B27">
        <v>2000</v>
      </c>
      <c r="C27">
        <v>46366592</v>
      </c>
      <c r="D27">
        <v>0.56684809923171997</v>
      </c>
      <c r="E27">
        <v>59337.9609375</v>
      </c>
      <c r="F27">
        <v>0.41504356265068054</v>
      </c>
      <c r="G27">
        <v>0.58495640754699707</v>
      </c>
      <c r="H27">
        <v>0.20789280533790588</v>
      </c>
      <c r="I27">
        <v>9.1605585015677074E-2</v>
      </c>
      <c r="J27">
        <v>6.1730640071658953E-3</v>
      </c>
      <c r="K27">
        <v>0.40887048989833769</v>
      </c>
      <c r="L27">
        <v>0.37706361213313333</v>
      </c>
      <c r="M27">
        <v>0.11628721479181574</v>
      </c>
      <c r="N27">
        <v>0</v>
      </c>
      <c r="O27">
        <v>11352</v>
      </c>
      <c r="P27">
        <v>144682</v>
      </c>
      <c r="Q27">
        <v>536645</v>
      </c>
      <c r="R27">
        <v>2090706</v>
      </c>
      <c r="S27">
        <v>65855.78125</v>
      </c>
      <c r="T27">
        <v>0.47293731570243835</v>
      </c>
      <c r="U27">
        <v>0.52706265449523926</v>
      </c>
      <c r="V27">
        <v>0.18731741607189178</v>
      </c>
      <c r="W27">
        <v>8.2539279954776029E-2</v>
      </c>
      <c r="X27">
        <v>9.5062675757630347E-2</v>
      </c>
      <c r="Y27">
        <v>0.37787464830745215</v>
      </c>
      <c r="Z27">
        <v>0.33974521354008669</v>
      </c>
      <c r="AA27">
        <v>0.10477814180456613</v>
      </c>
      <c r="AB27">
        <v>5148.42919921875</v>
      </c>
      <c r="AC27">
        <v>24608.9140625</v>
      </c>
      <c r="AD27">
        <v>144682</v>
      </c>
      <c r="AE27">
        <v>536645</v>
      </c>
      <c r="AF27">
        <v>2090706</v>
      </c>
      <c r="AG27">
        <v>80229.234375</v>
      </c>
      <c r="AH27">
        <v>0.46346563100814819</v>
      </c>
      <c r="AI27">
        <v>0.53653436899185181</v>
      </c>
      <c r="AJ27">
        <v>0.1842157244682312</v>
      </c>
      <c r="AK27">
        <v>7.311360139332522E-2</v>
      </c>
      <c r="AL27">
        <v>7.9888809754327841E-2</v>
      </c>
      <c r="AM27">
        <v>0.3835768246328965</v>
      </c>
      <c r="AN27">
        <v>0.35231862810969489</v>
      </c>
      <c r="AO27">
        <v>0.11110212726812144</v>
      </c>
      <c r="AP27">
        <v>5148.42919921875</v>
      </c>
      <c r="AQ27">
        <v>25317</v>
      </c>
      <c r="AR27">
        <v>185157</v>
      </c>
      <c r="AS27">
        <v>628748.125</v>
      </c>
      <c r="AT27">
        <v>2566637</v>
      </c>
      <c r="AU27">
        <v>102412.3515625</v>
      </c>
      <c r="AV27">
        <v>0.39767780900001526</v>
      </c>
      <c r="AW27">
        <v>0.60232222080230713</v>
      </c>
      <c r="AX27">
        <v>0.23821243643760681</v>
      </c>
      <c r="AY27">
        <v>0.1105846676988939</v>
      </c>
      <c r="AZ27">
        <v>6.0854253245219286E-2</v>
      </c>
      <c r="BA27">
        <v>0.33682356134941543</v>
      </c>
      <c r="BB27">
        <v>0.36410976881581475</v>
      </c>
      <c r="BC27">
        <v>0.12762777083716323</v>
      </c>
      <c r="BD27">
        <v>5148.42919921875</v>
      </c>
      <c r="BE27">
        <v>24811.228515625</v>
      </c>
      <c r="BF27">
        <v>221391.90625</v>
      </c>
      <c r="BG27">
        <v>890239.375</v>
      </c>
      <c r="BH27">
        <v>4518655.5</v>
      </c>
    </row>
    <row r="28" spans="2:60" x14ac:dyDescent="0.2">
      <c r="B28">
        <v>2006</v>
      </c>
      <c r="C28">
        <v>48782256</v>
      </c>
      <c r="D28">
        <v>0.62088483572006203</v>
      </c>
      <c r="E28">
        <v>103812.0390625</v>
      </c>
      <c r="F28">
        <v>0.49258506298065202</v>
      </c>
      <c r="G28">
        <v>0.50741487741470304</v>
      </c>
      <c r="H28">
        <v>0.19283665716648099</v>
      </c>
      <c r="I28">
        <v>8.8714199203414196E-2</v>
      </c>
      <c r="J28">
        <v>2.4460778951496599E-2</v>
      </c>
      <c r="K28">
        <v>0.46812429797984401</v>
      </c>
      <c r="L28">
        <v>0.31457821456573598</v>
      </c>
      <c r="M28">
        <v>0.104122461110008</v>
      </c>
      <c r="N28">
        <v>0</v>
      </c>
      <c r="O28">
        <v>56316</v>
      </c>
      <c r="P28">
        <v>225743</v>
      </c>
      <c r="Q28">
        <v>796587</v>
      </c>
      <c r="R28">
        <v>2751583</v>
      </c>
      <c r="S28">
        <v>113702.4140625</v>
      </c>
      <c r="T28">
        <v>0.53672248125076305</v>
      </c>
      <c r="U28">
        <v>0.46327751874923701</v>
      </c>
      <c r="V28">
        <v>0.176062807440758</v>
      </c>
      <c r="W28">
        <v>8.0997414826532901E-2</v>
      </c>
      <c r="X28">
        <v>0.109317870854246</v>
      </c>
      <c r="Y28">
        <v>0.42740461272622998</v>
      </c>
      <c r="Z28">
        <v>0.28721470034517799</v>
      </c>
      <c r="AA28">
        <v>9.5065392586695593E-2</v>
      </c>
      <c r="AB28">
        <v>9714.9248046875</v>
      </c>
      <c r="AC28">
        <v>56316</v>
      </c>
      <c r="AD28">
        <v>225743</v>
      </c>
      <c r="AE28">
        <v>796587</v>
      </c>
      <c r="AF28">
        <v>2751583</v>
      </c>
      <c r="AG28">
        <v>133855.453125</v>
      </c>
      <c r="AH28">
        <v>0.51233571767806996</v>
      </c>
      <c r="AI28">
        <v>0.48766431212425199</v>
      </c>
      <c r="AJ28">
        <v>0.17330969870090501</v>
      </c>
      <c r="AK28">
        <v>7.2783955983223E-2</v>
      </c>
      <c r="AL28">
        <v>9.2660287813805198E-2</v>
      </c>
      <c r="AM28">
        <v>0.41967543211706898</v>
      </c>
      <c r="AN28">
        <v>0.31435460410322402</v>
      </c>
      <c r="AO28">
        <v>0.10052573940420199</v>
      </c>
      <c r="AP28">
        <v>9685.1123046875</v>
      </c>
      <c r="AQ28">
        <v>50390.1875</v>
      </c>
      <c r="AR28">
        <v>290720.0625</v>
      </c>
      <c r="AS28">
        <v>951268.625</v>
      </c>
      <c r="AT28">
        <v>3240095.25</v>
      </c>
      <c r="AU28">
        <v>173354.984375</v>
      </c>
      <c r="AV28">
        <v>0.46626552939415</v>
      </c>
      <c r="AW28">
        <v>0.53373450040817305</v>
      </c>
      <c r="AX28">
        <v>0.202634647488594</v>
      </c>
      <c r="AY28">
        <v>8.17535701569225E-2</v>
      </c>
      <c r="AZ28">
        <v>7.0926335689283304E-2</v>
      </c>
      <c r="BA28">
        <v>0.39533918297492998</v>
      </c>
      <c r="BB28">
        <v>0.33109984936486497</v>
      </c>
      <c r="BC28">
        <v>0.12088108326209999</v>
      </c>
      <c r="BD28">
        <v>9685.1123046875</v>
      </c>
      <c r="BE28">
        <v>49490.609375</v>
      </c>
      <c r="BF28">
        <v>365032.9375</v>
      </c>
      <c r="BG28">
        <v>1497363.75</v>
      </c>
      <c r="BH28">
        <v>4771745.5</v>
      </c>
    </row>
    <row r="29" spans="2:60" x14ac:dyDescent="0.2">
      <c r="B29">
        <v>2010</v>
      </c>
      <c r="C29">
        <v>50112388</v>
      </c>
      <c r="D29">
        <v>0.55821186304092396</v>
      </c>
      <c r="E29">
        <v>125005.5546875</v>
      </c>
      <c r="F29">
        <v>0.48626723885536199</v>
      </c>
      <c r="G29">
        <v>0.51373273134231601</v>
      </c>
      <c r="H29">
        <v>0.199608668684959</v>
      </c>
      <c r="I29">
        <v>7.7682690366263005E-2</v>
      </c>
      <c r="J29">
        <v>1.95926589454067E-2</v>
      </c>
      <c r="K29">
        <v>0.46667458996670902</v>
      </c>
      <c r="L29">
        <v>0.31412405473662902</v>
      </c>
      <c r="M29">
        <v>0.121925973306255</v>
      </c>
      <c r="N29">
        <v>0</v>
      </c>
      <c r="O29">
        <v>68376</v>
      </c>
      <c r="P29">
        <v>287073</v>
      </c>
      <c r="Q29">
        <v>974490</v>
      </c>
      <c r="R29">
        <v>7694128</v>
      </c>
      <c r="S29">
        <v>132917</v>
      </c>
      <c r="T29">
        <v>0.51684552431106601</v>
      </c>
      <c r="U29">
        <v>0.48315444588661199</v>
      </c>
      <c r="V29">
        <v>0.187727600336075</v>
      </c>
      <c r="W29">
        <v>7.3058879826964004E-2</v>
      </c>
      <c r="X29">
        <v>7.7948253299232606E-2</v>
      </c>
      <c r="Y29">
        <v>0.43889729650097897</v>
      </c>
      <c r="Z29">
        <v>0.29542683778790502</v>
      </c>
      <c r="AA29">
        <v>0.11466872464854699</v>
      </c>
      <c r="AB29">
        <v>8192.6162109375</v>
      </c>
      <c r="AC29">
        <v>68376</v>
      </c>
      <c r="AD29">
        <v>287073</v>
      </c>
      <c r="AE29">
        <v>974490</v>
      </c>
      <c r="AF29">
        <v>7694128</v>
      </c>
      <c r="AG29">
        <v>159822.59375</v>
      </c>
      <c r="AH29">
        <v>0.48909014463424699</v>
      </c>
      <c r="AI29">
        <v>0.51090985536575295</v>
      </c>
      <c r="AJ29">
        <v>0.188918352127075</v>
      </c>
      <c r="AK29">
        <v>6.4439169003286403E-2</v>
      </c>
      <c r="AL29">
        <v>6.4776496310928203E-2</v>
      </c>
      <c r="AM29">
        <v>0.42431364810806999</v>
      </c>
      <c r="AN29">
        <v>0.32199152851090701</v>
      </c>
      <c r="AO29">
        <v>0.124479186691429</v>
      </c>
      <c r="AP29">
        <v>8192.6162109375</v>
      </c>
      <c r="AQ29">
        <v>41755.3515625</v>
      </c>
      <c r="AR29">
        <v>354763.75</v>
      </c>
      <c r="AS29">
        <v>1288656</v>
      </c>
      <c r="AT29">
        <v>7708446</v>
      </c>
      <c r="AU29">
        <v>186004.984375</v>
      </c>
      <c r="AV29">
        <v>0.450926333665848</v>
      </c>
      <c r="AW29">
        <v>0.54907369613647505</v>
      </c>
      <c r="AX29">
        <v>0.223218619823456</v>
      </c>
      <c r="AY29">
        <v>8.3146532456148503E-2</v>
      </c>
      <c r="AZ29">
        <v>5.5620925571915503E-2</v>
      </c>
      <c r="BA29">
        <v>0.39530540262246999</v>
      </c>
      <c r="BB29">
        <v>0.325855096385956</v>
      </c>
      <c r="BC29">
        <v>0.14007208144576699</v>
      </c>
      <c r="BD29">
        <v>8192.6162109375</v>
      </c>
      <c r="BE29">
        <v>41737.0625</v>
      </c>
      <c r="BF29">
        <v>398857.25</v>
      </c>
      <c r="BG29">
        <v>1520525.875</v>
      </c>
      <c r="BH29">
        <v>11552006</v>
      </c>
    </row>
    <row r="31" spans="2:60" ht="18.75" thickBot="1" x14ac:dyDescent="0.3">
      <c r="B31" s="21" t="s">
        <v>66</v>
      </c>
    </row>
    <row r="32" spans="2:60" ht="13.5" thickBot="1" x14ac:dyDescent="0.25">
      <c r="C32" s="318" t="s">
        <v>112</v>
      </c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20"/>
      <c r="S32" s="318" t="s">
        <v>113</v>
      </c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20"/>
      <c r="AG32" s="318" t="s">
        <v>114</v>
      </c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19"/>
      <c r="AT32" s="320"/>
      <c r="AU32" s="318" t="s">
        <v>115</v>
      </c>
      <c r="AV32" s="319"/>
      <c r="AW32" s="319"/>
      <c r="AX32" s="319"/>
      <c r="AY32" s="319"/>
      <c r="AZ32" s="319"/>
      <c r="BA32" s="319"/>
      <c r="BB32" s="319"/>
      <c r="BC32" s="319"/>
      <c r="BD32" s="319"/>
      <c r="BE32" s="319"/>
      <c r="BF32" s="319"/>
      <c r="BG32" s="319"/>
      <c r="BH32" s="320"/>
    </row>
    <row r="33" spans="2:60" x14ac:dyDescent="0.2">
      <c r="B33" t="s">
        <v>0</v>
      </c>
      <c r="C33" t="s">
        <v>57</v>
      </c>
      <c r="D33" t="s">
        <v>58</v>
      </c>
      <c r="E33" t="s">
        <v>59</v>
      </c>
      <c r="F33" t="s">
        <v>1</v>
      </c>
      <c r="G33" t="s">
        <v>2</v>
      </c>
      <c r="H33" t="s">
        <v>3</v>
      </c>
      <c r="I33" t="s">
        <v>4</v>
      </c>
      <c r="J33" t="s">
        <v>5</v>
      </c>
      <c r="K33" t="s">
        <v>6</v>
      </c>
      <c r="L33" t="s">
        <v>7</v>
      </c>
      <c r="M33" t="s">
        <v>8</v>
      </c>
      <c r="N33" s="17" t="s">
        <v>116</v>
      </c>
      <c r="O33" t="s">
        <v>60</v>
      </c>
      <c r="P33" t="s">
        <v>61</v>
      </c>
      <c r="Q33" t="s">
        <v>62</v>
      </c>
      <c r="R33" t="s">
        <v>63</v>
      </c>
      <c r="S33" t="s">
        <v>59</v>
      </c>
      <c r="T33" t="s">
        <v>1</v>
      </c>
      <c r="U33" t="s">
        <v>2</v>
      </c>
      <c r="V33" t="s">
        <v>3</v>
      </c>
      <c r="W33" t="s">
        <v>4</v>
      </c>
      <c r="X33" t="s">
        <v>5</v>
      </c>
      <c r="Y33" t="s">
        <v>6</v>
      </c>
      <c r="Z33" t="s">
        <v>7</v>
      </c>
      <c r="AA33" t="s">
        <v>8</v>
      </c>
      <c r="AB33" s="17" t="s">
        <v>116</v>
      </c>
      <c r="AC33" t="s">
        <v>60</v>
      </c>
      <c r="AD33" t="s">
        <v>61</v>
      </c>
      <c r="AE33" t="s">
        <v>62</v>
      </c>
      <c r="AF33" t="s">
        <v>63</v>
      </c>
      <c r="AG33" t="s">
        <v>59</v>
      </c>
      <c r="AH33" t="s">
        <v>1</v>
      </c>
      <c r="AI33" t="s">
        <v>2</v>
      </c>
      <c r="AJ33" t="s">
        <v>3</v>
      </c>
      <c r="AK33" t="s">
        <v>4</v>
      </c>
      <c r="AL33" t="s">
        <v>5</v>
      </c>
      <c r="AM33" t="s">
        <v>6</v>
      </c>
      <c r="AN33" t="s">
        <v>7</v>
      </c>
      <c r="AO33" t="s">
        <v>8</v>
      </c>
      <c r="AP33" s="17" t="s">
        <v>116</v>
      </c>
      <c r="AQ33" t="s">
        <v>60</v>
      </c>
      <c r="AR33" t="s">
        <v>61</v>
      </c>
      <c r="AS33" t="s">
        <v>62</v>
      </c>
      <c r="AT33" t="s">
        <v>63</v>
      </c>
      <c r="AU33" t="s">
        <v>59</v>
      </c>
      <c r="AV33" t="s">
        <v>1</v>
      </c>
      <c r="AW33" t="s">
        <v>2</v>
      </c>
      <c r="AX33" t="s">
        <v>3</v>
      </c>
      <c r="AY33" t="s">
        <v>4</v>
      </c>
      <c r="AZ33" t="s">
        <v>5</v>
      </c>
      <c r="BA33" t="s">
        <v>6</v>
      </c>
      <c r="BB33" t="s">
        <v>7</v>
      </c>
      <c r="BC33" t="s">
        <v>8</v>
      </c>
      <c r="BD33" s="17" t="s">
        <v>116</v>
      </c>
      <c r="BE33" t="s">
        <v>60</v>
      </c>
      <c r="BF33" t="s">
        <v>61</v>
      </c>
      <c r="BG33" t="s">
        <v>62</v>
      </c>
      <c r="BH33" t="s">
        <v>63</v>
      </c>
    </row>
    <row r="34" spans="2:60" x14ac:dyDescent="0.2">
      <c r="B34">
        <v>1984</v>
      </c>
      <c r="C34">
        <v>40588084</v>
      </c>
      <c r="D34">
        <v>0.57046055793762207</v>
      </c>
      <c r="E34">
        <v>35805.046875</v>
      </c>
      <c r="F34">
        <v>0.43377441167831421</v>
      </c>
      <c r="G34">
        <v>0.56622558832168579</v>
      </c>
      <c r="H34">
        <v>0.16861288249492645</v>
      </c>
      <c r="I34">
        <v>4.8173014411304255E-2</v>
      </c>
      <c r="J34">
        <v>1.1595966680723043E-2</v>
      </c>
      <c r="K34">
        <v>0.42217844450399128</v>
      </c>
      <c r="L34">
        <v>0.39761270521778158</v>
      </c>
      <c r="M34">
        <v>0.12043987436166587</v>
      </c>
      <c r="N34">
        <v>0</v>
      </c>
      <c r="O34">
        <v>11127.208984375</v>
      </c>
      <c r="P34">
        <v>82591.6953125</v>
      </c>
      <c r="Q34">
        <v>343003.28125</v>
      </c>
      <c r="R34">
        <v>861836.5</v>
      </c>
      <c r="S34">
        <v>39662.72265625</v>
      </c>
      <c r="T34">
        <v>0.48884660005569458</v>
      </c>
      <c r="U34">
        <v>0.51115339994430542</v>
      </c>
      <c r="V34">
        <v>0.15221327543258667</v>
      </c>
      <c r="W34">
        <v>4.3487612743569694E-2</v>
      </c>
      <c r="X34">
        <v>0.10429382134695657</v>
      </c>
      <c r="Y34">
        <v>0.38455276697827695</v>
      </c>
      <c r="Z34">
        <v>0.35894011528530106</v>
      </c>
      <c r="AA34">
        <v>0.1087256564516596</v>
      </c>
      <c r="AB34">
        <v>3380.7705078125</v>
      </c>
      <c r="AC34">
        <v>15800.93359375</v>
      </c>
      <c r="AD34">
        <v>82591.6953125</v>
      </c>
      <c r="AE34">
        <v>343003.28125</v>
      </c>
      <c r="AF34">
        <v>861836.5</v>
      </c>
      <c r="AG34">
        <v>40912.4921875</v>
      </c>
      <c r="AH34">
        <v>0.48904389142990112</v>
      </c>
      <c r="AI34">
        <v>0.51095610857009888</v>
      </c>
      <c r="AJ34">
        <v>0.15123066306114197</v>
      </c>
      <c r="AK34">
        <v>4.2939625658596055E-2</v>
      </c>
      <c r="AL34">
        <v>0.1018402107100638</v>
      </c>
      <c r="AM34">
        <v>0.38720369031330032</v>
      </c>
      <c r="AN34">
        <v>0.35972546264642996</v>
      </c>
      <c r="AO34">
        <v>0.10829104219507305</v>
      </c>
      <c r="AP34">
        <v>3380.7705078125</v>
      </c>
      <c r="AQ34">
        <v>16056.8134765625</v>
      </c>
      <c r="AR34">
        <v>85654.90625</v>
      </c>
      <c r="AS34">
        <v>358859.6875</v>
      </c>
      <c r="AT34">
        <v>883639.9375</v>
      </c>
      <c r="AU34">
        <v>47750.1328125</v>
      </c>
      <c r="AV34">
        <v>0.44928163290023804</v>
      </c>
      <c r="AW34">
        <v>0.55071836709976196</v>
      </c>
      <c r="AX34">
        <v>0.16147342324256897</v>
      </c>
      <c r="AY34">
        <v>4.7531986967293029E-2</v>
      </c>
      <c r="AZ34">
        <v>8.772103122523485E-2</v>
      </c>
      <c r="BA34">
        <v>0.36156059746467689</v>
      </c>
      <c r="BB34">
        <v>0.38924496557860644</v>
      </c>
      <c r="BC34">
        <v>0.11394143581219635</v>
      </c>
      <c r="BD34">
        <v>3380.7705078125</v>
      </c>
      <c r="BE34">
        <v>16222.3828125</v>
      </c>
      <c r="BF34">
        <v>105306.4375</v>
      </c>
      <c r="BG34">
        <v>463822</v>
      </c>
      <c r="BH34">
        <v>1152101.75</v>
      </c>
    </row>
    <row r="35" spans="2:60" x14ac:dyDescent="0.2">
      <c r="B35">
        <v>1987</v>
      </c>
      <c r="C35">
        <v>41772576</v>
      </c>
      <c r="D35">
        <v>0.53998404741287231</v>
      </c>
      <c r="E35">
        <v>34583.9140625</v>
      </c>
      <c r="F35">
        <v>0.44558495283126831</v>
      </c>
      <c r="G35">
        <v>0.55441510677337646</v>
      </c>
      <c r="H35">
        <v>0.19252456724643707</v>
      </c>
      <c r="I35">
        <v>5.5303309290869435E-2</v>
      </c>
      <c r="J35">
        <v>5.9443908873065224E-3</v>
      </c>
      <c r="K35">
        <v>0.43964055208025016</v>
      </c>
      <c r="L35">
        <v>0.361890516373083</v>
      </c>
      <c r="M35">
        <v>0.13722125228938079</v>
      </c>
      <c r="N35">
        <v>0</v>
      </c>
      <c r="O35">
        <v>9217.0673828125</v>
      </c>
      <c r="P35">
        <v>78671.0078125</v>
      </c>
      <c r="Q35">
        <v>361493.0625</v>
      </c>
      <c r="R35">
        <v>1180402.375</v>
      </c>
      <c r="S35">
        <v>40200.421875</v>
      </c>
      <c r="T35">
        <v>0.52304369211196899</v>
      </c>
      <c r="U35">
        <v>0.47695627808570862</v>
      </c>
      <c r="V35">
        <v>0.16562643647193909</v>
      </c>
      <c r="W35">
        <v>4.7576737111353178E-2</v>
      </c>
      <c r="X35">
        <v>0.1292651140437818</v>
      </c>
      <c r="Y35">
        <v>0.39377858211786332</v>
      </c>
      <c r="Z35">
        <v>0.31132983145760212</v>
      </c>
      <c r="AA35">
        <v>0.11804970678925357</v>
      </c>
      <c r="AB35">
        <v>4480.45458984375</v>
      </c>
      <c r="AC35">
        <v>19738.884765625</v>
      </c>
      <c r="AD35">
        <v>78671.0078125</v>
      </c>
      <c r="AE35">
        <v>361493.0625</v>
      </c>
      <c r="AF35">
        <v>1180402.375</v>
      </c>
      <c r="AG35">
        <v>42235.20703125</v>
      </c>
      <c r="AH35">
        <v>0.52057933807373047</v>
      </c>
      <c r="AI35">
        <v>0.47942066192626953</v>
      </c>
      <c r="AJ35">
        <v>0.1636616438627243</v>
      </c>
      <c r="AK35">
        <v>4.6262485636027202E-2</v>
      </c>
      <c r="AL35">
        <v>0.12554921555578935</v>
      </c>
      <c r="AM35">
        <v>0.39503014035831574</v>
      </c>
      <c r="AN35">
        <v>0.31575902050348381</v>
      </c>
      <c r="AO35">
        <v>0.11739915989517785</v>
      </c>
      <c r="AP35">
        <v>4480.45458984375</v>
      </c>
      <c r="AQ35">
        <v>20209.251953125</v>
      </c>
      <c r="AR35">
        <v>83062.375</v>
      </c>
      <c r="AS35">
        <v>373469</v>
      </c>
      <c r="AT35">
        <v>1196995.125</v>
      </c>
      <c r="AU35">
        <v>57059.98828125</v>
      </c>
      <c r="AV35">
        <v>0.4576549232006073</v>
      </c>
      <c r="AW35">
        <v>0.54234510660171509</v>
      </c>
      <c r="AX35">
        <v>0.20441843569278717</v>
      </c>
      <c r="AY35">
        <v>6.1426704332823413E-2</v>
      </c>
      <c r="AZ35">
        <v>9.7106503140346703E-2</v>
      </c>
      <c r="BA35">
        <v>0.3605484081161055</v>
      </c>
      <c r="BB35">
        <v>0.3379266687103214</v>
      </c>
      <c r="BC35">
        <v>0.14299172896439463</v>
      </c>
      <c r="BD35">
        <v>4480.45458984375</v>
      </c>
      <c r="BE35">
        <v>21317.5</v>
      </c>
      <c r="BF35">
        <v>115945.3828125</v>
      </c>
      <c r="BG35">
        <v>537236.75</v>
      </c>
      <c r="BH35">
        <v>2160580.5</v>
      </c>
    </row>
    <row r="36" spans="2:60" x14ac:dyDescent="0.2">
      <c r="B36">
        <v>1994</v>
      </c>
      <c r="C36">
        <v>44696060</v>
      </c>
      <c r="D36">
        <v>0.60209488868713379</v>
      </c>
      <c r="E36">
        <v>52868.71875</v>
      </c>
      <c r="F36">
        <v>0.45697915554046631</v>
      </c>
      <c r="G36">
        <v>0.54302090406417847</v>
      </c>
      <c r="H36">
        <v>0.17011061310768127</v>
      </c>
      <c r="I36">
        <v>5.462035386793658E-2</v>
      </c>
      <c r="J36">
        <v>1.4360162200239737E-2</v>
      </c>
      <c r="K36">
        <v>0.44261899288469547</v>
      </c>
      <c r="L36">
        <v>0.37291029137972681</v>
      </c>
      <c r="M36">
        <v>0.11549025437611657</v>
      </c>
      <c r="N36">
        <v>0</v>
      </c>
      <c r="O36">
        <v>18468</v>
      </c>
      <c r="P36">
        <v>132357</v>
      </c>
      <c r="Q36">
        <v>436893</v>
      </c>
      <c r="R36">
        <v>1641866</v>
      </c>
      <c r="S36">
        <v>57655.4609375</v>
      </c>
      <c r="T36">
        <v>0.50206249952316284</v>
      </c>
      <c r="U36">
        <v>0.49793753027915955</v>
      </c>
      <c r="V36">
        <v>0.15598747134208679</v>
      </c>
      <c r="W36">
        <v>5.0085595129610347E-2</v>
      </c>
      <c r="X36">
        <v>9.551282334033484E-2</v>
      </c>
      <c r="Y36">
        <v>0.40654965879347926</v>
      </c>
      <c r="Z36">
        <v>0.34195007082651124</v>
      </c>
      <c r="AA36">
        <v>0.10590187928997401</v>
      </c>
      <c r="AB36">
        <v>4403.0732421875</v>
      </c>
      <c r="AC36">
        <v>20942.849609375</v>
      </c>
      <c r="AD36">
        <v>132357</v>
      </c>
      <c r="AE36">
        <v>436893</v>
      </c>
      <c r="AF36">
        <v>1641866</v>
      </c>
      <c r="AG36">
        <v>63749.8984375</v>
      </c>
      <c r="AH36">
        <v>0.49629107117652893</v>
      </c>
      <c r="AI36">
        <v>0.50370889902114868</v>
      </c>
      <c r="AJ36">
        <v>0.15729652345180511</v>
      </c>
      <c r="AK36">
        <v>4.8305830346016529E-2</v>
      </c>
      <c r="AL36">
        <v>8.6491380716157043E-2</v>
      </c>
      <c r="AM36">
        <v>0.40979969993328141</v>
      </c>
      <c r="AN36">
        <v>0.34641236831271832</v>
      </c>
      <c r="AO36">
        <v>0.10899068942949659</v>
      </c>
      <c r="AP36">
        <v>4403.0732421875</v>
      </c>
      <c r="AQ36">
        <v>21245</v>
      </c>
      <c r="AR36">
        <v>150673</v>
      </c>
      <c r="AS36">
        <v>494050.15625</v>
      </c>
      <c r="AT36">
        <v>1692798.75</v>
      </c>
      <c r="AU36">
        <v>72935.2109375</v>
      </c>
      <c r="AV36">
        <v>0.46667161583900452</v>
      </c>
      <c r="AW36">
        <v>0.5333283543586731</v>
      </c>
      <c r="AX36">
        <v>0.1851973831653595</v>
      </c>
      <c r="AY36">
        <v>5.9742700304908705E-2</v>
      </c>
      <c r="AZ36">
        <v>7.4449908793150638E-2</v>
      </c>
      <c r="BA36">
        <v>0.39222171977429932</v>
      </c>
      <c r="BB36">
        <v>0.34813098817140314</v>
      </c>
      <c r="BC36">
        <v>0.1254546834639387</v>
      </c>
      <c r="BD36">
        <v>4403.0732421875</v>
      </c>
      <c r="BE36">
        <v>20978.181640625</v>
      </c>
      <c r="BF36">
        <v>171564.328125</v>
      </c>
      <c r="BG36">
        <v>631259.5</v>
      </c>
      <c r="BH36">
        <v>2333001.5</v>
      </c>
    </row>
    <row r="37" spans="2:60" x14ac:dyDescent="0.2">
      <c r="B37">
        <v>2000</v>
      </c>
      <c r="C37">
        <v>46366592</v>
      </c>
      <c r="D37">
        <v>0.60914009809494019</v>
      </c>
      <c r="E37">
        <v>70628.3359375</v>
      </c>
      <c r="F37">
        <v>0.42572009563446045</v>
      </c>
      <c r="G37">
        <v>0.57427990436553955</v>
      </c>
      <c r="H37">
        <v>0.20312018692493439</v>
      </c>
      <c r="I37">
        <v>8.9330959732185744E-2</v>
      </c>
      <c r="J37">
        <v>1.223976936136178E-2</v>
      </c>
      <c r="K37">
        <v>0.41348032444811078</v>
      </c>
      <c r="L37">
        <v>0.37115969069049659</v>
      </c>
      <c r="M37">
        <v>0.11378923231864183</v>
      </c>
      <c r="N37">
        <v>0</v>
      </c>
      <c r="O37">
        <v>18194</v>
      </c>
      <c r="P37">
        <v>179211</v>
      </c>
      <c r="Q37">
        <v>559131</v>
      </c>
      <c r="R37">
        <v>3150932</v>
      </c>
      <c r="S37">
        <v>76697.2890625</v>
      </c>
      <c r="T37">
        <v>0.47116208076477051</v>
      </c>
      <c r="U37">
        <v>0.52883791923522949</v>
      </c>
      <c r="V37">
        <v>0.1870475709438324</v>
      </c>
      <c r="W37">
        <v>8.2262321778582823E-2</v>
      </c>
      <c r="X37">
        <v>8.8132499693386837E-2</v>
      </c>
      <c r="Y37">
        <v>0.38302959412200277</v>
      </c>
      <c r="Z37">
        <v>0.34179032664999043</v>
      </c>
      <c r="AA37">
        <v>0.10478524435421956</v>
      </c>
      <c r="AB37">
        <v>5101.74462890625</v>
      </c>
      <c r="AC37">
        <v>26588.2578125</v>
      </c>
      <c r="AD37">
        <v>179211</v>
      </c>
      <c r="AE37">
        <v>559131</v>
      </c>
      <c r="AF37">
        <v>3150932</v>
      </c>
      <c r="AG37">
        <v>91267.03125</v>
      </c>
      <c r="AH37">
        <v>0.46624264121055603</v>
      </c>
      <c r="AI37">
        <v>0.53375738859176636</v>
      </c>
      <c r="AJ37">
        <v>0.18497781455516815</v>
      </c>
      <c r="AK37">
        <v>7.4134098957133798E-2</v>
      </c>
      <c r="AL37">
        <v>7.437180621497716E-2</v>
      </c>
      <c r="AM37">
        <v>0.39187082312913274</v>
      </c>
      <c r="AN37">
        <v>0.3487795861593263</v>
      </c>
      <c r="AO37">
        <v>0.11084371432347677</v>
      </c>
      <c r="AP37">
        <v>5091.6015625</v>
      </c>
      <c r="AQ37">
        <v>27008.55859375</v>
      </c>
      <c r="AR37">
        <v>214103.03125</v>
      </c>
      <c r="AS37">
        <v>648829.4375</v>
      </c>
      <c r="AT37">
        <v>3527153</v>
      </c>
      <c r="AU37">
        <v>102412.3515625</v>
      </c>
      <c r="AV37">
        <v>0.41289287805557251</v>
      </c>
      <c r="AW37">
        <v>0.58710718154907227</v>
      </c>
      <c r="AX37">
        <v>0.23065227270126343</v>
      </c>
      <c r="AY37">
        <v>0.10291866968681307</v>
      </c>
      <c r="AZ37">
        <v>6.4073943172972742E-2</v>
      </c>
      <c r="BA37">
        <v>0.34881892391764641</v>
      </c>
      <c r="BB37">
        <v>0.35645490563628107</v>
      </c>
      <c r="BC37">
        <v>0.12773360295574776</v>
      </c>
      <c r="BD37">
        <v>5091.6015625</v>
      </c>
      <c r="BE37">
        <v>26161.607421875</v>
      </c>
      <c r="BF37">
        <v>231240.796875</v>
      </c>
      <c r="BG37">
        <v>779759.5625</v>
      </c>
      <c r="BH37">
        <v>5455859</v>
      </c>
    </row>
    <row r="38" spans="2:60" x14ac:dyDescent="0.2">
      <c r="B38">
        <v>2006</v>
      </c>
      <c r="C38">
        <v>48782256</v>
      </c>
      <c r="D38">
        <v>0.65865486860275302</v>
      </c>
      <c r="E38">
        <v>119461.7734375</v>
      </c>
      <c r="F38">
        <v>0.48998492956161499</v>
      </c>
      <c r="G38">
        <v>0.51001507043838501</v>
      </c>
      <c r="H38">
        <v>0.19706605374813099</v>
      </c>
      <c r="I38">
        <v>9.3009265745717704E-2</v>
      </c>
      <c r="J38">
        <v>4.0473307235478803E-2</v>
      </c>
      <c r="K38">
        <v>0.44951163254353799</v>
      </c>
      <c r="L38">
        <v>0.31294903901731203</v>
      </c>
      <c r="M38">
        <v>0.104056788829055</v>
      </c>
      <c r="N38">
        <v>0</v>
      </c>
      <c r="O38">
        <v>68050</v>
      </c>
      <c r="P38">
        <v>254546</v>
      </c>
      <c r="Q38">
        <v>904224</v>
      </c>
      <c r="R38">
        <v>3798933</v>
      </c>
      <c r="S38">
        <v>127262.4921875</v>
      </c>
      <c r="T38">
        <v>0.52124696969985995</v>
      </c>
      <c r="U38">
        <v>0.47875306010246299</v>
      </c>
      <c r="V38">
        <v>0.18498663604259499</v>
      </c>
      <c r="W38">
        <v>8.7308143221932602E-2</v>
      </c>
      <c r="X38">
        <v>9.9288719536740205E-2</v>
      </c>
      <c r="Y38">
        <v>0.42195823909988101</v>
      </c>
      <c r="Z38">
        <v>0.293766425319272</v>
      </c>
      <c r="AA38">
        <v>9.7678494174327404E-2</v>
      </c>
      <c r="AB38">
        <v>9950.556640625</v>
      </c>
      <c r="AC38">
        <v>68050</v>
      </c>
      <c r="AD38">
        <v>254546</v>
      </c>
      <c r="AE38">
        <v>904224</v>
      </c>
      <c r="AF38">
        <v>3798933</v>
      </c>
      <c r="AG38">
        <v>147398.140625</v>
      </c>
      <c r="AH38">
        <v>0.50329637527465798</v>
      </c>
      <c r="AI38">
        <v>0.49670365452766402</v>
      </c>
      <c r="AJ38">
        <v>0.181925609707832</v>
      </c>
      <c r="AK38">
        <v>7.9009306013467603E-2</v>
      </c>
      <c r="AL38">
        <v>8.5583257595641699E-2</v>
      </c>
      <c r="AM38">
        <v>0.41771312578571901</v>
      </c>
      <c r="AN38">
        <v>0.31477803767190199</v>
      </c>
      <c r="AO38">
        <v>0.102916300428595</v>
      </c>
      <c r="AP38">
        <v>9921.75</v>
      </c>
      <c r="AQ38">
        <v>50329.27734375</v>
      </c>
      <c r="AR38">
        <v>322706.34375</v>
      </c>
      <c r="AS38">
        <v>1051443.5</v>
      </c>
      <c r="AT38">
        <v>4100678</v>
      </c>
      <c r="AU38">
        <v>173354.984375</v>
      </c>
      <c r="AV38">
        <v>0.46895185112953203</v>
      </c>
      <c r="AW38">
        <v>0.53104817867279097</v>
      </c>
      <c r="AX38">
        <v>0.19624917209148399</v>
      </c>
      <c r="AY38">
        <v>7.9402877066377803E-2</v>
      </c>
      <c r="AZ38">
        <v>7.2639316088330005E-2</v>
      </c>
      <c r="BA38">
        <v>0.39631254696568502</v>
      </c>
      <c r="BB38">
        <v>0.33479897898079097</v>
      </c>
      <c r="BC38">
        <v>0.11684630050870599</v>
      </c>
      <c r="BD38">
        <v>9913.94140625</v>
      </c>
      <c r="BE38">
        <v>50000.15625</v>
      </c>
      <c r="BF38">
        <v>373104.25</v>
      </c>
      <c r="BG38">
        <v>1481665.625</v>
      </c>
      <c r="BH38">
        <v>4724737.5</v>
      </c>
    </row>
    <row r="39" spans="2:60" x14ac:dyDescent="0.2">
      <c r="B39">
        <v>2010</v>
      </c>
      <c r="C39">
        <v>50112392</v>
      </c>
      <c r="D39">
        <v>0.58152705430984497</v>
      </c>
      <c r="E39">
        <v>144173.21875</v>
      </c>
      <c r="F39">
        <v>0.47476804256439198</v>
      </c>
      <c r="G39">
        <v>0.52523201704025302</v>
      </c>
      <c r="H39">
        <v>0.21048842370510101</v>
      </c>
      <c r="I39">
        <v>7.5457552824247806E-2</v>
      </c>
      <c r="J39">
        <v>2.8728976973654299E-2</v>
      </c>
      <c r="K39">
        <v>0.446039053072108</v>
      </c>
      <c r="L39">
        <v>0.31474357686231702</v>
      </c>
      <c r="M39">
        <v>0.13503087365542099</v>
      </c>
      <c r="N39">
        <v>0</v>
      </c>
      <c r="O39">
        <v>76788</v>
      </c>
      <c r="P39">
        <v>320170</v>
      </c>
      <c r="Q39">
        <v>1210410</v>
      </c>
      <c r="R39">
        <v>7708446</v>
      </c>
      <c r="S39">
        <v>150369.875</v>
      </c>
      <c r="T39">
        <v>0.49641251564025901</v>
      </c>
      <c r="U39">
        <v>0.50358748435974099</v>
      </c>
      <c r="V39">
        <v>0.20181430876254999</v>
      </c>
      <c r="W39">
        <v>7.23479882070166E-2</v>
      </c>
      <c r="X39">
        <v>6.8754481295345102E-2</v>
      </c>
      <c r="Y39">
        <v>0.42765802684711401</v>
      </c>
      <c r="Z39">
        <v>0.301773165637991</v>
      </c>
      <c r="AA39">
        <v>0.12946632496232</v>
      </c>
      <c r="AB39">
        <v>8157.720703125</v>
      </c>
      <c r="AC39">
        <v>76788</v>
      </c>
      <c r="AD39">
        <v>320170</v>
      </c>
      <c r="AE39">
        <v>1210410</v>
      </c>
      <c r="AF39">
        <v>7708446</v>
      </c>
      <c r="AG39">
        <v>177287.3125</v>
      </c>
      <c r="AH39">
        <v>0.47614514827728299</v>
      </c>
      <c r="AI39">
        <v>0.52385491132736195</v>
      </c>
      <c r="AJ39">
        <v>0.20104895532131201</v>
      </c>
      <c r="AK39">
        <v>6.2046958717773097E-2</v>
      </c>
      <c r="AL39">
        <v>5.8326283363491001E-2</v>
      </c>
      <c r="AM39">
        <v>0.41781885860699303</v>
      </c>
      <c r="AN39">
        <v>0.322805946800374</v>
      </c>
      <c r="AO39">
        <v>0.13900199225773099</v>
      </c>
      <c r="AP39">
        <v>8154.1318359375</v>
      </c>
      <c r="AQ39">
        <v>41765.8359375</v>
      </c>
      <c r="AR39">
        <v>388680.53125</v>
      </c>
      <c r="AS39">
        <v>1435270</v>
      </c>
      <c r="AT39">
        <v>8130835</v>
      </c>
      <c r="AU39">
        <v>186005</v>
      </c>
      <c r="AV39">
        <v>0.44660446047782898</v>
      </c>
      <c r="AW39">
        <v>0.55339556932449296</v>
      </c>
      <c r="AX39">
        <v>0.225744754076004</v>
      </c>
      <c r="AY39">
        <v>7.2503474558958905E-2</v>
      </c>
      <c r="AZ39">
        <v>5.5561356597732703E-2</v>
      </c>
      <c r="BA39">
        <v>0.39104311158727001</v>
      </c>
      <c r="BB39">
        <v>0.32765082494855802</v>
      </c>
      <c r="BC39">
        <v>0.15324128286769301</v>
      </c>
      <c r="BD39">
        <v>8154.1318359375</v>
      </c>
      <c r="BE39">
        <v>41757.3671875</v>
      </c>
      <c r="BF39">
        <v>401502.15625</v>
      </c>
      <c r="BG39">
        <v>1568464.625</v>
      </c>
      <c r="BH39">
        <v>9697424</v>
      </c>
    </row>
    <row r="41" spans="2:60" ht="18.75" thickBot="1" x14ac:dyDescent="0.3">
      <c r="B41" s="21" t="s">
        <v>64</v>
      </c>
    </row>
    <row r="42" spans="2:60" s="57" customFormat="1" ht="39" customHeight="1" thickBot="1" x14ac:dyDescent="0.25">
      <c r="C42" s="321" t="s">
        <v>224</v>
      </c>
      <c r="D42" s="322"/>
      <c r="E42" s="322"/>
      <c r="F42" s="322"/>
      <c r="G42" s="322"/>
      <c r="H42" s="323"/>
      <c r="I42" s="324" t="s">
        <v>225</v>
      </c>
      <c r="J42" s="325"/>
      <c r="K42" s="325"/>
      <c r="L42" s="325"/>
      <c r="M42" s="325"/>
      <c r="N42" s="326"/>
      <c r="O42" s="324" t="s">
        <v>226</v>
      </c>
      <c r="P42" s="325"/>
      <c r="Q42" s="325"/>
      <c r="R42" s="325"/>
      <c r="S42" s="325"/>
      <c r="T42" s="326"/>
    </row>
    <row r="43" spans="2:60" s="57" customFormat="1" ht="56.25" customHeight="1" x14ac:dyDescent="0.2">
      <c r="B43" s="57" t="s">
        <v>0</v>
      </c>
      <c r="C43" s="128" t="s">
        <v>223</v>
      </c>
      <c r="D43" s="129" t="s">
        <v>15</v>
      </c>
      <c r="E43" s="129" t="s">
        <v>17</v>
      </c>
      <c r="F43" s="131" t="s">
        <v>13</v>
      </c>
      <c r="G43" s="131" t="s">
        <v>14</v>
      </c>
      <c r="H43" s="132" t="s">
        <v>12</v>
      </c>
      <c r="I43" s="128" t="s">
        <v>223</v>
      </c>
      <c r="J43" s="129" t="s">
        <v>15</v>
      </c>
      <c r="K43" s="129" t="s">
        <v>17</v>
      </c>
      <c r="L43" s="131" t="s">
        <v>13</v>
      </c>
      <c r="M43" s="131" t="s">
        <v>14</v>
      </c>
      <c r="N43" s="132" t="s">
        <v>12</v>
      </c>
      <c r="O43" s="128" t="s">
        <v>223</v>
      </c>
      <c r="P43" s="129" t="s">
        <v>15</v>
      </c>
      <c r="Q43" s="129" t="s">
        <v>17</v>
      </c>
      <c r="R43" s="131" t="s">
        <v>13</v>
      </c>
      <c r="S43" s="131" t="s">
        <v>14</v>
      </c>
      <c r="T43" s="132" t="s">
        <v>12</v>
      </c>
    </row>
    <row r="44" spans="2:60" s="57" customFormat="1" x14ac:dyDescent="0.2">
      <c r="B44">
        <v>1984</v>
      </c>
      <c r="C44">
        <v>529906</v>
      </c>
      <c r="D44">
        <v>264946.84567534551</v>
      </c>
      <c r="E44">
        <v>211955.09418976307</v>
      </c>
      <c r="F44">
        <v>47704.829950928688</v>
      </c>
      <c r="G44">
        <v>4769.130125939846</v>
      </c>
      <c r="H44">
        <v>530.10002106428146</v>
      </c>
      <c r="I44">
        <v>3955</v>
      </c>
      <c r="J44">
        <v>1239</v>
      </c>
      <c r="K44">
        <v>1239</v>
      </c>
      <c r="L44">
        <v>345</v>
      </c>
      <c r="M44">
        <v>959</v>
      </c>
      <c r="N44">
        <v>177</v>
      </c>
      <c r="O44">
        <v>73.727165222167969</v>
      </c>
      <c r="P44">
        <v>74.453795965514999</v>
      </c>
      <c r="Q44">
        <v>72.979910111554105</v>
      </c>
      <c r="R44">
        <v>72.780397595024994</v>
      </c>
      <c r="S44">
        <v>75.610237107124547</v>
      </c>
      <c r="T44">
        <v>77.596491141153763</v>
      </c>
    </row>
    <row r="45" spans="2:60" s="57" customFormat="1" x14ac:dyDescent="0.2">
      <c r="B45">
        <v>1987</v>
      </c>
      <c r="C45">
        <v>516115</v>
      </c>
      <c r="D45">
        <v>258051.1997570917</v>
      </c>
      <c r="E45">
        <v>206440.00001382828</v>
      </c>
      <c r="F45">
        <v>46457.799927830696</v>
      </c>
      <c r="G45">
        <v>4649.6001435518265</v>
      </c>
      <c r="H45">
        <v>516.40002012252808</v>
      </c>
      <c r="I45">
        <v>4441</v>
      </c>
      <c r="J45">
        <v>1279</v>
      </c>
      <c r="K45">
        <v>1467</v>
      </c>
      <c r="L45">
        <v>337</v>
      </c>
      <c r="M45">
        <v>1189</v>
      </c>
      <c r="N45">
        <v>173</v>
      </c>
      <c r="O45">
        <v>74.195686340332031</v>
      </c>
      <c r="P45">
        <v>73.706661595037971</v>
      </c>
      <c r="Q45">
        <v>74.483907250964364</v>
      </c>
      <c r="R45">
        <v>75.310802496238651</v>
      </c>
      <c r="S45">
        <v>76.963265536391077</v>
      </c>
      <c r="T45">
        <v>78.111154194407547</v>
      </c>
    </row>
    <row r="46" spans="2:60" s="57" customFormat="1" x14ac:dyDescent="0.2">
      <c r="B46">
        <v>1994</v>
      </c>
      <c r="C46">
        <v>511763</v>
      </c>
      <c r="D46">
        <v>255870.93753775582</v>
      </c>
      <c r="E46">
        <v>204713.06827902794</v>
      </c>
      <c r="F46">
        <v>46061.172085940838</v>
      </c>
      <c r="G46">
        <v>4605.7040174007416</v>
      </c>
      <c r="H46">
        <v>512.11400577425957</v>
      </c>
      <c r="I46">
        <v>4580</v>
      </c>
      <c r="J46">
        <v>1507</v>
      </c>
      <c r="K46">
        <v>1160</v>
      </c>
      <c r="L46">
        <v>966</v>
      </c>
      <c r="M46">
        <v>820</v>
      </c>
      <c r="N46">
        <v>129</v>
      </c>
      <c r="O46">
        <v>74.990409851074219</v>
      </c>
      <c r="P46">
        <v>74.283156983233951</v>
      </c>
      <c r="Q46">
        <v>75.462694146576581</v>
      </c>
      <c r="R46">
        <v>76.397395349810765</v>
      </c>
      <c r="S46">
        <v>78.970775948317424</v>
      </c>
      <c r="T46">
        <v>77.223981421597642</v>
      </c>
    </row>
    <row r="47" spans="2:60" s="57" customFormat="1" x14ac:dyDescent="0.2">
      <c r="B47">
        <v>2000</v>
      </c>
      <c r="C47">
        <v>524018</v>
      </c>
      <c r="D47">
        <v>262003.00331800617</v>
      </c>
      <c r="E47">
        <v>209612.78113341331</v>
      </c>
      <c r="F47">
        <v>47159.403012394905</v>
      </c>
      <c r="G47">
        <v>4714.3129113912582</v>
      </c>
      <c r="H47">
        <v>528.49720132350922</v>
      </c>
      <c r="I47">
        <v>6499</v>
      </c>
      <c r="J47">
        <v>1889</v>
      </c>
      <c r="K47">
        <v>3036</v>
      </c>
      <c r="L47">
        <v>1375</v>
      </c>
      <c r="M47">
        <v>176</v>
      </c>
      <c r="N47">
        <v>27</v>
      </c>
      <c r="O47">
        <v>76.431266784667969</v>
      </c>
      <c r="P47">
        <v>75.540860379916737</v>
      </c>
      <c r="Q47">
        <v>77.077978025722814</v>
      </c>
      <c r="R47">
        <v>77.982977590335338</v>
      </c>
      <c r="S47">
        <v>81.371717223582081</v>
      </c>
      <c r="T47">
        <v>78.818568679791724</v>
      </c>
    </row>
    <row r="48" spans="2:60" s="57" customFormat="1" x14ac:dyDescent="0.2">
      <c r="B48">
        <v>2006</v>
      </c>
      <c r="C48">
        <v>510921</v>
      </c>
      <c r="D48">
        <v>255444.80348795699</v>
      </c>
      <c r="E48">
        <v>204381.700287819</v>
      </c>
      <c r="F48">
        <v>45985.532836437204</v>
      </c>
      <c r="G48">
        <v>4597.5982887744904</v>
      </c>
      <c r="H48">
        <v>511.36320710182201</v>
      </c>
      <c r="I48">
        <v>8333</v>
      </c>
      <c r="J48">
        <v>1837</v>
      </c>
      <c r="K48">
        <v>2826</v>
      </c>
      <c r="L48">
        <v>2870</v>
      </c>
      <c r="M48">
        <v>714</v>
      </c>
      <c r="N48">
        <v>90</v>
      </c>
      <c r="O48">
        <v>76.976913452148395</v>
      </c>
      <c r="P48">
        <v>76.805932955867206</v>
      </c>
      <c r="Q48">
        <v>76.635256664714802</v>
      </c>
      <c r="R48">
        <v>79.015653560073702</v>
      </c>
      <c r="S48">
        <v>81.044780578430306</v>
      </c>
      <c r="T48">
        <v>79.027913310912396</v>
      </c>
    </row>
    <row r="49" spans="2:20" s="57" customFormat="1" x14ac:dyDescent="0.2">
      <c r="B49">
        <v>2010</v>
      </c>
      <c r="C49">
        <v>545980</v>
      </c>
      <c r="D49">
        <v>272981.74031081802</v>
      </c>
      <c r="E49">
        <v>218398.90222406399</v>
      </c>
      <c r="F49">
        <v>49138.257272362702</v>
      </c>
      <c r="G49">
        <v>4915.0880348682404</v>
      </c>
      <c r="H49">
        <v>546.01534152030899</v>
      </c>
      <c r="I49">
        <v>8549</v>
      </c>
      <c r="J49">
        <v>1859</v>
      </c>
      <c r="K49">
        <v>3715</v>
      </c>
      <c r="L49">
        <v>2069</v>
      </c>
      <c r="M49">
        <v>832</v>
      </c>
      <c r="N49">
        <v>78</v>
      </c>
      <c r="O49">
        <v>77.781486511230497</v>
      </c>
      <c r="P49">
        <v>76.779947687658407</v>
      </c>
      <c r="Q49">
        <v>78.5350393753682</v>
      </c>
      <c r="R49">
        <v>79.798856618710602</v>
      </c>
      <c r="S49">
        <v>79.816237946430704</v>
      </c>
      <c r="T49">
        <v>77.225086067791295</v>
      </c>
    </row>
    <row r="50" spans="2:20" s="57" customFormat="1" x14ac:dyDescent="0.2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2:20" s="57" customFormat="1" ht="18.75" thickBot="1" x14ac:dyDescent="0.25">
      <c r="B51" s="130" t="s">
        <v>65</v>
      </c>
    </row>
    <row r="52" spans="2:20" s="57" customFormat="1" ht="25.5" customHeight="1" thickBot="1" x14ac:dyDescent="0.25">
      <c r="C52" s="321" t="s">
        <v>227</v>
      </c>
      <c r="D52" s="322"/>
      <c r="E52" s="322"/>
      <c r="F52" s="322"/>
      <c r="G52" s="322"/>
      <c r="H52" s="323"/>
      <c r="I52" s="324" t="s">
        <v>225</v>
      </c>
      <c r="J52" s="325"/>
      <c r="K52" s="325"/>
      <c r="L52" s="325"/>
      <c r="M52" s="325"/>
      <c r="N52" s="326"/>
      <c r="O52" s="324" t="s">
        <v>226</v>
      </c>
      <c r="P52" s="325"/>
      <c r="Q52" s="325"/>
      <c r="R52" s="325"/>
      <c r="S52" s="325"/>
      <c r="T52" s="326"/>
    </row>
    <row r="53" spans="2:20" s="57" customFormat="1" ht="42.75" customHeight="1" x14ac:dyDescent="0.2">
      <c r="B53" s="57" t="s">
        <v>0</v>
      </c>
      <c r="C53" s="128" t="s">
        <v>228</v>
      </c>
      <c r="D53" s="129" t="s">
        <v>15</v>
      </c>
      <c r="E53" s="129" t="s">
        <v>17</v>
      </c>
      <c r="F53" s="131" t="s">
        <v>13</v>
      </c>
      <c r="G53" s="131" t="s">
        <v>14</v>
      </c>
      <c r="H53" s="132" t="s">
        <v>12</v>
      </c>
      <c r="I53" s="128" t="s">
        <v>223</v>
      </c>
      <c r="J53" s="129" t="s">
        <v>15</v>
      </c>
      <c r="K53" s="129" t="s">
        <v>17</v>
      </c>
      <c r="L53" s="131" t="s">
        <v>13</v>
      </c>
      <c r="M53" s="131" t="s">
        <v>14</v>
      </c>
      <c r="N53" s="132" t="s">
        <v>12</v>
      </c>
      <c r="O53" s="128" t="s">
        <v>223</v>
      </c>
      <c r="P53" s="129" t="s">
        <v>15</v>
      </c>
      <c r="Q53" s="129" t="s">
        <v>17</v>
      </c>
      <c r="R53" s="131" t="s">
        <v>13</v>
      </c>
      <c r="S53" s="131" t="s">
        <v>14</v>
      </c>
      <c r="T53" s="132" t="s">
        <v>12</v>
      </c>
    </row>
    <row r="54" spans="2:20" s="57" customFormat="1" x14ac:dyDescent="0.2">
      <c r="B54">
        <v>1984</v>
      </c>
      <c r="C54">
        <v>40588084</v>
      </c>
      <c r="D54">
        <v>20288573.779421583</v>
      </c>
      <c r="E54">
        <v>16240678.397463799</v>
      </c>
      <c r="F54">
        <v>3651744.6665859222</v>
      </c>
      <c r="G54">
        <v>366494.34307003021</v>
      </c>
      <c r="H54">
        <v>40593.379949092865</v>
      </c>
      <c r="I54">
        <v>3955</v>
      </c>
      <c r="J54">
        <v>1031</v>
      </c>
      <c r="K54">
        <v>1412</v>
      </c>
      <c r="L54">
        <v>312</v>
      </c>
      <c r="M54">
        <v>865</v>
      </c>
      <c r="N54">
        <v>338</v>
      </c>
      <c r="O54">
        <v>47.272457122802734</v>
      </c>
      <c r="P54">
        <v>40.672964357668768</v>
      </c>
      <c r="Q54">
        <v>53.66013341514175</v>
      </c>
      <c r="R54">
        <v>53.942000910506025</v>
      </c>
      <c r="S54">
        <v>61.439146698426597</v>
      </c>
      <c r="T54">
        <v>62.215454682245202</v>
      </c>
    </row>
    <row r="55" spans="2:20" s="57" customFormat="1" x14ac:dyDescent="0.2">
      <c r="B55">
        <v>1987</v>
      </c>
      <c r="C55">
        <v>41772576</v>
      </c>
      <c r="D55">
        <v>20875208.830381837</v>
      </c>
      <c r="E55">
        <v>16709276.440890312</v>
      </c>
      <c r="F55">
        <v>3770337.1961827278</v>
      </c>
      <c r="G55">
        <v>375948.69795775414</v>
      </c>
      <c r="H55">
        <v>41806.159349918365</v>
      </c>
      <c r="I55">
        <v>4441</v>
      </c>
      <c r="J55">
        <v>917</v>
      </c>
      <c r="K55">
        <v>1634</v>
      </c>
      <c r="L55">
        <v>484</v>
      </c>
      <c r="M55">
        <v>1061</v>
      </c>
      <c r="N55">
        <v>349</v>
      </c>
      <c r="O55">
        <v>47.337963104248047</v>
      </c>
      <c r="P55">
        <v>39.50800255086213</v>
      </c>
      <c r="Q55">
        <v>54.425836554409607</v>
      </c>
      <c r="R55">
        <v>57.522977144456974</v>
      </c>
      <c r="S55">
        <v>63.345695514388417</v>
      </c>
      <c r="T55">
        <v>61.684421851170661</v>
      </c>
    </row>
    <row r="56" spans="2:20" s="57" customFormat="1" x14ac:dyDescent="0.2">
      <c r="B56">
        <v>1994</v>
      </c>
      <c r="C56">
        <v>44696060</v>
      </c>
      <c r="D56">
        <v>22344784.311483651</v>
      </c>
      <c r="E56">
        <v>17881656.531006336</v>
      </c>
      <c r="F56">
        <v>4022641.2240924835</v>
      </c>
      <c r="G56">
        <v>402240.4272081852</v>
      </c>
      <c r="H56">
        <v>44735.683814764023</v>
      </c>
      <c r="I56">
        <v>4580</v>
      </c>
      <c r="J56">
        <v>1231</v>
      </c>
      <c r="K56">
        <v>1300</v>
      </c>
      <c r="L56">
        <v>998</v>
      </c>
      <c r="M56">
        <v>847</v>
      </c>
      <c r="N56">
        <v>207</v>
      </c>
      <c r="O56">
        <v>47.965900421142578</v>
      </c>
      <c r="P56">
        <v>43.243459149304215</v>
      </c>
      <c r="Q56">
        <v>51.145632677573282</v>
      </c>
      <c r="R56">
        <v>58.742206342301927</v>
      </c>
      <c r="S56">
        <v>60.26330109136812</v>
      </c>
      <c r="T56">
        <v>56.18006653851419</v>
      </c>
    </row>
    <row r="57" spans="2:20" s="57" customFormat="1" x14ac:dyDescent="0.2">
      <c r="B57">
        <v>2000</v>
      </c>
      <c r="C57">
        <v>46366592</v>
      </c>
      <c r="D57">
        <v>23182529.663487434</v>
      </c>
      <c r="E57">
        <v>18547166.316327095</v>
      </c>
      <c r="F57">
        <v>4172310.8059978485</v>
      </c>
      <c r="G57">
        <v>418154.93705177307</v>
      </c>
      <c r="H57">
        <v>46430.898211956024</v>
      </c>
      <c r="I57">
        <v>6499</v>
      </c>
      <c r="J57">
        <v>1044</v>
      </c>
      <c r="K57">
        <v>3276</v>
      </c>
      <c r="L57">
        <v>1871</v>
      </c>
      <c r="M57">
        <v>255</v>
      </c>
      <c r="N57">
        <v>56</v>
      </c>
      <c r="O57">
        <v>49.036319732666016</v>
      </c>
      <c r="P57">
        <v>41.03133083011079</v>
      </c>
      <c r="Q57">
        <v>56.696567633735143</v>
      </c>
      <c r="R57">
        <v>58.48104810244439</v>
      </c>
      <c r="S57">
        <v>57.1045081720357</v>
      </c>
      <c r="T57">
        <v>64.542691980713286</v>
      </c>
    </row>
    <row r="58" spans="2:20" s="57" customFormat="1" x14ac:dyDescent="0.2">
      <c r="B58">
        <v>2006</v>
      </c>
      <c r="C58">
        <v>48782256</v>
      </c>
      <c r="D58">
        <v>24355631.069437001</v>
      </c>
      <c r="E58">
        <v>19547655.688559499</v>
      </c>
      <c r="F58">
        <v>4390258.4471359299</v>
      </c>
      <c r="G58">
        <v>439925.88612651802</v>
      </c>
      <c r="H58">
        <v>48785.210611343398</v>
      </c>
      <c r="I58">
        <v>8333</v>
      </c>
      <c r="J58">
        <v>1447</v>
      </c>
      <c r="K58">
        <v>2399</v>
      </c>
      <c r="L58">
        <v>3265</v>
      </c>
      <c r="M58">
        <v>1073</v>
      </c>
      <c r="N58">
        <v>153</v>
      </c>
      <c r="O58">
        <v>50.057792663574197</v>
      </c>
      <c r="P58">
        <v>44.322561005623399</v>
      </c>
      <c r="Q58">
        <v>54.321045623038501</v>
      </c>
      <c r="R58">
        <v>61.4501238862265</v>
      </c>
      <c r="S58">
        <v>63.111232759815799</v>
      </c>
      <c r="T58">
        <v>62.1664419221039</v>
      </c>
    </row>
    <row r="59" spans="2:20" s="57" customFormat="1" x14ac:dyDescent="0.2">
      <c r="B59">
        <v>2010</v>
      </c>
      <c r="C59">
        <v>50112392</v>
      </c>
      <c r="D59">
        <v>25054717.441997301</v>
      </c>
      <c r="E59">
        <v>20046281.288635299</v>
      </c>
      <c r="F59">
        <v>4510054.04463387</v>
      </c>
      <c r="G59">
        <v>451212.10023617698</v>
      </c>
      <c r="H59">
        <v>50125.150391101801</v>
      </c>
      <c r="I59">
        <v>8549</v>
      </c>
      <c r="J59">
        <v>1020</v>
      </c>
      <c r="K59">
        <v>3898</v>
      </c>
      <c r="L59">
        <v>2527</v>
      </c>
      <c r="M59">
        <v>972</v>
      </c>
      <c r="N59">
        <v>136</v>
      </c>
      <c r="O59">
        <v>50.565135955810497</v>
      </c>
      <c r="P59">
        <v>43.273164258322502</v>
      </c>
      <c r="Q59">
        <v>57.352328468673299</v>
      </c>
      <c r="R59">
        <v>59.673357146853903</v>
      </c>
      <c r="S59">
        <v>61.943954928342599</v>
      </c>
      <c r="T59">
        <v>59.097323683872297</v>
      </c>
    </row>
    <row r="60" spans="2:20" s="57" customFormat="1" x14ac:dyDescent="0.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2:20" s="57" customFormat="1" ht="18.75" thickBot="1" x14ac:dyDescent="0.25">
      <c r="B61" s="130" t="s">
        <v>67</v>
      </c>
    </row>
    <row r="62" spans="2:20" s="57" customFormat="1" ht="27" customHeight="1" thickBot="1" x14ac:dyDescent="0.25">
      <c r="C62" s="321" t="s">
        <v>227</v>
      </c>
      <c r="D62" s="322"/>
      <c r="E62" s="322"/>
      <c r="F62" s="322"/>
      <c r="G62" s="322"/>
      <c r="H62" s="323"/>
      <c r="I62" s="324" t="s">
        <v>225</v>
      </c>
      <c r="J62" s="325"/>
      <c r="K62" s="325"/>
      <c r="L62" s="325"/>
      <c r="M62" s="325"/>
      <c r="N62" s="326"/>
      <c r="O62" s="324" t="s">
        <v>226</v>
      </c>
      <c r="P62" s="325"/>
      <c r="Q62" s="325"/>
      <c r="R62" s="325"/>
      <c r="S62" s="325"/>
      <c r="T62" s="326"/>
    </row>
    <row r="63" spans="2:20" s="57" customFormat="1" ht="42.75" customHeight="1" x14ac:dyDescent="0.2">
      <c r="B63" s="57" t="s">
        <v>0</v>
      </c>
      <c r="C63" s="128" t="s">
        <v>228</v>
      </c>
      <c r="D63" s="129" t="s">
        <v>15</v>
      </c>
      <c r="E63" s="129" t="s">
        <v>17</v>
      </c>
      <c r="F63" s="131" t="s">
        <v>13</v>
      </c>
      <c r="G63" s="131" t="s">
        <v>14</v>
      </c>
      <c r="H63" s="132" t="s">
        <v>12</v>
      </c>
      <c r="I63" s="128" t="s">
        <v>223</v>
      </c>
      <c r="J63" s="129" t="s">
        <v>15</v>
      </c>
      <c r="K63" s="129" t="s">
        <v>17</v>
      </c>
      <c r="L63" s="131" t="s">
        <v>13</v>
      </c>
      <c r="M63" s="131" t="s">
        <v>14</v>
      </c>
      <c r="N63" s="132" t="s">
        <v>12</v>
      </c>
      <c r="O63" s="128" t="s">
        <v>223</v>
      </c>
      <c r="P63" s="129" t="s">
        <v>15</v>
      </c>
      <c r="Q63" s="129" t="s">
        <v>17</v>
      </c>
      <c r="R63" s="131" t="s">
        <v>13</v>
      </c>
      <c r="S63" s="131" t="s">
        <v>14</v>
      </c>
      <c r="T63" s="132" t="s">
        <v>12</v>
      </c>
    </row>
    <row r="64" spans="2:20" s="57" customFormat="1" x14ac:dyDescent="0.2">
      <c r="B64">
        <v>1984</v>
      </c>
      <c r="C64">
        <v>40588084</v>
      </c>
      <c r="D64">
        <v>20293814.454124436</v>
      </c>
      <c r="E64">
        <v>16235431.587315559</v>
      </c>
      <c r="F64">
        <v>3650182.041683197</v>
      </c>
      <c r="G64">
        <v>367982.67968535423</v>
      </c>
      <c r="H64">
        <v>40673.815768957138</v>
      </c>
      <c r="I64">
        <v>3955</v>
      </c>
      <c r="J64">
        <v>1474</v>
      </c>
      <c r="K64">
        <v>1037</v>
      </c>
      <c r="L64">
        <v>259</v>
      </c>
      <c r="M64">
        <v>936</v>
      </c>
      <c r="N64">
        <v>251</v>
      </c>
      <c r="O64">
        <v>47.403038024902344</v>
      </c>
      <c r="P64">
        <v>44.201063453272027</v>
      </c>
      <c r="Q64">
        <v>49.349145055339513</v>
      </c>
      <c r="R64">
        <v>55.337669191729312</v>
      </c>
      <c r="S64">
        <v>58.128793659806156</v>
      </c>
      <c r="T64">
        <v>59.07060323317225</v>
      </c>
    </row>
    <row r="65" spans="2:20" s="57" customFormat="1" x14ac:dyDescent="0.2">
      <c r="B65">
        <v>1987</v>
      </c>
      <c r="C65">
        <v>41772576</v>
      </c>
      <c r="D65">
        <v>20882416.744465481</v>
      </c>
      <c r="E65">
        <v>16712804.846035004</v>
      </c>
      <c r="F65">
        <v>3759286.5508670807</v>
      </c>
      <c r="G65">
        <v>376269.68891215324</v>
      </c>
      <c r="H65">
        <v>41799.670201301575</v>
      </c>
      <c r="I65">
        <v>4441</v>
      </c>
      <c r="J65">
        <v>1392</v>
      </c>
      <c r="K65">
        <v>1235</v>
      </c>
      <c r="L65">
        <v>428</v>
      </c>
      <c r="M65">
        <v>1123</v>
      </c>
      <c r="N65">
        <v>267</v>
      </c>
      <c r="O65">
        <v>47.380657196044922</v>
      </c>
      <c r="P65">
        <v>44.681875802104926</v>
      </c>
      <c r="Q65">
        <v>47.763277445802835</v>
      </c>
      <c r="R65">
        <v>59.046192739298675</v>
      </c>
      <c r="S65">
        <v>62.208096131015232</v>
      </c>
      <c r="T65">
        <v>60.041409794298509</v>
      </c>
    </row>
    <row r="66" spans="2:20" s="57" customFormat="1" x14ac:dyDescent="0.2">
      <c r="B66">
        <v>1994</v>
      </c>
      <c r="C66">
        <v>44696060</v>
      </c>
      <c r="D66">
        <v>22342133.023833692</v>
      </c>
      <c r="E66">
        <v>17883407.545266628</v>
      </c>
      <c r="F66">
        <v>4023149.7778663635</v>
      </c>
      <c r="G66">
        <v>402663.38447332382</v>
      </c>
      <c r="H66">
        <v>44704.326131820679</v>
      </c>
      <c r="I66">
        <v>4580</v>
      </c>
      <c r="J66">
        <v>1508</v>
      </c>
      <c r="K66">
        <v>1141</v>
      </c>
      <c r="L66">
        <v>930</v>
      </c>
      <c r="M66">
        <v>860</v>
      </c>
      <c r="N66">
        <v>145</v>
      </c>
      <c r="O66">
        <v>48.085807800292969</v>
      </c>
      <c r="P66">
        <v>43.525285326441619</v>
      </c>
      <c r="Q66">
        <v>51.554274071843771</v>
      </c>
      <c r="R66">
        <v>56.691694778526468</v>
      </c>
      <c r="S66">
        <v>60.631261260701727</v>
      </c>
      <c r="T66">
        <v>52.326460661828001</v>
      </c>
    </row>
    <row r="67" spans="2:20" s="57" customFormat="1" x14ac:dyDescent="0.2">
      <c r="B67">
        <v>2000</v>
      </c>
      <c r="C67">
        <v>46366592</v>
      </c>
      <c r="D67">
        <v>23166966.342636585</v>
      </c>
      <c r="E67">
        <v>18562624.736891747</v>
      </c>
      <c r="F67">
        <v>4166329.126639843</v>
      </c>
      <c r="G67">
        <v>424119.61197376251</v>
      </c>
      <c r="H67">
        <v>46552.820160388947</v>
      </c>
      <c r="I67">
        <v>6499</v>
      </c>
      <c r="J67">
        <v>1525</v>
      </c>
      <c r="K67">
        <v>3313</v>
      </c>
      <c r="L67">
        <v>1414</v>
      </c>
      <c r="M67">
        <v>209</v>
      </c>
      <c r="N67">
        <v>41</v>
      </c>
      <c r="O67">
        <v>48.978935241699219</v>
      </c>
      <c r="P67">
        <v>42.906128987376995</v>
      </c>
      <c r="Q67">
        <v>55.077882619539267</v>
      </c>
      <c r="R67">
        <v>54.807521659299482</v>
      </c>
      <c r="S67">
        <v>55.283068007190387</v>
      </c>
      <c r="T67">
        <v>60.115942650740699</v>
      </c>
    </row>
    <row r="68" spans="2:20" s="57" customFormat="1" x14ac:dyDescent="0.2">
      <c r="B68">
        <v>2006</v>
      </c>
      <c r="C68">
        <v>48782256</v>
      </c>
      <c r="D68">
        <v>24390713.167075198</v>
      </c>
      <c r="E68">
        <v>19513081.161739301</v>
      </c>
      <c r="F68">
        <v>4390572.9117097901</v>
      </c>
      <c r="G68">
        <v>438939.22192668897</v>
      </c>
      <c r="H68">
        <v>48949.9356813431</v>
      </c>
      <c r="I68">
        <v>8333</v>
      </c>
      <c r="J68">
        <v>1644</v>
      </c>
      <c r="K68">
        <v>2579</v>
      </c>
      <c r="L68">
        <v>3090</v>
      </c>
      <c r="M68">
        <v>911</v>
      </c>
      <c r="N68">
        <v>113</v>
      </c>
      <c r="O68">
        <v>50.147426605224602</v>
      </c>
      <c r="P68">
        <v>43.900991762264297</v>
      </c>
      <c r="Q68">
        <v>55.470303702145699</v>
      </c>
      <c r="R68">
        <v>59.964957197338997</v>
      </c>
      <c r="S68">
        <v>61.343988169108698</v>
      </c>
      <c r="T68">
        <v>59.747012047572497</v>
      </c>
    </row>
    <row r="69" spans="2:20" s="57" customFormat="1" x14ac:dyDescent="0.2">
      <c r="B69">
        <v>2010</v>
      </c>
      <c r="C69">
        <v>50112388</v>
      </c>
      <c r="D69">
        <v>25055503.041061901</v>
      </c>
      <c r="E69">
        <v>20044373.267869901</v>
      </c>
      <c r="F69">
        <v>4511256.5988605004</v>
      </c>
      <c r="G69">
        <v>451033.42609262501</v>
      </c>
      <c r="H69">
        <v>50223.641902446703</v>
      </c>
      <c r="I69">
        <v>8549</v>
      </c>
      <c r="J69">
        <v>1898</v>
      </c>
      <c r="K69">
        <v>3480</v>
      </c>
      <c r="L69">
        <v>2220</v>
      </c>
      <c r="M69">
        <v>920</v>
      </c>
      <c r="N69">
        <v>34</v>
      </c>
      <c r="O69">
        <v>50.647102355957003</v>
      </c>
      <c r="P69">
        <v>47.1635809191609</v>
      </c>
      <c r="Q69">
        <v>53.100614209900797</v>
      </c>
      <c r="R69">
        <v>58.221543988177402</v>
      </c>
      <c r="S69">
        <v>59.014024893578402</v>
      </c>
      <c r="T69">
        <v>53.798164307657402</v>
      </c>
    </row>
    <row r="70" spans="2:20" s="57" customFormat="1" x14ac:dyDescent="0.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</row>
    <row r="71" spans="2:20" s="57" customFormat="1" ht="18.75" thickBot="1" x14ac:dyDescent="0.25">
      <c r="B71" s="130" t="s">
        <v>66</v>
      </c>
    </row>
    <row r="72" spans="2:20" s="57" customFormat="1" ht="24" customHeight="1" thickBot="1" x14ac:dyDescent="0.25">
      <c r="C72" s="321" t="s">
        <v>227</v>
      </c>
      <c r="D72" s="322"/>
      <c r="E72" s="322"/>
      <c r="F72" s="322"/>
      <c r="G72" s="322"/>
      <c r="H72" s="323"/>
      <c r="I72" s="324" t="s">
        <v>225</v>
      </c>
      <c r="J72" s="325"/>
      <c r="K72" s="325"/>
      <c r="L72" s="325"/>
      <c r="M72" s="325"/>
      <c r="N72" s="326"/>
      <c r="O72" s="324" t="s">
        <v>226</v>
      </c>
      <c r="P72" s="325"/>
      <c r="Q72" s="325"/>
      <c r="R72" s="325"/>
      <c r="S72" s="325"/>
      <c r="T72" s="326"/>
    </row>
    <row r="73" spans="2:20" s="57" customFormat="1" ht="39" customHeight="1" x14ac:dyDescent="0.2">
      <c r="B73" s="57" t="s">
        <v>0</v>
      </c>
      <c r="C73" s="128" t="s">
        <v>228</v>
      </c>
      <c r="D73" s="129" t="s">
        <v>15</v>
      </c>
      <c r="E73" s="129" t="s">
        <v>17</v>
      </c>
      <c r="F73" s="131" t="s">
        <v>13</v>
      </c>
      <c r="G73" s="131" t="s">
        <v>14</v>
      </c>
      <c r="H73" s="132" t="s">
        <v>12</v>
      </c>
      <c r="I73" s="128" t="s">
        <v>223</v>
      </c>
      <c r="J73" s="129" t="s">
        <v>15</v>
      </c>
      <c r="K73" s="129" t="s">
        <v>17</v>
      </c>
      <c r="L73" s="131" t="s">
        <v>13</v>
      </c>
      <c r="M73" s="131" t="s">
        <v>14</v>
      </c>
      <c r="N73" s="132" t="s">
        <v>12</v>
      </c>
      <c r="O73" s="128" t="s">
        <v>223</v>
      </c>
      <c r="P73" s="129" t="s">
        <v>15</v>
      </c>
      <c r="Q73" s="129" t="s">
        <v>17</v>
      </c>
      <c r="R73" s="131" t="s">
        <v>13</v>
      </c>
      <c r="S73" s="131" t="s">
        <v>14</v>
      </c>
      <c r="T73" s="132" t="s">
        <v>12</v>
      </c>
    </row>
    <row r="74" spans="2:20" s="57" customFormat="1" x14ac:dyDescent="0.2">
      <c r="B74">
        <v>1984</v>
      </c>
      <c r="C74">
        <v>40588084</v>
      </c>
      <c r="D74">
        <v>20292884.585308015</v>
      </c>
      <c r="E74">
        <v>16236069.37743187</v>
      </c>
      <c r="F74">
        <v>3652844.9694259167</v>
      </c>
      <c r="G74">
        <v>365687.96562314034</v>
      </c>
      <c r="H74">
        <v>40597.585102558136</v>
      </c>
      <c r="I74">
        <v>3955</v>
      </c>
      <c r="J74">
        <v>1495</v>
      </c>
      <c r="K74">
        <v>1066</v>
      </c>
      <c r="L74">
        <v>354</v>
      </c>
      <c r="M74">
        <v>832</v>
      </c>
      <c r="N74">
        <v>212</v>
      </c>
      <c r="O74">
        <v>47.384761810302734</v>
      </c>
      <c r="P74">
        <v>43.849431031928809</v>
      </c>
      <c r="Q74">
        <v>49.615689745350295</v>
      </c>
      <c r="R74">
        <v>55.872788919820728</v>
      </c>
      <c r="S74">
        <v>58.226692220452847</v>
      </c>
      <c r="T74">
        <v>60.941660583905431</v>
      </c>
    </row>
    <row r="75" spans="2:20" s="57" customFormat="1" x14ac:dyDescent="0.2">
      <c r="B75">
        <v>1987</v>
      </c>
      <c r="C75">
        <v>41772576</v>
      </c>
      <c r="D75">
        <v>20886241.878086802</v>
      </c>
      <c r="E75">
        <v>16704836.878566742</v>
      </c>
      <c r="F75">
        <v>3763713.6219806671</v>
      </c>
      <c r="G75">
        <v>376002.94560837746</v>
      </c>
      <c r="H75">
        <v>41782.087490558624</v>
      </c>
      <c r="I75">
        <v>4441</v>
      </c>
      <c r="J75">
        <v>1431</v>
      </c>
      <c r="K75">
        <v>1265</v>
      </c>
      <c r="L75">
        <v>384</v>
      </c>
      <c r="M75">
        <v>1159</v>
      </c>
      <c r="N75">
        <v>205</v>
      </c>
      <c r="O75">
        <v>47.385627746582031</v>
      </c>
      <c r="P75">
        <v>44.26587480797032</v>
      </c>
      <c r="Q75">
        <v>48.34020088025666</v>
      </c>
      <c r="R75">
        <v>59.138660100797381</v>
      </c>
      <c r="S75">
        <v>59.257821575578809</v>
      </c>
      <c r="T75">
        <v>59.709712314252776</v>
      </c>
    </row>
    <row r="76" spans="2:20" s="57" customFormat="1" x14ac:dyDescent="0.2">
      <c r="B76">
        <v>1994</v>
      </c>
      <c r="C76">
        <v>44696060</v>
      </c>
      <c r="D76">
        <v>22347329.801977471</v>
      </c>
      <c r="E76">
        <v>17876327.727023602</v>
      </c>
      <c r="F76">
        <v>4025225.0461287498</v>
      </c>
      <c r="G76">
        <v>401909.12939929962</v>
      </c>
      <c r="H76">
        <v>45266.372982740402</v>
      </c>
      <c r="I76">
        <v>4580</v>
      </c>
      <c r="J76">
        <v>1552</v>
      </c>
      <c r="K76">
        <v>1131</v>
      </c>
      <c r="L76">
        <v>931</v>
      </c>
      <c r="M76">
        <v>860</v>
      </c>
      <c r="N76">
        <v>110</v>
      </c>
      <c r="O76">
        <v>48.091777801513672</v>
      </c>
      <c r="P76">
        <v>43.610482595485344</v>
      </c>
      <c r="Q76">
        <v>51.525695059628291</v>
      </c>
      <c r="R76">
        <v>56.505796922169878</v>
      </c>
      <c r="S76">
        <v>59.982429668321352</v>
      </c>
      <c r="T76">
        <v>50.561946471314066</v>
      </c>
    </row>
    <row r="77" spans="2:20" s="57" customFormat="1" x14ac:dyDescent="0.2">
      <c r="B77">
        <v>2000</v>
      </c>
      <c r="C77">
        <v>46366592</v>
      </c>
      <c r="D77">
        <v>23183202.195760369</v>
      </c>
      <c r="E77">
        <v>18546545.070986748</v>
      </c>
      <c r="F77">
        <v>4172965.8235955238</v>
      </c>
      <c r="G77">
        <v>417503.28167152405</v>
      </c>
      <c r="H77">
        <v>46376.267573356628</v>
      </c>
      <c r="I77">
        <v>6499</v>
      </c>
      <c r="J77">
        <v>1692</v>
      </c>
      <c r="K77">
        <v>3533</v>
      </c>
      <c r="L77">
        <v>1038</v>
      </c>
      <c r="M77">
        <v>218</v>
      </c>
      <c r="N77">
        <v>22</v>
      </c>
      <c r="O77">
        <v>48.91314697265625</v>
      </c>
      <c r="P77">
        <v>43.291346072110564</v>
      </c>
      <c r="Q77">
        <v>54.912249875596061</v>
      </c>
      <c r="R77">
        <v>52.14443513072834</v>
      </c>
      <c r="S77">
        <v>61.859194956882725</v>
      </c>
      <c r="T77">
        <v>52.786236052494296</v>
      </c>
    </row>
    <row r="78" spans="2:20" s="57" customFormat="1" x14ac:dyDescent="0.2">
      <c r="B78">
        <v>2006</v>
      </c>
      <c r="C78">
        <v>48782256</v>
      </c>
      <c r="D78">
        <v>24389777.958480801</v>
      </c>
      <c r="E78">
        <v>19514195.5847039</v>
      </c>
      <c r="F78">
        <v>4390379.92087889</v>
      </c>
      <c r="G78">
        <v>438831.127070427</v>
      </c>
      <c r="H78">
        <v>49071.798227310202</v>
      </c>
      <c r="I78">
        <v>8333</v>
      </c>
      <c r="J78">
        <v>1787</v>
      </c>
      <c r="K78">
        <v>2788</v>
      </c>
      <c r="L78">
        <v>2905</v>
      </c>
      <c r="M78">
        <v>793</v>
      </c>
      <c r="N78">
        <v>64</v>
      </c>
      <c r="O78">
        <v>50.288143157958999</v>
      </c>
      <c r="P78">
        <v>44.743490650868402</v>
      </c>
      <c r="Q78">
        <v>55.028266092098598</v>
      </c>
      <c r="R78">
        <v>58.8643254879292</v>
      </c>
      <c r="S78">
        <v>61.200811554024597</v>
      </c>
      <c r="T78">
        <v>56.2300072408079</v>
      </c>
    </row>
    <row r="79" spans="2:20" s="57" customFormat="1" x14ac:dyDescent="0.2">
      <c r="B79">
        <v>2010</v>
      </c>
      <c r="C79">
        <v>50112392</v>
      </c>
      <c r="D79">
        <v>25045691.4497407</v>
      </c>
      <c r="E79">
        <v>20055355.440386102</v>
      </c>
      <c r="F79">
        <v>4510164.7646405697</v>
      </c>
      <c r="G79">
        <v>447406.92318439501</v>
      </c>
      <c r="H79">
        <v>53771.425848245599</v>
      </c>
      <c r="I79">
        <v>8549</v>
      </c>
      <c r="J79">
        <v>2049</v>
      </c>
      <c r="K79">
        <v>3688</v>
      </c>
      <c r="L79">
        <v>1983</v>
      </c>
      <c r="M79">
        <v>800</v>
      </c>
      <c r="N79">
        <v>33</v>
      </c>
      <c r="O79">
        <v>50.700119018554702</v>
      </c>
      <c r="P79">
        <v>47.1754094388059</v>
      </c>
      <c r="Q79">
        <v>53.4180329889953</v>
      </c>
      <c r="R79">
        <v>57.492120966461201</v>
      </c>
      <c r="S79">
        <v>57.210360408860502</v>
      </c>
      <c r="T79">
        <v>54.874639954643001</v>
      </c>
    </row>
    <row r="80" spans="2:20" s="57" customFormat="1" x14ac:dyDescent="0.2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</row>
    <row r="81" spans="3:3" s="57" customFormat="1" x14ac:dyDescent="0.2"/>
    <row r="82" spans="3:3" s="57" customFormat="1" x14ac:dyDescent="0.2"/>
    <row r="85" spans="3:3" x14ac:dyDescent="0.2">
      <c r="C85" s="17"/>
    </row>
    <row r="86" spans="3:3" x14ac:dyDescent="0.2">
      <c r="C86" s="17"/>
    </row>
    <row r="105" spans="7:7" x14ac:dyDescent="0.2">
      <c r="G105">
        <f>3577/2.6</f>
        <v>1375.7692307692307</v>
      </c>
    </row>
  </sheetData>
  <mergeCells count="24">
    <mergeCell ref="C62:H62"/>
    <mergeCell ref="I62:N62"/>
    <mergeCell ref="O62:T62"/>
    <mergeCell ref="C72:H72"/>
    <mergeCell ref="I72:N72"/>
    <mergeCell ref="O72:T72"/>
    <mergeCell ref="C42:H42"/>
    <mergeCell ref="I42:N42"/>
    <mergeCell ref="O42:T42"/>
    <mergeCell ref="C52:H52"/>
    <mergeCell ref="I52:N52"/>
    <mergeCell ref="O52:T52"/>
    <mergeCell ref="AG22:AT22"/>
    <mergeCell ref="AG32:AT32"/>
    <mergeCell ref="AU12:BH12"/>
    <mergeCell ref="AU22:BH22"/>
    <mergeCell ref="AU32:BH32"/>
    <mergeCell ref="AG12:AT12"/>
    <mergeCell ref="C12:R12"/>
    <mergeCell ref="C32:R32"/>
    <mergeCell ref="C22:R22"/>
    <mergeCell ref="S12:AF12"/>
    <mergeCell ref="S22:AF22"/>
    <mergeCell ref="S32:AF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topLeftCell="M73" workbookViewId="0">
      <selection activeCell="W65" sqref="W65"/>
    </sheetView>
  </sheetViews>
  <sheetFormatPr defaultColWidth="9.140625" defaultRowHeight="12.75" x14ac:dyDescent="0.2"/>
  <cols>
    <col min="2" max="2" width="9.5703125" bestFit="1" customWidth="1"/>
    <col min="3" max="3" width="12.42578125" bestFit="1" customWidth="1"/>
    <col min="4" max="4" width="9.28515625" bestFit="1" customWidth="1"/>
    <col min="5" max="5" width="9.5703125" bestFit="1" customWidth="1"/>
    <col min="6" max="6" width="9.28515625" bestFit="1" customWidth="1"/>
    <col min="7" max="7" width="13.42578125" customWidth="1"/>
    <col min="8" max="8" width="9.28515625" bestFit="1" customWidth="1"/>
    <col min="9" max="10" width="9.5703125" bestFit="1" customWidth="1"/>
    <col min="11" max="11" width="9.28515625" bestFit="1" customWidth="1"/>
    <col min="12" max="12" width="9.5703125" bestFit="1" customWidth="1"/>
    <col min="13" max="15" width="9.28515625" bestFit="1" customWidth="1"/>
    <col min="16" max="16" width="9.5703125" bestFit="1" customWidth="1"/>
    <col min="17" max="22" width="9.28515625" bestFit="1" customWidth="1"/>
    <col min="23" max="24" width="10.85546875" bestFit="1" customWidth="1"/>
    <col min="25" max="25" width="9.28515625" bestFit="1" customWidth="1"/>
    <col min="26" max="26" width="10.85546875" bestFit="1" customWidth="1"/>
    <col min="27" max="29" width="11.85546875" bestFit="1" customWidth="1"/>
  </cols>
  <sheetData>
    <row r="1" spans="1:30" x14ac:dyDescent="0.2">
      <c r="A1" s="18" t="s">
        <v>56</v>
      </c>
    </row>
    <row r="2" spans="1:30" ht="34.5" customHeight="1" thickBot="1" x14ac:dyDescent="0.25">
      <c r="B2" s="19" t="s">
        <v>54</v>
      </c>
    </row>
    <row r="3" spans="1:30" ht="13.5" thickBot="1" x14ac:dyDescent="0.25">
      <c r="A3" s="327" t="s">
        <v>0</v>
      </c>
      <c r="B3" s="329" t="s">
        <v>51</v>
      </c>
      <c r="C3" s="330"/>
      <c r="D3" s="330"/>
      <c r="E3" s="330"/>
      <c r="F3" s="330"/>
      <c r="G3" s="330"/>
      <c r="H3" s="330"/>
      <c r="I3" s="329" t="s">
        <v>53</v>
      </c>
      <c r="J3" s="330"/>
      <c r="K3" s="330"/>
      <c r="L3" s="330"/>
      <c r="M3" s="330"/>
      <c r="N3" s="330"/>
      <c r="O3" s="330"/>
      <c r="P3" s="329" t="s">
        <v>52</v>
      </c>
      <c r="Q3" s="330"/>
      <c r="R3" s="330"/>
      <c r="S3" s="330"/>
      <c r="T3" s="330"/>
      <c r="U3" s="330"/>
      <c r="V3" s="330"/>
      <c r="W3" s="331" t="s">
        <v>42</v>
      </c>
      <c r="X3" s="332"/>
      <c r="Y3" s="332"/>
      <c r="Z3" s="332"/>
      <c r="AA3" s="332"/>
      <c r="AB3" s="332"/>
      <c r="AC3" s="332"/>
    </row>
    <row r="4" spans="1:30" ht="63.75" x14ac:dyDescent="0.2">
      <c r="A4" s="328"/>
      <c r="B4" s="10" t="s">
        <v>27</v>
      </c>
      <c r="C4" s="11" t="s">
        <v>28</v>
      </c>
      <c r="D4" s="13" t="s">
        <v>29</v>
      </c>
      <c r="E4" s="11" t="s">
        <v>30</v>
      </c>
      <c r="F4" s="12" t="s">
        <v>31</v>
      </c>
      <c r="G4" s="22" t="s">
        <v>110</v>
      </c>
      <c r="H4" s="14" t="s">
        <v>32</v>
      </c>
      <c r="I4" s="10" t="s">
        <v>27</v>
      </c>
      <c r="J4" s="11" t="s">
        <v>28</v>
      </c>
      <c r="K4" s="13" t="s">
        <v>29</v>
      </c>
      <c r="L4" s="11" t="s">
        <v>30</v>
      </c>
      <c r="M4" s="12" t="s">
        <v>31</v>
      </c>
      <c r="N4" s="22" t="s">
        <v>110</v>
      </c>
      <c r="O4" s="14" t="s">
        <v>32</v>
      </c>
      <c r="P4" s="10" t="s">
        <v>27</v>
      </c>
      <c r="Q4" s="11" t="s">
        <v>28</v>
      </c>
      <c r="R4" s="13" t="s">
        <v>29</v>
      </c>
      <c r="S4" s="11" t="s">
        <v>30</v>
      </c>
      <c r="T4" s="12" t="s">
        <v>31</v>
      </c>
      <c r="U4" s="22" t="s">
        <v>110</v>
      </c>
      <c r="V4" s="14" t="s">
        <v>32</v>
      </c>
      <c r="W4" s="10" t="s">
        <v>27</v>
      </c>
      <c r="X4" s="11" t="s">
        <v>28</v>
      </c>
      <c r="Y4" s="13" t="s">
        <v>29</v>
      </c>
      <c r="Z4" s="11" t="s">
        <v>30</v>
      </c>
      <c r="AA4" s="12" t="s">
        <v>31</v>
      </c>
      <c r="AB4" s="22" t="s">
        <v>110</v>
      </c>
      <c r="AC4" s="14" t="s">
        <v>32</v>
      </c>
    </row>
    <row r="5" spans="1:30" x14ac:dyDescent="0.2">
      <c r="A5">
        <v>1984</v>
      </c>
      <c r="B5">
        <v>1453.2583167292651</v>
      </c>
      <c r="C5">
        <v>810.43377558300313</v>
      </c>
      <c r="D5">
        <v>247.81312840237155</v>
      </c>
      <c r="E5">
        <v>404.59747304243552</v>
      </c>
      <c r="F5">
        <v>72.9756417007913</v>
      </c>
      <c r="G5">
        <v>331.62183212789029</v>
      </c>
      <c r="H5">
        <v>0</v>
      </c>
      <c r="I5">
        <v>1305.8477651592402</v>
      </c>
      <c r="J5">
        <v>749.78315977486977</v>
      </c>
      <c r="K5">
        <v>213.0457849798899</v>
      </c>
      <c r="L5">
        <v>351.5542361104005</v>
      </c>
      <c r="M5">
        <v>60.240361881713511</v>
      </c>
      <c r="N5">
        <v>291.31387336793404</v>
      </c>
      <c r="O5">
        <v>0</v>
      </c>
      <c r="P5">
        <v>993.13516474320295</v>
      </c>
      <c r="Q5">
        <v>565.36853087037184</v>
      </c>
      <c r="R5">
        <v>159.07393463625596</v>
      </c>
      <c r="S5">
        <v>275.67477209581199</v>
      </c>
      <c r="T5">
        <v>46.656683701672748</v>
      </c>
      <c r="U5">
        <v>229.01808811884877</v>
      </c>
      <c r="V5">
        <v>0</v>
      </c>
      <c r="W5" s="58">
        <f>[1]A20!B43</f>
        <v>1938.0864534999998</v>
      </c>
      <c r="X5" s="58">
        <f>[1]A20!C43</f>
        <v>831.63296591541211</v>
      </c>
      <c r="Y5" s="58">
        <f>[1]A20!H43</f>
        <v>447.19498758458792</v>
      </c>
      <c r="Z5" s="58">
        <f>[1]A20!K43</f>
        <v>659.25849999999991</v>
      </c>
      <c r="AA5" s="58">
        <f>[1]A20!M43</f>
        <v>88.961500000000001</v>
      </c>
      <c r="AB5" s="58">
        <f>[1]A20!P43+[1]A20!Q43</f>
        <v>516.03599999999994</v>
      </c>
      <c r="AC5" s="58">
        <f>[1]A20!R43</f>
        <v>54.261000000000003</v>
      </c>
    </row>
    <row r="6" spans="1:30" x14ac:dyDescent="0.2">
      <c r="A6">
        <v>1987</v>
      </c>
      <c r="B6">
        <v>1444.6592331530187</v>
      </c>
      <c r="C6">
        <v>834.90303576351948</v>
      </c>
      <c r="D6">
        <v>153.06272261959504</v>
      </c>
      <c r="E6">
        <v>474.07538719325009</v>
      </c>
      <c r="F6">
        <v>139.42790489084746</v>
      </c>
      <c r="G6">
        <v>334.64748432959868</v>
      </c>
      <c r="H6">
        <v>0</v>
      </c>
      <c r="I6">
        <v>1295.3884851199709</v>
      </c>
      <c r="J6">
        <v>759.72928938317159</v>
      </c>
      <c r="K6">
        <v>133.74893204853242</v>
      </c>
      <c r="L6">
        <v>417.13571335211782</v>
      </c>
      <c r="M6">
        <v>115.90227167973501</v>
      </c>
      <c r="N6">
        <v>301.23344263967238</v>
      </c>
      <c r="O6">
        <v>0</v>
      </c>
      <c r="P6">
        <v>991.13958265573615</v>
      </c>
      <c r="Q6">
        <v>569.11658408737139</v>
      </c>
      <c r="R6">
        <v>103.386569338481</v>
      </c>
      <c r="S6">
        <v>331.18723745481759</v>
      </c>
      <c r="T6">
        <v>90.373641368715653</v>
      </c>
      <c r="U6">
        <v>240.8135964082075</v>
      </c>
      <c r="V6">
        <v>0</v>
      </c>
      <c r="W6" s="58">
        <f>[1]A20!B46</f>
        <v>2383.5427985000001</v>
      </c>
      <c r="X6" s="58">
        <f>[1]A20!C46</f>
        <v>1003.3810943894455</v>
      </c>
      <c r="Y6" s="58">
        <f>[1]A20!H46</f>
        <v>439.07570411055451</v>
      </c>
      <c r="Z6" s="58">
        <f>[1]A20!K46</f>
        <v>941.0859999999999</v>
      </c>
      <c r="AA6" s="58">
        <f>[1]A20!M46</f>
        <v>253.98949999999999</v>
      </c>
      <c r="AB6" s="58">
        <f>[1]A20!P46+[1]A20!Q46</f>
        <v>595.15300000000002</v>
      </c>
      <c r="AC6" s="58">
        <f>[1]A20!R46</f>
        <v>91.9435</v>
      </c>
    </row>
    <row r="7" spans="1:30" x14ac:dyDescent="0.2">
      <c r="A7">
        <v>1994</v>
      </c>
      <c r="B7">
        <v>2363.0235550871389</v>
      </c>
      <c r="C7">
        <v>1199.0720819461324</v>
      </c>
      <c r="D7">
        <v>265.59778205294481</v>
      </c>
      <c r="E7">
        <v>926.81494762483987</v>
      </c>
      <c r="F7">
        <v>340.74276554681853</v>
      </c>
      <c r="G7">
        <v>569.22797511568774</v>
      </c>
      <c r="H7">
        <v>16.844206284885672</v>
      </c>
      <c r="I7">
        <v>2189.716668152586</v>
      </c>
      <c r="J7">
        <v>1127.3572511355669</v>
      </c>
      <c r="K7">
        <v>239.8373242287621</v>
      </c>
      <c r="L7">
        <v>846.95463844356539</v>
      </c>
      <c r="M7">
        <v>306.75471899628008</v>
      </c>
      <c r="N7">
        <v>525.90780643585367</v>
      </c>
      <c r="O7">
        <v>14.292112566524224</v>
      </c>
      <c r="P7">
        <v>1691.1441012285536</v>
      </c>
      <c r="Q7">
        <v>866.68592020049118</v>
      </c>
      <c r="R7">
        <v>178.09039293023505</v>
      </c>
      <c r="S7">
        <v>667.88466521280213</v>
      </c>
      <c r="T7">
        <v>240.06733137982167</v>
      </c>
      <c r="U7">
        <v>417.27477718419721</v>
      </c>
      <c r="V7">
        <v>10.542556273522905</v>
      </c>
      <c r="W7" s="58">
        <f>[1]A20!B53</f>
        <v>3259.916647</v>
      </c>
      <c r="X7" s="58">
        <f>[1]A20!C53</f>
        <v>1287.905049141267</v>
      </c>
      <c r="Y7" s="58">
        <f>[1]A20!H53</f>
        <v>411.40259785873309</v>
      </c>
      <c r="Z7" s="58">
        <f>[1]A20!K53</f>
        <v>1560.6089999999999</v>
      </c>
      <c r="AA7" s="58">
        <f>[1]A20!M53</f>
        <v>477.60699999999997</v>
      </c>
      <c r="AB7" s="58">
        <f>[1]A20!P53+[1]A20!Q53</f>
        <v>766.0625</v>
      </c>
      <c r="AC7" s="58">
        <f>[1]A20!R53</f>
        <v>316.93949999999995</v>
      </c>
    </row>
    <row r="8" spans="1:30" x14ac:dyDescent="0.2">
      <c r="A8">
        <v>2000</v>
      </c>
      <c r="B8">
        <v>3274.7950463135649</v>
      </c>
      <c r="C8">
        <v>1432.3413977099917</v>
      </c>
      <c r="D8">
        <v>420.5391608490587</v>
      </c>
      <c r="E8">
        <v>1496.3029794856595</v>
      </c>
      <c r="F8">
        <v>568.63982709403331</v>
      </c>
      <c r="G8">
        <v>904.35003753773071</v>
      </c>
      <c r="H8">
        <v>23.313121410839813</v>
      </c>
      <c r="I8">
        <v>2751.2989755948665</v>
      </c>
      <c r="J8">
        <v>1248.9768550615074</v>
      </c>
      <c r="K8">
        <v>323.21412982436732</v>
      </c>
      <c r="L8">
        <v>1240.2505076996804</v>
      </c>
      <c r="M8">
        <v>448.21182620974025</v>
      </c>
      <c r="N8">
        <v>771.08898844314058</v>
      </c>
      <c r="O8">
        <v>20.949692692029203</v>
      </c>
      <c r="P8">
        <v>2117.3890703308621</v>
      </c>
      <c r="Q8">
        <v>959.40572669078449</v>
      </c>
      <c r="R8">
        <v>232.91334457740533</v>
      </c>
      <c r="S8">
        <v>971.00510112406596</v>
      </c>
      <c r="T8">
        <v>346.70210505254261</v>
      </c>
      <c r="U8">
        <v>605.29800398793986</v>
      </c>
      <c r="V8">
        <v>19.004990690473278</v>
      </c>
      <c r="W8" s="58">
        <f>[1]A20!B59</f>
        <v>4748.5116964999997</v>
      </c>
      <c r="X8" s="58">
        <f>[1]A20!C59</f>
        <v>1663.6427958705337</v>
      </c>
      <c r="Y8" s="58">
        <f>[1]A20!H59</f>
        <v>496.87140062946651</v>
      </c>
      <c r="Z8" s="58">
        <f>[1]A20!K59</f>
        <v>2587.9974999999999</v>
      </c>
      <c r="AA8" s="58">
        <f>[1]A20!M59</f>
        <v>882.96950000000004</v>
      </c>
      <c r="AB8" s="58">
        <f>[1]A20!P59+[1]A20!Q59</f>
        <v>1024.2725</v>
      </c>
      <c r="AC8" s="58">
        <f>[1]A20!R59</f>
        <v>680.75549999999998</v>
      </c>
    </row>
    <row r="9" spans="1:30" x14ac:dyDescent="0.2">
      <c r="A9">
        <v>2006</v>
      </c>
      <c r="B9">
        <v>5827.6149278952998</v>
      </c>
      <c r="C9">
        <v>3313.7550299573199</v>
      </c>
      <c r="D9">
        <v>320.37328657247798</v>
      </c>
      <c r="E9">
        <v>2218.8508845063202</v>
      </c>
      <c r="F9">
        <v>944.07375600343096</v>
      </c>
      <c r="G9">
        <v>1222.2902895867301</v>
      </c>
      <c r="H9">
        <v>52.486821605241502</v>
      </c>
      <c r="I9">
        <v>5064.1850977279801</v>
      </c>
      <c r="J9">
        <v>2948.71584041606</v>
      </c>
      <c r="K9">
        <v>258.53215975463797</v>
      </c>
      <c r="L9">
        <v>1876.8352359185801</v>
      </c>
      <c r="M9">
        <v>739.59118426414398</v>
      </c>
      <c r="N9">
        <v>1089.4708908443699</v>
      </c>
      <c r="O9">
        <v>47.773160845998703</v>
      </c>
      <c r="P9">
        <v>4019.2221045695601</v>
      </c>
      <c r="Q9">
        <v>2345.0155631286498</v>
      </c>
      <c r="R9">
        <v>199.026007525625</v>
      </c>
      <c r="S9">
        <v>1490.7475192357799</v>
      </c>
      <c r="T9">
        <v>569.93067859499695</v>
      </c>
      <c r="U9">
        <v>876.47051013099201</v>
      </c>
      <c r="V9">
        <v>44.346333599953603</v>
      </c>
      <c r="W9" s="58">
        <f>[1]A20!B65</f>
        <v>8456.6474324999999</v>
      </c>
      <c r="X9" s="58">
        <f>[1]A20!C65</f>
        <v>4135.2298051997413</v>
      </c>
      <c r="Y9" s="58">
        <f>[1]A20!H65</f>
        <v>896.87812730025917</v>
      </c>
      <c r="Z9" s="58">
        <f>[1]A20!K65</f>
        <v>3424.5394999999999</v>
      </c>
      <c r="AA9" s="58">
        <f>[1]A20!M65</f>
        <v>1087.9345000000001</v>
      </c>
      <c r="AB9" s="58">
        <f>[1]A20!P65+[1]A20!Q65</f>
        <v>1214.7220000000002</v>
      </c>
      <c r="AC9" s="58">
        <f>[1]A20!R65</f>
        <v>1121.883</v>
      </c>
      <c r="AD9" s="56"/>
    </row>
    <row r="10" spans="1:30" x14ac:dyDescent="0.2">
      <c r="A10">
        <v>2010</v>
      </c>
      <c r="B10">
        <v>7224.8650604061404</v>
      </c>
      <c r="C10">
        <v>4438.1507517084701</v>
      </c>
      <c r="D10">
        <v>373.43794007110699</v>
      </c>
      <c r="E10">
        <v>2447.2558794442498</v>
      </c>
      <c r="F10">
        <v>742.05358694818005</v>
      </c>
      <c r="G10">
        <v>1640.57969682917</v>
      </c>
      <c r="H10">
        <v>64.622618277425303</v>
      </c>
      <c r="I10">
        <v>6264.3265263316798</v>
      </c>
      <c r="J10">
        <v>3956.3193341562601</v>
      </c>
      <c r="K10">
        <v>305.76203584542498</v>
      </c>
      <c r="L10">
        <v>2030.43380904331</v>
      </c>
      <c r="M10">
        <v>569.95788576260395</v>
      </c>
      <c r="N10">
        <v>1401.6239251224199</v>
      </c>
      <c r="O10">
        <v>58.852007367218</v>
      </c>
      <c r="P10">
        <v>4860.0879113539004</v>
      </c>
      <c r="Q10">
        <v>3063.2496140353301</v>
      </c>
      <c r="R10">
        <v>229.54319559552701</v>
      </c>
      <c r="S10">
        <v>1590.17128702122</v>
      </c>
      <c r="T10">
        <v>437.17740364025298</v>
      </c>
      <c r="U10">
        <v>1098.39107432899</v>
      </c>
      <c r="V10">
        <v>54.602814900399601</v>
      </c>
      <c r="W10" s="58">
        <f>[1]A20!B69</f>
        <v>9321.1550484999989</v>
      </c>
      <c r="X10" s="58">
        <f>[1]A20!C69</f>
        <v>4556.7386309906806</v>
      </c>
      <c r="Y10" s="58">
        <f>[1]A20!H69</f>
        <v>839.74741750931889</v>
      </c>
      <c r="Z10" s="58">
        <f>[1]A20!K69</f>
        <v>3924.6689999999999</v>
      </c>
      <c r="AA10" s="58">
        <f>[1]A20!M69</f>
        <v>1021.703</v>
      </c>
      <c r="AB10" s="58">
        <f>[1]A20!P69+[1]A20!Q69</f>
        <v>1454.3899999999999</v>
      </c>
      <c r="AC10" s="58">
        <f>[1]A20!R69</f>
        <v>1448.576</v>
      </c>
      <c r="AD10" s="56"/>
    </row>
    <row r="12" spans="1:30" ht="16.5" thickBot="1" x14ac:dyDescent="0.25">
      <c r="B12" s="19" t="s">
        <v>55</v>
      </c>
      <c r="Z12" s="135"/>
      <c r="AB12" s="136"/>
    </row>
    <row r="13" spans="1:30" ht="13.5" thickBot="1" x14ac:dyDescent="0.25">
      <c r="A13" s="327" t="s">
        <v>0</v>
      </c>
      <c r="B13" s="329" t="s">
        <v>51</v>
      </c>
      <c r="C13" s="330"/>
      <c r="D13" s="330"/>
      <c r="E13" s="330"/>
      <c r="F13" s="330"/>
      <c r="G13" s="330"/>
      <c r="H13" s="330"/>
      <c r="I13" s="329" t="s">
        <v>53</v>
      </c>
      <c r="J13" s="330"/>
      <c r="K13" s="330"/>
      <c r="L13" s="330"/>
      <c r="M13" s="330"/>
      <c r="N13" s="330"/>
      <c r="O13" s="330"/>
      <c r="P13" s="329" t="s">
        <v>52</v>
      </c>
      <c r="Q13" s="330"/>
      <c r="R13" s="330"/>
      <c r="S13" s="330"/>
      <c r="T13" s="330"/>
      <c r="U13" s="330"/>
      <c r="V13" s="330"/>
      <c r="Z13" s="137"/>
    </row>
    <row r="14" spans="1:30" ht="63.75" x14ac:dyDescent="0.2">
      <c r="A14" s="328"/>
      <c r="B14" s="10" t="s">
        <v>27</v>
      </c>
      <c r="C14" s="11" t="s">
        <v>28</v>
      </c>
      <c r="D14" s="13" t="s">
        <v>29</v>
      </c>
      <c r="E14" s="11" t="s">
        <v>30</v>
      </c>
      <c r="F14" s="12" t="s">
        <v>31</v>
      </c>
      <c r="G14" s="22" t="s">
        <v>110</v>
      </c>
      <c r="H14" s="14" t="s">
        <v>32</v>
      </c>
      <c r="I14" s="10" t="s">
        <v>27</v>
      </c>
      <c r="J14" s="11" t="s">
        <v>28</v>
      </c>
      <c r="K14" s="13" t="s">
        <v>29</v>
      </c>
      <c r="L14" s="11" t="s">
        <v>30</v>
      </c>
      <c r="M14" s="12" t="s">
        <v>31</v>
      </c>
      <c r="N14" s="22" t="s">
        <v>110</v>
      </c>
      <c r="O14" s="14" t="s">
        <v>32</v>
      </c>
      <c r="P14" s="10" t="s">
        <v>27</v>
      </c>
      <c r="Q14" s="11" t="s">
        <v>28</v>
      </c>
      <c r="R14" s="13" t="s">
        <v>29</v>
      </c>
      <c r="S14" s="11" t="s">
        <v>30</v>
      </c>
      <c r="T14" s="12" t="s">
        <v>31</v>
      </c>
      <c r="U14" s="22" t="s">
        <v>110</v>
      </c>
      <c r="V14" s="14" t="s">
        <v>32</v>
      </c>
    </row>
    <row r="15" spans="1:30" x14ac:dyDescent="0.2">
      <c r="A15">
        <v>1984</v>
      </c>
      <c r="B15" s="20">
        <f t="shared" ref="B15:H17" si="0">B5/W5</f>
        <v>0.74984184224848105</v>
      </c>
      <c r="C15" s="15">
        <f t="shared" si="0"/>
        <v>0.9745089586376916</v>
      </c>
      <c r="D15" s="15">
        <f t="shared" si="0"/>
        <v>0.5541500582125759</v>
      </c>
      <c r="E15" s="15">
        <f t="shared" si="0"/>
        <v>0.61371597490580032</v>
      </c>
      <c r="F15" s="15">
        <f t="shared" si="0"/>
        <v>0.82030588176673391</v>
      </c>
      <c r="G15" s="15">
        <f t="shared" si="0"/>
        <v>0.64263313437025771</v>
      </c>
      <c r="H15" s="15">
        <f t="shared" si="0"/>
        <v>0</v>
      </c>
      <c r="I15" s="20">
        <f t="shared" ref="I15:O17" si="1">I5/W5</f>
        <v>0.6737819991471502</v>
      </c>
      <c r="J15" s="15">
        <f t="shared" si="1"/>
        <v>0.90157941123648588</v>
      </c>
      <c r="K15" s="15">
        <f t="shared" si="1"/>
        <v>0.47640468004930808</v>
      </c>
      <c r="L15" s="15">
        <f t="shared" si="1"/>
        <v>0.53325703970506344</v>
      </c>
      <c r="M15" s="15">
        <f t="shared" si="1"/>
        <v>0.67715092350863593</v>
      </c>
      <c r="N15" s="15">
        <f t="shared" si="1"/>
        <v>0.56452238481023431</v>
      </c>
      <c r="O15" s="15">
        <f t="shared" si="1"/>
        <v>0</v>
      </c>
      <c r="P15" s="20">
        <f t="shared" ref="P15:V17" si="2">P5/W5</f>
        <v>0.51243078602076564</v>
      </c>
      <c r="Q15" s="15">
        <f t="shared" si="2"/>
        <v>0.6798293887352671</v>
      </c>
      <c r="R15" s="15">
        <f t="shared" si="2"/>
        <v>0.35571493208243254</v>
      </c>
      <c r="S15" s="15">
        <f t="shared" si="2"/>
        <v>0.41815884375523715</v>
      </c>
      <c r="T15" s="15">
        <f t="shared" si="2"/>
        <v>0.52445927397439063</v>
      </c>
      <c r="U15" s="15">
        <f t="shared" si="2"/>
        <v>0.44380254113830969</v>
      </c>
      <c r="V15" s="15">
        <f t="shared" si="2"/>
        <v>0</v>
      </c>
    </row>
    <row r="16" spans="1:30" x14ac:dyDescent="0.2">
      <c r="A16">
        <v>1987</v>
      </c>
      <c r="B16" s="20">
        <f t="shared" ref="B16:H16" si="3">B6/W6</f>
        <v>0.60609745881725507</v>
      </c>
      <c r="C16" s="15">
        <f t="shared" si="3"/>
        <v>0.83208966207556023</v>
      </c>
      <c r="D16" s="15">
        <f t="shared" si="3"/>
        <v>0.34860212302035165</v>
      </c>
      <c r="E16" s="15">
        <f t="shared" si="3"/>
        <v>0.50375352220014979</v>
      </c>
      <c r="F16" s="15">
        <f t="shared" si="3"/>
        <v>0.54895145228778142</v>
      </c>
      <c r="G16" s="15">
        <f t="shared" si="3"/>
        <v>0.56228815838884905</v>
      </c>
      <c r="H16" s="15">
        <f t="shared" si="3"/>
        <v>0</v>
      </c>
      <c r="I16" s="20">
        <f t="shared" ref="I16:O16" si="4">I6/W6</f>
        <v>0.5434718797309529</v>
      </c>
      <c r="J16" s="15">
        <f t="shared" si="4"/>
        <v>0.75716922875197756</v>
      </c>
      <c r="K16" s="15">
        <f t="shared" si="4"/>
        <v>0.30461474136782546</v>
      </c>
      <c r="L16" s="15">
        <f t="shared" si="4"/>
        <v>0.44324930277585456</v>
      </c>
      <c r="M16" s="15">
        <f t="shared" si="4"/>
        <v>0.4563270201316787</v>
      </c>
      <c r="N16" s="15">
        <f t="shared" si="4"/>
        <v>0.50614454205838222</v>
      </c>
      <c r="O16" s="15">
        <f t="shared" si="4"/>
        <v>0</v>
      </c>
      <c r="P16" s="20">
        <f t="shared" ref="P16:V16" si="5">P6/W6</f>
        <v>0.4158262160341637</v>
      </c>
      <c r="Q16" s="15">
        <f t="shared" si="5"/>
        <v>0.567198831301159</v>
      </c>
      <c r="R16" s="15">
        <f t="shared" si="5"/>
        <v>0.23546410874159726</v>
      </c>
      <c r="S16" s="15">
        <f t="shared" si="5"/>
        <v>0.35192026813151789</v>
      </c>
      <c r="T16" s="15">
        <f t="shared" si="5"/>
        <v>0.35581644661970535</v>
      </c>
      <c r="U16" s="15">
        <f t="shared" si="5"/>
        <v>0.40462468711105798</v>
      </c>
      <c r="V16" s="15">
        <f t="shared" si="5"/>
        <v>0</v>
      </c>
    </row>
    <row r="17" spans="1:30" x14ac:dyDescent="0.2">
      <c r="A17">
        <v>1994</v>
      </c>
      <c r="B17" s="20">
        <f t="shared" ref="B17:E17" si="6">B7/W7</f>
        <v>0.72487238508437202</v>
      </c>
      <c r="C17" s="15">
        <f t="shared" si="6"/>
        <v>0.93102522017879685</v>
      </c>
      <c r="D17" s="15">
        <f t="shared" si="6"/>
        <v>0.64559092099886406</v>
      </c>
      <c r="E17" s="15">
        <f t="shared" si="6"/>
        <v>0.59388030417922744</v>
      </c>
      <c r="F17" s="15">
        <f t="shared" si="0"/>
        <v>0.71343754498325729</v>
      </c>
      <c r="G17" s="15">
        <f t="shared" ref="G17:H17" si="7">G7/AB7</f>
        <v>0.74305683298123548</v>
      </c>
      <c r="H17" s="15">
        <f t="shared" si="7"/>
        <v>5.3146440519044408E-2</v>
      </c>
      <c r="I17" s="20">
        <f t="shared" ref="I17:L17" si="8">I7/W7</f>
        <v>0.67170940403268109</v>
      </c>
      <c r="J17" s="15">
        <f t="shared" si="8"/>
        <v>0.87534189875818247</v>
      </c>
      <c r="K17" s="15">
        <f t="shared" si="8"/>
        <v>0.58297474414859463</v>
      </c>
      <c r="L17" s="15">
        <f t="shared" si="8"/>
        <v>0.54270777526181468</v>
      </c>
      <c r="M17" s="15">
        <f t="shared" si="1"/>
        <v>0.64227433642362886</v>
      </c>
      <c r="N17" s="15">
        <f t="shared" ref="N17:O17" si="9">N7/AB7</f>
        <v>0.68650770196407429</v>
      </c>
      <c r="O17" s="15">
        <f t="shared" si="9"/>
        <v>4.5094134894906525E-2</v>
      </c>
      <c r="P17" s="20">
        <f t="shared" ref="P17:S17" si="10">P7/W7</f>
        <v>0.51876912337156256</v>
      </c>
      <c r="Q17" s="15">
        <f t="shared" si="10"/>
        <v>0.67294240423885987</v>
      </c>
      <c r="R17" s="15">
        <f t="shared" si="10"/>
        <v>0.4328859221044285</v>
      </c>
      <c r="S17" s="15">
        <f t="shared" si="10"/>
        <v>0.42796412503888043</v>
      </c>
      <c r="T17" s="15">
        <f t="shared" si="2"/>
        <v>0.50264617432286729</v>
      </c>
      <c r="U17" s="15">
        <f t="shared" ref="U17:V17" si="11">U7/AB7</f>
        <v>0.54470069633247575</v>
      </c>
      <c r="V17" s="15">
        <f t="shared" si="11"/>
        <v>3.3263623731099805E-2</v>
      </c>
    </row>
    <row r="18" spans="1:30" x14ac:dyDescent="0.2">
      <c r="A18">
        <v>2000</v>
      </c>
      <c r="B18" s="20">
        <f t="shared" ref="B18:H18" si="12">B8/W8</f>
        <v>0.68964662100913177</v>
      </c>
      <c r="C18" s="15">
        <f t="shared" si="12"/>
        <v>0.8609669102437888</v>
      </c>
      <c r="D18" s="15">
        <f t="shared" si="12"/>
        <v>0.84637425361229179</v>
      </c>
      <c r="E18" s="15">
        <f t="shared" si="12"/>
        <v>0.57817017964107753</v>
      </c>
      <c r="F18" s="15">
        <f t="shared" si="12"/>
        <v>0.64400845906232695</v>
      </c>
      <c r="G18" s="15">
        <f t="shared" si="12"/>
        <v>0.88291937696045797</v>
      </c>
      <c r="H18" s="15">
        <f t="shared" si="12"/>
        <v>3.4245953812844426E-2</v>
      </c>
      <c r="I18" s="20">
        <f t="shared" ref="I18:O18" si="13">I8/W8</f>
        <v>0.57940237940716777</v>
      </c>
      <c r="J18" s="15">
        <f t="shared" si="13"/>
        <v>0.75074821239372824</v>
      </c>
      <c r="K18" s="15">
        <f t="shared" si="13"/>
        <v>0.65049855840948034</v>
      </c>
      <c r="L18" s="15">
        <f t="shared" si="13"/>
        <v>0.47923172557148158</v>
      </c>
      <c r="M18" s="15">
        <f t="shared" si="13"/>
        <v>0.50761869601355447</v>
      </c>
      <c r="N18" s="15">
        <f t="shared" si="13"/>
        <v>0.75281625587247591</v>
      </c>
      <c r="O18" s="15">
        <f t="shared" si="13"/>
        <v>3.0774180586171103E-2</v>
      </c>
      <c r="P18" s="20">
        <f t="shared" ref="P18:V18" si="14">P8/W8</f>
        <v>0.44590583443050852</v>
      </c>
      <c r="Q18" s="15">
        <f t="shared" si="14"/>
        <v>0.57668973716726046</v>
      </c>
      <c r="R18" s="15">
        <f t="shared" si="14"/>
        <v>0.46875981246321829</v>
      </c>
      <c r="S18" s="15">
        <f t="shared" si="14"/>
        <v>0.37519553288751861</v>
      </c>
      <c r="T18" s="15">
        <f t="shared" si="14"/>
        <v>0.39265467839211049</v>
      </c>
      <c r="U18" s="15">
        <f t="shared" si="14"/>
        <v>0.59095407129249278</v>
      </c>
      <c r="V18" s="15">
        <f t="shared" si="14"/>
        <v>2.791749855928197E-2</v>
      </c>
    </row>
    <row r="19" spans="1:30" x14ac:dyDescent="0.2">
      <c r="A19">
        <v>2006</v>
      </c>
      <c r="B19" s="20">
        <f t="shared" ref="B19:B20" si="15">B9/W9</f>
        <v>0.68911645831408497</v>
      </c>
      <c r="C19" s="15">
        <f t="shared" ref="C19:C20" si="16">C9/X9</f>
        <v>0.8013472493815269</v>
      </c>
      <c r="D19" s="15">
        <f t="shared" ref="D19:D20" si="17">D9/Y9</f>
        <v>0.35720938756400578</v>
      </c>
      <c r="E19" s="15">
        <f t="shared" ref="E19:E20" si="18">E9/Z9</f>
        <v>0.64792678972058004</v>
      </c>
      <c r="F19" s="15">
        <f t="shared" ref="F19:F20" si="19">F9/AA9</f>
        <v>0.86776709076091518</v>
      </c>
      <c r="G19" s="15">
        <f t="shared" ref="G19:G20" si="20">G9/AB9</f>
        <v>1.0062304705000238</v>
      </c>
      <c r="H19" s="15">
        <f t="shared" ref="H19:H20" si="21">H9/AC9</f>
        <v>4.6784577006017118E-2</v>
      </c>
      <c r="I19" s="20">
        <f t="shared" ref="I19:I20" si="22">I9/W9</f>
        <v>0.59884075079985666</v>
      </c>
      <c r="J19" s="15">
        <f t="shared" ref="J19:J20" si="23">J9/X9</f>
        <v>0.71307181929968466</v>
      </c>
      <c r="K19" s="15">
        <f t="shared" ref="K19:K20" si="24">K9/Y9</f>
        <v>0.2882578489597683</v>
      </c>
      <c r="L19" s="15">
        <f t="shared" ref="L19:L20" si="25">L9/Z9</f>
        <v>0.54805477814420889</v>
      </c>
      <c r="M19" s="15">
        <f t="shared" ref="M19:M20" si="26">M9/AA9</f>
        <v>0.67981223526245738</v>
      </c>
      <c r="N19" s="15">
        <f t="shared" ref="N19:N20" si="27">N9/AB9</f>
        <v>0.89688907490303937</v>
      </c>
      <c r="O19" s="15">
        <f t="shared" ref="O19:O20" si="28">O9/AC9</f>
        <v>4.2583015203901564E-2</v>
      </c>
      <c r="P19" s="20">
        <f t="shared" ref="P19:P20" si="29">P9/W9</f>
        <v>0.47527369878554532</v>
      </c>
      <c r="Q19" s="15">
        <f t="shared" ref="Q19:Q20" si="30">Q9/X9</f>
        <v>0.56708228408006944</v>
      </c>
      <c r="R19" s="15">
        <f t="shared" ref="R19:R20" si="31">R9/Y9</f>
        <v>0.22190975726515244</v>
      </c>
      <c r="S19" s="15">
        <f t="shared" ref="S19:S20" si="32">S9/Z9</f>
        <v>0.43531327912432605</v>
      </c>
      <c r="T19" s="15">
        <f t="shared" ref="T19:T20" si="33">T9/AA9</f>
        <v>0.52386488211836002</v>
      </c>
      <c r="U19" s="15">
        <f t="shared" ref="U19:U20" si="34">U9/AB9</f>
        <v>0.72153999856015771</v>
      </c>
      <c r="V19" s="15">
        <f t="shared" ref="V19:V20" si="35">V9/AC9</f>
        <v>3.9528483451441554E-2</v>
      </c>
    </row>
    <row r="20" spans="1:30" x14ac:dyDescent="0.2">
      <c r="A20">
        <v>2010</v>
      </c>
      <c r="B20" s="20">
        <f t="shared" si="15"/>
        <v>0.77510405339398336</v>
      </c>
      <c r="C20" s="15">
        <f t="shared" si="16"/>
        <v>0.97397527291214681</v>
      </c>
      <c r="D20" s="15">
        <f t="shared" si="17"/>
        <v>0.44470269545897456</v>
      </c>
      <c r="E20" s="15">
        <f t="shared" si="18"/>
        <v>0.62355726799998923</v>
      </c>
      <c r="F20" s="15">
        <f t="shared" si="19"/>
        <v>0.72629089564010296</v>
      </c>
      <c r="G20" s="15">
        <f t="shared" si="20"/>
        <v>1.1280190986112186</v>
      </c>
      <c r="H20" s="15">
        <f t="shared" si="21"/>
        <v>4.4611134160323862E-2</v>
      </c>
      <c r="I20" s="20">
        <f t="shared" si="22"/>
        <v>0.67205475005372461</v>
      </c>
      <c r="J20" s="15">
        <f t="shared" si="23"/>
        <v>0.86823486149700813</v>
      </c>
      <c r="K20" s="15">
        <f t="shared" si="24"/>
        <v>0.36411190968864382</v>
      </c>
      <c r="L20" s="15">
        <f t="shared" si="25"/>
        <v>0.51735160571332517</v>
      </c>
      <c r="M20" s="15">
        <f t="shared" si="26"/>
        <v>0.55785084879128666</v>
      </c>
      <c r="N20" s="15">
        <f t="shared" si="27"/>
        <v>0.96371944603745907</v>
      </c>
      <c r="O20" s="15">
        <f t="shared" si="28"/>
        <v>4.0627490285092396E-2</v>
      </c>
      <c r="P20" s="20">
        <f t="shared" si="29"/>
        <v>0.52140404124443862</v>
      </c>
      <c r="Q20" s="15">
        <f t="shared" si="30"/>
        <v>0.67224606502597428</v>
      </c>
      <c r="R20" s="15">
        <f t="shared" si="31"/>
        <v>0.27334790296390488</v>
      </c>
      <c r="S20" s="15">
        <f t="shared" si="32"/>
        <v>0.40517335016563694</v>
      </c>
      <c r="T20" s="15">
        <f t="shared" si="33"/>
        <v>0.42789088770440431</v>
      </c>
      <c r="U20" s="15">
        <f t="shared" si="34"/>
        <v>0.75522457822797884</v>
      </c>
      <c r="V20" s="15">
        <f t="shared" si="35"/>
        <v>3.7694131961595108E-2</v>
      </c>
    </row>
    <row r="21" spans="1:30" x14ac:dyDescent="0.2">
      <c r="A21" s="18" t="s">
        <v>117</v>
      </c>
    </row>
    <row r="22" spans="1:30" ht="34.5" customHeight="1" thickBot="1" x14ac:dyDescent="0.25">
      <c r="B22" s="19" t="s">
        <v>54</v>
      </c>
    </row>
    <row r="23" spans="1:30" ht="13.5" thickBot="1" x14ac:dyDescent="0.25">
      <c r="A23" s="327" t="s">
        <v>0</v>
      </c>
      <c r="B23" s="329" t="s">
        <v>51</v>
      </c>
      <c r="C23" s="330"/>
      <c r="D23" s="330"/>
      <c r="E23" s="330"/>
      <c r="F23" s="330"/>
      <c r="G23" s="330"/>
      <c r="H23" s="330"/>
      <c r="I23" s="329" t="s">
        <v>53</v>
      </c>
      <c r="J23" s="330"/>
      <c r="K23" s="330"/>
      <c r="L23" s="330"/>
      <c r="M23" s="330"/>
      <c r="N23" s="330"/>
      <c r="O23" s="330"/>
      <c r="P23" s="329" t="s">
        <v>52</v>
      </c>
      <c r="Q23" s="330"/>
      <c r="R23" s="330"/>
      <c r="S23" s="330"/>
      <c r="T23" s="330"/>
      <c r="U23" s="330"/>
      <c r="V23" s="330"/>
      <c r="W23" s="331" t="s">
        <v>42</v>
      </c>
      <c r="X23" s="332"/>
      <c r="Y23" s="332"/>
      <c r="Z23" s="332"/>
      <c r="AA23" s="332"/>
      <c r="AB23" s="332"/>
      <c r="AC23" s="332"/>
    </row>
    <row r="24" spans="1:30" ht="63.75" x14ac:dyDescent="0.2">
      <c r="A24" s="328"/>
      <c r="B24" s="61" t="s">
        <v>27</v>
      </c>
      <c r="C24" s="62" t="s">
        <v>28</v>
      </c>
      <c r="D24" s="13" t="s">
        <v>29</v>
      </c>
      <c r="E24" s="62" t="s">
        <v>30</v>
      </c>
      <c r="F24" s="59" t="s">
        <v>31</v>
      </c>
      <c r="G24" s="59" t="s">
        <v>110</v>
      </c>
      <c r="H24" s="60" t="s">
        <v>32</v>
      </c>
      <c r="I24" s="61" t="s">
        <v>27</v>
      </c>
      <c r="J24" s="62" t="s">
        <v>28</v>
      </c>
      <c r="K24" s="13" t="s">
        <v>29</v>
      </c>
      <c r="L24" s="62" t="s">
        <v>30</v>
      </c>
      <c r="M24" s="59" t="s">
        <v>31</v>
      </c>
      <c r="N24" s="59" t="s">
        <v>110</v>
      </c>
      <c r="O24" s="60" t="s">
        <v>32</v>
      </c>
      <c r="P24" s="61" t="s">
        <v>27</v>
      </c>
      <c r="Q24" s="62" t="s">
        <v>28</v>
      </c>
      <c r="R24" s="13" t="s">
        <v>29</v>
      </c>
      <c r="S24" s="62" t="s">
        <v>30</v>
      </c>
      <c r="T24" s="59" t="s">
        <v>31</v>
      </c>
      <c r="U24" s="59" t="s">
        <v>110</v>
      </c>
      <c r="V24" s="60" t="s">
        <v>32</v>
      </c>
      <c r="W24" s="61" t="s">
        <v>27</v>
      </c>
      <c r="X24" s="62" t="s">
        <v>28</v>
      </c>
      <c r="Y24" s="13" t="s">
        <v>29</v>
      </c>
      <c r="Z24" s="62" t="s">
        <v>30</v>
      </c>
      <c r="AA24" s="59" t="s">
        <v>31</v>
      </c>
      <c r="AB24" s="59" t="s">
        <v>110</v>
      </c>
      <c r="AC24" s="60" t="s">
        <v>32</v>
      </c>
    </row>
    <row r="25" spans="1:30" x14ac:dyDescent="0.2">
      <c r="A25">
        <v>1984</v>
      </c>
      <c r="B25">
        <v>1609.8338622079709</v>
      </c>
      <c r="C25">
        <v>849.63953539948875</v>
      </c>
      <c r="D25">
        <v>249.99232329690028</v>
      </c>
      <c r="E25">
        <v>519.25483921442935</v>
      </c>
      <c r="F25">
        <v>74.715553992433343</v>
      </c>
      <c r="G25">
        <v>431.95132496786806</v>
      </c>
      <c r="H25">
        <v>12.587961234306754</v>
      </c>
      <c r="I25">
        <v>1464.8181201536872</v>
      </c>
      <c r="J25">
        <v>789.93628649599123</v>
      </c>
      <c r="K25">
        <v>215.38170902337714</v>
      </c>
      <c r="L25">
        <v>467.50485708770015</v>
      </c>
      <c r="M25">
        <v>62.259965547258048</v>
      </c>
      <c r="N25">
        <v>392.61484283171012</v>
      </c>
      <c r="O25">
        <v>12.630047751968835</v>
      </c>
      <c r="P25">
        <v>1166.7319573553702</v>
      </c>
      <c r="Q25">
        <v>612.08830989243961</v>
      </c>
      <c r="R25">
        <v>162.51238516556987</v>
      </c>
      <c r="S25">
        <v>398.98777769435799</v>
      </c>
      <c r="T25">
        <v>48.919356000728484</v>
      </c>
      <c r="U25">
        <v>337.46813190073806</v>
      </c>
      <c r="V25">
        <v>12.60028967903575</v>
      </c>
      <c r="W25" s="58">
        <f>W5</f>
        <v>1938.0864534999998</v>
      </c>
      <c r="X25" s="58">
        <f t="shared" ref="X25:AC25" si="36">X5</f>
        <v>831.63296591541211</v>
      </c>
      <c r="Y25" s="58">
        <f t="shared" si="36"/>
        <v>447.19498758458792</v>
      </c>
      <c r="Z25" s="58">
        <f t="shared" si="36"/>
        <v>659.25849999999991</v>
      </c>
      <c r="AA25" s="58">
        <f t="shared" si="36"/>
        <v>88.961500000000001</v>
      </c>
      <c r="AB25" s="58">
        <f t="shared" si="36"/>
        <v>516.03599999999994</v>
      </c>
      <c r="AC25" s="58">
        <f t="shared" si="36"/>
        <v>54.261000000000003</v>
      </c>
    </row>
    <row r="26" spans="1:30" x14ac:dyDescent="0.2">
      <c r="A26">
        <v>1987</v>
      </c>
      <c r="B26">
        <v>1679.2751515012951</v>
      </c>
      <c r="C26">
        <v>910.76174716812488</v>
      </c>
      <c r="D26">
        <v>156.07947048951857</v>
      </c>
      <c r="E26">
        <v>629.46741488139264</v>
      </c>
      <c r="F26">
        <v>143.84418212304115</v>
      </c>
      <c r="G26">
        <v>461.64456078683997</v>
      </c>
      <c r="H26">
        <v>23.978673790250269</v>
      </c>
      <c r="I26">
        <v>1529.121311438978</v>
      </c>
      <c r="J26">
        <v>836.69107086384508</v>
      </c>
      <c r="K26">
        <v>136.81263269870368</v>
      </c>
      <c r="L26">
        <v>570.53208907610349</v>
      </c>
      <c r="M26">
        <v>120.23330594861082</v>
      </c>
      <c r="N26">
        <v>426.80381352634947</v>
      </c>
      <c r="O26">
        <v>23.494970345307557</v>
      </c>
      <c r="P26">
        <v>1229.2943477328377</v>
      </c>
      <c r="Q26">
        <v>647.51349210011881</v>
      </c>
      <c r="R26">
        <v>106.79873338869163</v>
      </c>
      <c r="S26">
        <v>487.45054463799443</v>
      </c>
      <c r="T26">
        <v>94.916353249293792</v>
      </c>
      <c r="U26">
        <v>369.05330181032787</v>
      </c>
      <c r="V26">
        <v>23.480889673887944</v>
      </c>
      <c r="W26" s="58">
        <f>W6</f>
        <v>2383.5427985000001</v>
      </c>
      <c r="X26" s="58">
        <f t="shared" ref="X26:AC26" si="37">X6</f>
        <v>1003.3810943894455</v>
      </c>
      <c r="Y26" s="58">
        <f t="shared" si="37"/>
        <v>439.07570411055451</v>
      </c>
      <c r="Z26" s="58">
        <f t="shared" si="37"/>
        <v>941.0859999999999</v>
      </c>
      <c r="AA26" s="58">
        <f t="shared" si="37"/>
        <v>253.98949999999999</v>
      </c>
      <c r="AB26" s="58">
        <f t="shared" si="37"/>
        <v>595.15300000000002</v>
      </c>
      <c r="AC26" s="58">
        <f t="shared" si="37"/>
        <v>91.9435</v>
      </c>
    </row>
    <row r="27" spans="1:30" x14ac:dyDescent="0.2">
      <c r="A27">
        <v>1994</v>
      </c>
      <c r="B27">
        <v>2576.972060624606</v>
      </c>
      <c r="C27">
        <v>1251.0034923385351</v>
      </c>
      <c r="D27">
        <v>268.23799577556917</v>
      </c>
      <c r="E27">
        <v>1080.2841878226509</v>
      </c>
      <c r="F27">
        <v>340.17431256875517</v>
      </c>
      <c r="G27">
        <v>673.01384151023137</v>
      </c>
      <c r="H27">
        <v>67.096032969275043</v>
      </c>
      <c r="I27">
        <v>2405.0026619879468</v>
      </c>
      <c r="J27">
        <v>1180.9395839930321</v>
      </c>
      <c r="K27">
        <v>242.63436491755647</v>
      </c>
      <c r="L27">
        <v>1000.3930215594446</v>
      </c>
      <c r="M27">
        <v>306.12439839377339</v>
      </c>
      <c r="N27">
        <v>630.05544756575841</v>
      </c>
      <c r="O27">
        <v>64.213175022384121</v>
      </c>
      <c r="P27">
        <v>1936.4860254291916</v>
      </c>
      <c r="Q27">
        <v>926.28503101559147</v>
      </c>
      <c r="R27">
        <v>181.74667636674286</v>
      </c>
      <c r="S27">
        <v>849.86591448221088</v>
      </c>
      <c r="T27">
        <v>243.7186647871053</v>
      </c>
      <c r="U27">
        <v>545.60241462021634</v>
      </c>
      <c r="V27">
        <v>60.544834607731254</v>
      </c>
      <c r="W27" s="58">
        <f t="shared" ref="W27:AC27" si="38">W7</f>
        <v>3259.916647</v>
      </c>
      <c r="X27" s="58">
        <f t="shared" si="38"/>
        <v>1287.905049141267</v>
      </c>
      <c r="Y27" s="58">
        <f t="shared" si="38"/>
        <v>411.40259785873309</v>
      </c>
      <c r="Z27" s="58">
        <f t="shared" si="38"/>
        <v>1560.6089999999999</v>
      </c>
      <c r="AA27" s="58">
        <f t="shared" si="38"/>
        <v>477.60699999999997</v>
      </c>
      <c r="AB27" s="58">
        <f t="shared" si="38"/>
        <v>766.0625</v>
      </c>
      <c r="AC27" s="58">
        <f t="shared" si="38"/>
        <v>316.93949999999995</v>
      </c>
    </row>
    <row r="28" spans="1:30" x14ac:dyDescent="0.2">
      <c r="A28">
        <v>2000</v>
      </c>
      <c r="B28">
        <v>3556.1917168457699</v>
      </c>
      <c r="C28">
        <v>1527.5140196888851</v>
      </c>
      <c r="D28">
        <v>420.85582209560664</v>
      </c>
      <c r="E28">
        <v>1679.4831743073237</v>
      </c>
      <c r="F28">
        <v>572.55789379422504</v>
      </c>
      <c r="G28">
        <v>1030.0579045780953</v>
      </c>
      <c r="H28">
        <v>76.867382468269369</v>
      </c>
      <c r="I28">
        <v>3053.5079861501986</v>
      </c>
      <c r="J28">
        <v>1348.553269627248</v>
      </c>
      <c r="K28">
        <v>326.79550606692032</v>
      </c>
      <c r="L28">
        <v>1438.0038840201419</v>
      </c>
      <c r="M28">
        <v>452.33951755225496</v>
      </c>
      <c r="N28">
        <v>911.51241914172203</v>
      </c>
      <c r="O28">
        <v>74.151946861742914</v>
      </c>
      <c r="P28">
        <v>2443.5987055309538</v>
      </c>
      <c r="Q28">
        <v>1067.5007211990044</v>
      </c>
      <c r="R28">
        <v>237.01753254627837</v>
      </c>
      <c r="S28">
        <v>1184.8226159986973</v>
      </c>
      <c r="T28">
        <v>351.19562065150501</v>
      </c>
      <c r="U28">
        <v>760.24898347988824</v>
      </c>
      <c r="V28">
        <v>73.378010077641392</v>
      </c>
      <c r="W28" s="58">
        <f t="shared" ref="W28:AC28" si="39">W8</f>
        <v>4748.5116964999997</v>
      </c>
      <c r="X28" s="58">
        <f t="shared" si="39"/>
        <v>1663.6427958705337</v>
      </c>
      <c r="Y28" s="58">
        <f t="shared" si="39"/>
        <v>496.87140062946651</v>
      </c>
      <c r="Z28" s="58">
        <f t="shared" si="39"/>
        <v>2587.9974999999999</v>
      </c>
      <c r="AA28" s="58">
        <f t="shared" si="39"/>
        <v>882.96950000000004</v>
      </c>
      <c r="AB28" s="58">
        <f t="shared" si="39"/>
        <v>1024.2725</v>
      </c>
      <c r="AC28" s="58">
        <f t="shared" si="39"/>
        <v>680.75549999999998</v>
      </c>
    </row>
    <row r="29" spans="1:30" x14ac:dyDescent="0.2">
      <c r="A29">
        <v>2006</v>
      </c>
      <c r="B29">
        <v>6208.1514835064299</v>
      </c>
      <c r="C29">
        <v>3465.1052221002001</v>
      </c>
      <c r="D29">
        <v>326.54357902383998</v>
      </c>
      <c r="E29">
        <v>2439.6416676242702</v>
      </c>
      <c r="F29">
        <v>946.81721447647396</v>
      </c>
      <c r="G29">
        <v>1330.0650156901399</v>
      </c>
      <c r="H29">
        <v>162.75941928482001</v>
      </c>
      <c r="I29">
        <v>5546.6602778044498</v>
      </c>
      <c r="J29">
        <v>3149.6629076593199</v>
      </c>
      <c r="K29">
        <v>265.08870376367202</v>
      </c>
      <c r="L29">
        <v>2149.6406212882098</v>
      </c>
      <c r="M29">
        <v>743.79777539161898</v>
      </c>
      <c r="N29">
        <v>1249.33882716891</v>
      </c>
      <c r="O29">
        <v>156.504018461463</v>
      </c>
      <c r="P29">
        <v>4622.8726569084401</v>
      </c>
      <c r="Q29">
        <v>2599.8073999087301</v>
      </c>
      <c r="R29">
        <v>210.30919616654899</v>
      </c>
      <c r="S29">
        <v>1828.1535604861101</v>
      </c>
      <c r="T29">
        <v>577.69902497183</v>
      </c>
      <c r="U29">
        <v>1096.4558191210399</v>
      </c>
      <c r="V29">
        <v>153.99871969914</v>
      </c>
      <c r="W29" s="58">
        <f t="shared" ref="W29:AC29" si="40">W9</f>
        <v>8456.6474324999999</v>
      </c>
      <c r="X29" s="58">
        <f t="shared" si="40"/>
        <v>4135.2298051997413</v>
      </c>
      <c r="Y29" s="58">
        <f t="shared" si="40"/>
        <v>896.87812730025917</v>
      </c>
      <c r="Z29" s="58">
        <f t="shared" si="40"/>
        <v>3424.5394999999999</v>
      </c>
      <c r="AA29" s="58">
        <f t="shared" si="40"/>
        <v>1087.9345000000001</v>
      </c>
      <c r="AB29" s="58">
        <f t="shared" si="40"/>
        <v>1214.7220000000002</v>
      </c>
      <c r="AC29" s="58">
        <f t="shared" si="40"/>
        <v>1121.883</v>
      </c>
      <c r="AD29" s="56"/>
    </row>
    <row r="30" spans="1:30" x14ac:dyDescent="0.2">
      <c r="A30">
        <v>2010</v>
      </c>
      <c r="B30">
        <v>7535.3942111556098</v>
      </c>
      <c r="C30">
        <v>4531.1225617499804</v>
      </c>
      <c r="D30">
        <v>379.853972607304</v>
      </c>
      <c r="E30">
        <v>2655.4332369634199</v>
      </c>
      <c r="F30">
        <v>741.83658468908595</v>
      </c>
      <c r="G30">
        <v>1782.9020799697</v>
      </c>
      <c r="H30">
        <v>130.694593380594</v>
      </c>
      <c r="I30">
        <v>6660.7885446264499</v>
      </c>
      <c r="J30">
        <v>4120.1369437344401</v>
      </c>
      <c r="K30">
        <v>312.25131471016698</v>
      </c>
      <c r="L30">
        <v>2253.83635015959</v>
      </c>
      <c r="M30">
        <v>569.82663107943404</v>
      </c>
      <c r="N30">
        <v>1558.30144584348</v>
      </c>
      <c r="O30">
        <v>125.70828149931999</v>
      </c>
      <c r="P30">
        <v>5372.7741402433503</v>
      </c>
      <c r="Q30">
        <v>3295.6613158004702</v>
      </c>
      <c r="R30">
        <v>241.024229795319</v>
      </c>
      <c r="S30">
        <v>1858.9647808888201</v>
      </c>
      <c r="T30">
        <v>440.41250635274702</v>
      </c>
      <c r="U30">
        <v>1296.00201387211</v>
      </c>
      <c r="V30">
        <v>122.550264744088</v>
      </c>
      <c r="W30" s="58">
        <f t="shared" ref="W30:AC30" si="41">W10</f>
        <v>9321.1550484999989</v>
      </c>
      <c r="X30" s="58">
        <f t="shared" si="41"/>
        <v>4556.7386309906806</v>
      </c>
      <c r="Y30" s="58">
        <f t="shared" si="41"/>
        <v>839.74741750931889</v>
      </c>
      <c r="Z30" s="58">
        <f t="shared" si="41"/>
        <v>3924.6689999999999</v>
      </c>
      <c r="AA30" s="58">
        <f t="shared" si="41"/>
        <v>1021.703</v>
      </c>
      <c r="AB30" s="58">
        <f t="shared" si="41"/>
        <v>1454.3899999999999</v>
      </c>
      <c r="AC30" s="58">
        <f t="shared" si="41"/>
        <v>1448.576</v>
      </c>
      <c r="AD30" s="56"/>
    </row>
    <row r="31" spans="1:30" x14ac:dyDescent="0.2">
      <c r="A31" s="17"/>
    </row>
    <row r="32" spans="1:30" ht="16.5" thickBot="1" x14ac:dyDescent="0.25">
      <c r="B32" s="19" t="s">
        <v>55</v>
      </c>
    </row>
    <row r="33" spans="1:29" ht="13.5" thickBot="1" x14ac:dyDescent="0.25">
      <c r="A33" s="327" t="s">
        <v>0</v>
      </c>
      <c r="B33" s="329" t="s">
        <v>51</v>
      </c>
      <c r="C33" s="330"/>
      <c r="D33" s="330"/>
      <c r="E33" s="330"/>
      <c r="F33" s="330"/>
      <c r="G33" s="330"/>
      <c r="H33" s="330"/>
      <c r="I33" s="329" t="s">
        <v>53</v>
      </c>
      <c r="J33" s="330"/>
      <c r="K33" s="330"/>
      <c r="L33" s="330"/>
      <c r="M33" s="330"/>
      <c r="N33" s="330"/>
      <c r="O33" s="330"/>
      <c r="P33" s="329" t="s">
        <v>52</v>
      </c>
      <c r="Q33" s="330"/>
      <c r="R33" s="330"/>
      <c r="S33" s="330"/>
      <c r="T33" s="330"/>
      <c r="U33" s="330"/>
      <c r="V33" s="330"/>
    </row>
    <row r="34" spans="1:29" ht="63.75" x14ac:dyDescent="0.2">
      <c r="A34" s="328"/>
      <c r="B34" s="61" t="s">
        <v>27</v>
      </c>
      <c r="C34" s="62" t="s">
        <v>28</v>
      </c>
      <c r="D34" s="13" t="s">
        <v>29</v>
      </c>
      <c r="E34" s="62" t="s">
        <v>30</v>
      </c>
      <c r="F34" s="59" t="s">
        <v>31</v>
      </c>
      <c r="G34" s="59" t="s">
        <v>110</v>
      </c>
      <c r="H34" s="60" t="s">
        <v>32</v>
      </c>
      <c r="I34" s="61" t="s">
        <v>27</v>
      </c>
      <c r="J34" s="62" t="s">
        <v>28</v>
      </c>
      <c r="K34" s="13" t="s">
        <v>29</v>
      </c>
      <c r="L34" s="62" t="s">
        <v>30</v>
      </c>
      <c r="M34" s="59" t="s">
        <v>31</v>
      </c>
      <c r="N34" s="59" t="s">
        <v>110</v>
      </c>
      <c r="O34" s="60" t="s">
        <v>32</v>
      </c>
      <c r="P34" s="61" t="s">
        <v>27</v>
      </c>
      <c r="Q34" s="62" t="s">
        <v>28</v>
      </c>
      <c r="R34" s="13" t="s">
        <v>29</v>
      </c>
      <c r="S34" s="62" t="s">
        <v>30</v>
      </c>
      <c r="T34" s="59" t="s">
        <v>31</v>
      </c>
      <c r="U34" s="59" t="s">
        <v>110</v>
      </c>
      <c r="V34" s="60" t="s">
        <v>32</v>
      </c>
    </row>
    <row r="35" spans="1:29" x14ac:dyDescent="0.2">
      <c r="A35">
        <v>1984</v>
      </c>
      <c r="B35" s="20">
        <f t="shared" ref="B35:B38" si="42">B25/W25</f>
        <v>0.83063057341986168</v>
      </c>
      <c r="C35" s="15">
        <f t="shared" ref="C35:C38" si="43">C25/X25</f>
        <v>1.0216520631361168</v>
      </c>
      <c r="D35" s="15">
        <f t="shared" ref="D35:D38" si="44">D25/Y25</f>
        <v>0.55902308889276997</v>
      </c>
      <c r="E35" s="15">
        <f t="shared" ref="E35:E38" si="45">E25/Z25</f>
        <v>0.78763465198314386</v>
      </c>
      <c r="F35" s="15">
        <f t="shared" ref="F35:F38" si="46">F25/AA25</f>
        <v>0.83986391857638798</v>
      </c>
      <c r="G35" s="15">
        <f t="shared" ref="G35:G38" si="47">G25/AB25</f>
        <v>0.83705657157227031</v>
      </c>
      <c r="H35" s="15">
        <f t="shared" ref="H35:H38" si="48">H25/AC25</f>
        <v>0.23198911251740206</v>
      </c>
      <c r="I35" s="20">
        <f t="shared" ref="I35:I38" si="49">I25/W25</f>
        <v>0.75580638702074665</v>
      </c>
      <c r="J35" s="15">
        <f t="shared" ref="J35:J38" si="50">J25/X25</f>
        <v>0.94986168041868846</v>
      </c>
      <c r="K35" s="15">
        <f t="shared" ref="K35:K38" si="51">K25/Y25</f>
        <v>0.48162818234324956</v>
      </c>
      <c r="L35" s="15">
        <f t="shared" ref="L35:L38" si="52">L25/Z25</f>
        <v>0.70913739767890771</v>
      </c>
      <c r="M35" s="15">
        <f t="shared" ref="M35:M38" si="53">M25/AA25</f>
        <v>0.69985292005258504</v>
      </c>
      <c r="N35" s="15">
        <f t="shared" ref="N35:N38" si="54">N25/AB25</f>
        <v>0.76082839730505269</v>
      </c>
      <c r="O35" s="15">
        <f t="shared" ref="O35:O38" si="55">O25/AC25</f>
        <v>0.23276474359058688</v>
      </c>
      <c r="P35" s="20">
        <f t="shared" ref="P35:P38" si="56">P25/W25</f>
        <v>0.60200201866555714</v>
      </c>
      <c r="Q35" s="15">
        <f t="shared" ref="Q35:Q38" si="57">Q25/X25</f>
        <v>0.73600775219232584</v>
      </c>
      <c r="R35" s="15">
        <f t="shared" ref="R35:R38" si="58">R25/Y25</f>
        <v>0.3634038611285425</v>
      </c>
      <c r="S35" s="15">
        <f t="shared" ref="S35:S38" si="59">S25/Z25</f>
        <v>0.60520687665666506</v>
      </c>
      <c r="T35" s="15">
        <f t="shared" ref="T35:T38" si="60">T25/AA25</f>
        <v>0.54989356070579387</v>
      </c>
      <c r="U35" s="15">
        <f t="shared" ref="U35:U38" si="61">U25/AB25</f>
        <v>0.65396238227708547</v>
      </c>
      <c r="V35" s="15">
        <f t="shared" ref="V35:V38" si="62">V25/AC25</f>
        <v>0.23221631888530897</v>
      </c>
    </row>
    <row r="36" spans="1:29" x14ac:dyDescent="0.2">
      <c r="A36">
        <v>1987</v>
      </c>
      <c r="B36" s="20">
        <f t="shared" si="42"/>
        <v>0.70452905337302463</v>
      </c>
      <c r="C36" s="15">
        <f t="shared" si="43"/>
        <v>0.90769275229599655</v>
      </c>
      <c r="D36" s="15">
        <f t="shared" si="44"/>
        <v>0.35547280122386243</v>
      </c>
      <c r="E36" s="15">
        <f t="shared" si="45"/>
        <v>0.66887342376933956</v>
      </c>
      <c r="F36" s="15">
        <f t="shared" si="46"/>
        <v>0.56633908930503485</v>
      </c>
      <c r="G36" s="15">
        <f t="shared" si="47"/>
        <v>0.77567375244154013</v>
      </c>
      <c r="H36" s="15">
        <f t="shared" si="48"/>
        <v>0.26079792253123135</v>
      </c>
      <c r="I36" s="20">
        <f t="shared" si="49"/>
        <v>0.64153297872447579</v>
      </c>
      <c r="J36" s="15">
        <f t="shared" si="50"/>
        <v>0.83387167203202006</v>
      </c>
      <c r="K36" s="15">
        <f t="shared" si="51"/>
        <v>0.31159235507199856</v>
      </c>
      <c r="L36" s="15">
        <f t="shared" si="52"/>
        <v>0.60624862029198556</v>
      </c>
      <c r="M36" s="15">
        <f t="shared" si="53"/>
        <v>0.47337904105725165</v>
      </c>
      <c r="N36" s="15">
        <f t="shared" si="54"/>
        <v>0.71713292804766082</v>
      </c>
      <c r="O36" s="15">
        <f t="shared" si="55"/>
        <v>0.25553704552586703</v>
      </c>
      <c r="P36" s="20">
        <f t="shared" si="56"/>
        <v>0.51574251089867207</v>
      </c>
      <c r="Q36" s="15">
        <f t="shared" si="57"/>
        <v>0.64533156516580459</v>
      </c>
      <c r="R36" s="15">
        <f t="shared" si="58"/>
        <v>0.24323535187408335</v>
      </c>
      <c r="S36" s="15">
        <f t="shared" si="59"/>
        <v>0.51796599315896152</v>
      </c>
      <c r="T36" s="15">
        <f t="shared" si="60"/>
        <v>0.37370187842132763</v>
      </c>
      <c r="U36" s="15">
        <f t="shared" si="61"/>
        <v>0.62009819627949092</v>
      </c>
      <c r="V36" s="15">
        <f t="shared" si="62"/>
        <v>0.25538390069866762</v>
      </c>
    </row>
    <row r="37" spans="1:29" x14ac:dyDescent="0.2">
      <c r="A37">
        <v>1994</v>
      </c>
      <c r="B37" s="20">
        <f t="shared" si="42"/>
        <v>0.79050243907190487</v>
      </c>
      <c r="C37" s="15">
        <f t="shared" si="43"/>
        <v>0.97134761073625997</v>
      </c>
      <c r="D37" s="15">
        <f t="shared" si="44"/>
        <v>0.65200851227409218</v>
      </c>
      <c r="E37" s="15">
        <f t="shared" si="45"/>
        <v>0.69221963209404214</v>
      </c>
      <c r="F37" s="15">
        <f t="shared" si="46"/>
        <v>0.71224733424919484</v>
      </c>
      <c r="G37" s="15">
        <f t="shared" si="47"/>
        <v>0.87853646603277324</v>
      </c>
      <c r="H37" s="15">
        <f t="shared" si="48"/>
        <v>0.21169981327437903</v>
      </c>
      <c r="I37" s="20">
        <f t="shared" si="49"/>
        <v>0.73774974099451163</v>
      </c>
      <c r="J37" s="15">
        <f t="shared" si="50"/>
        <v>0.91694615591455597</v>
      </c>
      <c r="K37" s="15">
        <f t="shared" si="51"/>
        <v>0.58977353614298744</v>
      </c>
      <c r="L37" s="15">
        <f t="shared" si="52"/>
        <v>0.64102733071476881</v>
      </c>
      <c r="M37" s="15">
        <f t="shared" si="53"/>
        <v>0.64095458901099311</v>
      </c>
      <c r="N37" s="15">
        <f t="shared" si="54"/>
        <v>0.82245958726051516</v>
      </c>
      <c r="O37" s="15">
        <f t="shared" si="55"/>
        <v>0.20260388819438452</v>
      </c>
      <c r="P37" s="20">
        <f t="shared" si="56"/>
        <v>0.59402930661165199</v>
      </c>
      <c r="Q37" s="15">
        <f t="shared" si="57"/>
        <v>0.71921841725304836</v>
      </c>
      <c r="R37" s="15">
        <f t="shared" si="58"/>
        <v>0.44177328318464049</v>
      </c>
      <c r="S37" s="15">
        <f t="shared" si="59"/>
        <v>0.54457324959820874</v>
      </c>
      <c r="T37" s="15">
        <f t="shared" si="60"/>
        <v>0.51029123272294019</v>
      </c>
      <c r="U37" s="15">
        <f t="shared" si="61"/>
        <v>0.71221658104947883</v>
      </c>
      <c r="V37" s="15">
        <f t="shared" si="62"/>
        <v>0.19102962744539972</v>
      </c>
    </row>
    <row r="38" spans="1:29" x14ac:dyDescent="0.2">
      <c r="A38">
        <v>2000</v>
      </c>
      <c r="B38" s="20">
        <f t="shared" si="42"/>
        <v>0.74890659308409058</v>
      </c>
      <c r="C38" s="15">
        <f t="shared" si="43"/>
        <v>0.91817427604077917</v>
      </c>
      <c r="D38" s="15">
        <f t="shared" si="44"/>
        <v>0.8470115638824075</v>
      </c>
      <c r="E38" s="15">
        <f t="shared" si="45"/>
        <v>0.64895084879615372</v>
      </c>
      <c r="F38" s="15">
        <f t="shared" si="46"/>
        <v>0.64844583396620725</v>
      </c>
      <c r="G38" s="15">
        <f t="shared" si="47"/>
        <v>1.0056483060690347</v>
      </c>
      <c r="H38" s="15">
        <f t="shared" si="48"/>
        <v>0.11291481665336435</v>
      </c>
      <c r="I38" s="20">
        <f t="shared" si="49"/>
        <v>0.64304527003710599</v>
      </c>
      <c r="J38" s="15">
        <f t="shared" si="50"/>
        <v>0.81060265639631557</v>
      </c>
      <c r="K38" s="15">
        <f t="shared" si="51"/>
        <v>0.6577064118661613</v>
      </c>
      <c r="L38" s="15">
        <f t="shared" si="52"/>
        <v>0.5556434594778944</v>
      </c>
      <c r="M38" s="15">
        <f t="shared" si="53"/>
        <v>0.51229347961878069</v>
      </c>
      <c r="N38" s="15">
        <f t="shared" si="54"/>
        <v>0.88991202940791836</v>
      </c>
      <c r="O38" s="15">
        <f t="shared" si="55"/>
        <v>0.10892596073295466</v>
      </c>
      <c r="P38" s="20">
        <f t="shared" si="56"/>
        <v>0.51460307180712317</v>
      </c>
      <c r="Q38" s="15">
        <f t="shared" si="57"/>
        <v>0.64166461926126017</v>
      </c>
      <c r="R38" s="15">
        <f t="shared" si="58"/>
        <v>0.47701987324287598</v>
      </c>
      <c r="S38" s="15">
        <f t="shared" si="59"/>
        <v>0.45781443606444649</v>
      </c>
      <c r="T38" s="15">
        <f t="shared" si="60"/>
        <v>0.39774377331437266</v>
      </c>
      <c r="U38" s="15">
        <f t="shared" si="61"/>
        <v>0.74223312983594525</v>
      </c>
      <c r="V38" s="15">
        <f t="shared" si="62"/>
        <v>0.10778908150964832</v>
      </c>
    </row>
    <row r="39" spans="1:29" x14ac:dyDescent="0.2">
      <c r="A39">
        <v>2006</v>
      </c>
      <c r="B39" s="20">
        <f t="shared" ref="B39:B40" si="63">B29/W29</f>
        <v>0.73411497086276689</v>
      </c>
      <c r="C39" s="15">
        <f t="shared" ref="C39:C40" si="64">C29/X29</f>
        <v>0.83794743831239804</v>
      </c>
      <c r="D39" s="15">
        <f t="shared" ref="D39:D40" si="65">D29/Y29</f>
        <v>0.36408913216200989</v>
      </c>
      <c r="E39" s="15">
        <f t="shared" ref="E39:E40" si="66">E29/Z29</f>
        <v>0.71239992052194767</v>
      </c>
      <c r="F39" s="15">
        <f t="shared" ref="F39:F40" si="67">F29/AA29</f>
        <v>0.87028880367014183</v>
      </c>
      <c r="G39" s="15">
        <f t="shared" ref="G39:G40" si="68">G29/AB29</f>
        <v>1.0949542493592277</v>
      </c>
      <c r="H39" s="15">
        <f t="shared" ref="H39:H40" si="69">H29/AC29</f>
        <v>0.14507699937054042</v>
      </c>
      <c r="I39" s="20">
        <f t="shared" ref="I39:I40" si="70">I29/W29</f>
        <v>0.65589352306304161</v>
      </c>
      <c r="J39" s="15">
        <f t="shared" ref="J39:J40" si="71">J29/X29</f>
        <v>0.76166574919218633</v>
      </c>
      <c r="K39" s="15">
        <f t="shared" ref="K39:K40" si="72">K29/Y29</f>
        <v>0.29556825581378565</v>
      </c>
      <c r="L39" s="15">
        <f t="shared" ref="L39:L40" si="73">L29/Z29</f>
        <v>0.62771669629981197</v>
      </c>
      <c r="M39" s="15">
        <f t="shared" ref="M39:M40" si="74">M29/AA29</f>
        <v>0.68367882017862192</v>
      </c>
      <c r="N39" s="15">
        <f t="shared" ref="N39:N40" si="75">N29/AB29</f>
        <v>1.028497736246573</v>
      </c>
      <c r="O39" s="15">
        <f t="shared" ref="O39:O40" si="76">O29/AC29</f>
        <v>0.13950119438610176</v>
      </c>
      <c r="P39" s="20">
        <f t="shared" ref="P39:P40" si="77">P29/W29</f>
        <v>0.54665547946839277</v>
      </c>
      <c r="Q39" s="15">
        <f t="shared" ref="Q39:Q40" si="78">Q29/X29</f>
        <v>0.62869720000558793</v>
      </c>
      <c r="R39" s="15">
        <f t="shared" ref="R39:R40" si="79">R29/Y29</f>
        <v>0.23449027216173945</v>
      </c>
      <c r="S39" s="15">
        <f t="shared" ref="S39:S40" si="80">S29/Z29</f>
        <v>0.53383923896515439</v>
      </c>
      <c r="T39" s="15">
        <f t="shared" ref="T39:T40" si="81">T29/AA29</f>
        <v>0.53100533623286139</v>
      </c>
      <c r="U39" s="15">
        <f t="shared" ref="U39:U40" si="82">U29/AB29</f>
        <v>0.90263930275490167</v>
      </c>
      <c r="V39" s="15">
        <f t="shared" ref="V39:V40" si="83">V29/AC29</f>
        <v>0.1372680749232674</v>
      </c>
    </row>
    <row r="40" spans="1:29" x14ac:dyDescent="0.2">
      <c r="A40">
        <v>2010</v>
      </c>
      <c r="B40" s="20">
        <f t="shared" si="63"/>
        <v>0.80841850306612362</v>
      </c>
      <c r="C40" s="15">
        <f t="shared" si="64"/>
        <v>0.99437842033192692</v>
      </c>
      <c r="D40" s="15">
        <f t="shared" si="65"/>
        <v>0.45234312685824801</v>
      </c>
      <c r="E40" s="15">
        <f t="shared" si="66"/>
        <v>0.67660055840719813</v>
      </c>
      <c r="F40" s="15">
        <f t="shared" si="67"/>
        <v>0.72607850293978382</v>
      </c>
      <c r="G40" s="15">
        <f t="shared" si="68"/>
        <v>1.2258761954975628</v>
      </c>
      <c r="H40" s="15">
        <f t="shared" si="69"/>
        <v>9.0222807350524931E-2</v>
      </c>
      <c r="I40" s="20">
        <f t="shared" si="70"/>
        <v>0.71458832193745492</v>
      </c>
      <c r="J40" s="15">
        <f t="shared" si="71"/>
        <v>0.90418548821587363</v>
      </c>
      <c r="K40" s="15">
        <f t="shared" si="72"/>
        <v>0.37183956532584617</v>
      </c>
      <c r="L40" s="15">
        <f t="shared" si="73"/>
        <v>0.57427425093927409</v>
      </c>
      <c r="M40" s="15">
        <f t="shared" si="74"/>
        <v>0.55772238221815351</v>
      </c>
      <c r="N40" s="15">
        <f t="shared" si="75"/>
        <v>1.0714467548893214</v>
      </c>
      <c r="O40" s="15">
        <f t="shared" si="76"/>
        <v>8.6780591076560706E-2</v>
      </c>
      <c r="P40" s="20">
        <f t="shared" si="77"/>
        <v>0.57640647669603573</v>
      </c>
      <c r="Q40" s="15">
        <f t="shared" si="78"/>
        <v>0.7232500221510314</v>
      </c>
      <c r="R40" s="15">
        <f t="shared" si="79"/>
        <v>0.28701991190421766</v>
      </c>
      <c r="S40" s="15">
        <f t="shared" si="80"/>
        <v>0.47366154467773464</v>
      </c>
      <c r="T40" s="15">
        <f t="shared" si="81"/>
        <v>0.43105727041297426</v>
      </c>
      <c r="U40" s="15">
        <f t="shared" si="82"/>
        <v>0.89109662048839033</v>
      </c>
      <c r="V40" s="15">
        <f t="shared" si="83"/>
        <v>8.4600507494317176E-2</v>
      </c>
    </row>
    <row r="41" spans="1:29" x14ac:dyDescent="0.2">
      <c r="A41" s="18" t="s">
        <v>118</v>
      </c>
    </row>
    <row r="42" spans="1:29" ht="34.5" customHeight="1" thickBot="1" x14ac:dyDescent="0.25">
      <c r="B42" s="19" t="s">
        <v>54</v>
      </c>
    </row>
    <row r="43" spans="1:29" ht="13.5" thickBot="1" x14ac:dyDescent="0.25">
      <c r="A43" s="327" t="s">
        <v>0</v>
      </c>
      <c r="B43" s="329" t="s">
        <v>51</v>
      </c>
      <c r="C43" s="330"/>
      <c r="D43" s="330"/>
      <c r="E43" s="330"/>
      <c r="F43" s="330"/>
      <c r="G43" s="330"/>
      <c r="H43" s="330"/>
      <c r="I43" s="329" t="s">
        <v>53</v>
      </c>
      <c r="J43" s="330"/>
      <c r="K43" s="330"/>
      <c r="L43" s="330"/>
      <c r="M43" s="330"/>
      <c r="N43" s="330"/>
      <c r="O43" s="330"/>
      <c r="P43" s="329" t="s">
        <v>52</v>
      </c>
      <c r="Q43" s="330"/>
      <c r="R43" s="330"/>
      <c r="S43" s="330"/>
      <c r="T43" s="330"/>
      <c r="U43" s="330"/>
      <c r="V43" s="330"/>
      <c r="W43" s="331" t="s">
        <v>42</v>
      </c>
      <c r="X43" s="332"/>
      <c r="Y43" s="332"/>
      <c r="Z43" s="332"/>
      <c r="AA43" s="332"/>
      <c r="AB43" s="332"/>
      <c r="AC43" s="332"/>
    </row>
    <row r="44" spans="1:29" ht="63.75" x14ac:dyDescent="0.2">
      <c r="A44" s="328"/>
      <c r="B44" s="65" t="s">
        <v>27</v>
      </c>
      <c r="C44" s="66" t="s">
        <v>28</v>
      </c>
      <c r="D44" s="13" t="s">
        <v>29</v>
      </c>
      <c r="E44" s="66" t="s">
        <v>30</v>
      </c>
      <c r="F44" s="63" t="s">
        <v>31</v>
      </c>
      <c r="G44" s="63" t="s">
        <v>110</v>
      </c>
      <c r="H44" s="64" t="s">
        <v>32</v>
      </c>
      <c r="I44" s="65" t="s">
        <v>27</v>
      </c>
      <c r="J44" s="66" t="s">
        <v>28</v>
      </c>
      <c r="K44" s="13" t="s">
        <v>29</v>
      </c>
      <c r="L44" s="66" t="s">
        <v>30</v>
      </c>
      <c r="M44" s="63" t="s">
        <v>31</v>
      </c>
      <c r="N44" s="63" t="s">
        <v>110</v>
      </c>
      <c r="O44" s="64" t="s">
        <v>32</v>
      </c>
      <c r="P44" s="65" t="s">
        <v>27</v>
      </c>
      <c r="Q44" s="66" t="s">
        <v>28</v>
      </c>
      <c r="R44" s="13" t="s">
        <v>29</v>
      </c>
      <c r="S44" s="66" t="s">
        <v>30</v>
      </c>
      <c r="T44" s="63" t="s">
        <v>31</v>
      </c>
      <c r="U44" s="63" t="s">
        <v>110</v>
      </c>
      <c r="V44" s="64" t="s">
        <v>32</v>
      </c>
      <c r="W44" s="65" t="s">
        <v>27</v>
      </c>
      <c r="X44" s="66" t="s">
        <v>28</v>
      </c>
      <c r="Y44" s="13" t="s">
        <v>29</v>
      </c>
      <c r="Z44" s="66" t="s">
        <v>30</v>
      </c>
      <c r="AA44" s="63" t="s">
        <v>31</v>
      </c>
      <c r="AB44" s="63" t="s">
        <v>110</v>
      </c>
      <c r="AC44" s="64" t="s">
        <v>32</v>
      </c>
    </row>
    <row r="45" spans="1:29" x14ac:dyDescent="0.2">
      <c r="A45">
        <v>1984</v>
      </c>
      <c r="B45">
        <v>1660.5597390960922</v>
      </c>
      <c r="C45">
        <v>849.63953146239658</v>
      </c>
      <c r="D45">
        <v>249.99232326881699</v>
      </c>
      <c r="E45">
        <v>560.92787937701246</v>
      </c>
      <c r="F45">
        <v>74.715554735411189</v>
      </c>
      <c r="G45">
        <v>431.95132344720372</v>
      </c>
      <c r="H45">
        <v>54.261001405633472</v>
      </c>
      <c r="I45">
        <v>1514.4538071482125</v>
      </c>
      <c r="J45">
        <v>789.93628303557227</v>
      </c>
      <c r="K45">
        <v>215.38171023910485</v>
      </c>
      <c r="L45">
        <v>509.13580936216994</v>
      </c>
      <c r="M45">
        <v>62.259964868870561</v>
      </c>
      <c r="N45">
        <v>392.6148419143189</v>
      </c>
      <c r="O45">
        <v>54.261001378791548</v>
      </c>
      <c r="P45">
        <v>1215.249182034973</v>
      </c>
      <c r="Q45">
        <v>612.08830956821703</v>
      </c>
      <c r="R45">
        <v>162.51238485593234</v>
      </c>
      <c r="S45">
        <v>440.64848871545189</v>
      </c>
      <c r="T45">
        <v>48.919356131313535</v>
      </c>
      <c r="U45">
        <v>337.46813144486225</v>
      </c>
      <c r="V45">
        <v>54.261000505700245</v>
      </c>
      <c r="W45" s="58">
        <f>W25</f>
        <v>1938.0864534999998</v>
      </c>
      <c r="X45" s="58">
        <f t="shared" ref="X45:AC45" si="84">X25</f>
        <v>831.63296591541211</v>
      </c>
      <c r="Y45" s="58">
        <f t="shared" si="84"/>
        <v>447.19498758458792</v>
      </c>
      <c r="Z45" s="58">
        <f t="shared" si="84"/>
        <v>659.25849999999991</v>
      </c>
      <c r="AA45" s="58">
        <f t="shared" si="84"/>
        <v>88.961500000000001</v>
      </c>
      <c r="AB45" s="58">
        <f t="shared" si="84"/>
        <v>516.03599999999994</v>
      </c>
      <c r="AC45" s="58">
        <f t="shared" si="84"/>
        <v>54.261000000000003</v>
      </c>
    </row>
    <row r="46" spans="1:29" x14ac:dyDescent="0.2">
      <c r="A46">
        <v>1987</v>
      </c>
      <c r="B46">
        <v>1764.2734603731285</v>
      </c>
      <c r="C46">
        <v>910.76174497833654</v>
      </c>
      <c r="D46">
        <v>156.07946977624147</v>
      </c>
      <c r="E46">
        <v>697.43224237949812</v>
      </c>
      <c r="F46">
        <v>143.84418198966128</v>
      </c>
      <c r="G46">
        <v>461.64456128133673</v>
      </c>
      <c r="H46">
        <v>91.943499520878646</v>
      </c>
      <c r="I46">
        <v>1612.4843263115499</v>
      </c>
      <c r="J46">
        <v>836.69107349211254</v>
      </c>
      <c r="K46">
        <v>136.81263263649197</v>
      </c>
      <c r="L46">
        <v>638.98062133678513</v>
      </c>
      <c r="M46">
        <v>120.23330661337999</v>
      </c>
      <c r="N46">
        <v>426.80381522517052</v>
      </c>
      <c r="O46">
        <v>91.943500122624201</v>
      </c>
      <c r="P46">
        <v>1310.2253823877022</v>
      </c>
      <c r="Q46">
        <v>647.51349172665732</v>
      </c>
      <c r="R46">
        <v>106.7987345367013</v>
      </c>
      <c r="S46">
        <v>555.91315716117003</v>
      </c>
      <c r="T46">
        <v>94.916354056774793</v>
      </c>
      <c r="U46">
        <v>369.05330165582416</v>
      </c>
      <c r="V46">
        <v>91.943501864656355</v>
      </c>
      <c r="W46" s="58">
        <f t="shared" ref="W46:AC46" si="85">W26</f>
        <v>2383.5427985000001</v>
      </c>
      <c r="X46" s="58">
        <f t="shared" si="85"/>
        <v>1003.3810943894455</v>
      </c>
      <c r="Y46" s="58">
        <f t="shared" si="85"/>
        <v>439.07570411055451</v>
      </c>
      <c r="Z46" s="58">
        <f t="shared" si="85"/>
        <v>941.0859999999999</v>
      </c>
      <c r="AA46" s="58">
        <f t="shared" si="85"/>
        <v>253.98949999999999</v>
      </c>
      <c r="AB46" s="58">
        <f t="shared" si="85"/>
        <v>595.15300000000002</v>
      </c>
      <c r="AC46" s="58">
        <f t="shared" si="85"/>
        <v>91.9435</v>
      </c>
    </row>
    <row r="47" spans="1:29" x14ac:dyDescent="0.2">
      <c r="A47">
        <v>1994</v>
      </c>
      <c r="B47">
        <v>2849.3691373872689</v>
      </c>
      <c r="C47">
        <v>1251.0034984038803</v>
      </c>
      <c r="D47">
        <v>268.23799591227004</v>
      </c>
      <c r="E47">
        <v>1330.1276497709459</v>
      </c>
      <c r="F47">
        <v>340.17431287715783</v>
      </c>
      <c r="G47">
        <v>673.01384178292028</v>
      </c>
      <c r="H47">
        <v>316.93949257511542</v>
      </c>
      <c r="I47">
        <v>2676.6932849736472</v>
      </c>
      <c r="J47">
        <v>1180.9395836331569</v>
      </c>
      <c r="K47">
        <v>242.63436574723468</v>
      </c>
      <c r="L47">
        <v>1253.1193409195253</v>
      </c>
      <c r="M47">
        <v>306.12439802512745</v>
      </c>
      <c r="N47">
        <v>630.05544848898705</v>
      </c>
      <c r="O47">
        <v>316.9394936775314</v>
      </c>
      <c r="P47">
        <v>2214.2922918835911</v>
      </c>
      <c r="Q47">
        <v>926.28503511526492</v>
      </c>
      <c r="R47">
        <v>181.74667785629617</v>
      </c>
      <c r="S47">
        <v>1106.260581545795</v>
      </c>
      <c r="T47">
        <v>243.71866550504379</v>
      </c>
      <c r="U47">
        <v>545.60241637118179</v>
      </c>
      <c r="V47">
        <v>316.93949969213065</v>
      </c>
      <c r="W47" s="58">
        <f t="shared" ref="W47:AC47" si="86">W27</f>
        <v>3259.916647</v>
      </c>
      <c r="X47" s="58">
        <f t="shared" si="86"/>
        <v>1287.905049141267</v>
      </c>
      <c r="Y47" s="58">
        <f t="shared" si="86"/>
        <v>411.40259785873309</v>
      </c>
      <c r="Z47" s="58">
        <f t="shared" si="86"/>
        <v>1560.6089999999999</v>
      </c>
      <c r="AA47" s="58">
        <f t="shared" si="86"/>
        <v>477.60699999999997</v>
      </c>
      <c r="AB47" s="58">
        <f t="shared" si="86"/>
        <v>766.0625</v>
      </c>
      <c r="AC47" s="58">
        <f t="shared" si="86"/>
        <v>316.93949999999995</v>
      </c>
    </row>
    <row r="48" spans="1:29" x14ac:dyDescent="0.2">
      <c r="A48">
        <v>2000</v>
      </c>
      <c r="B48">
        <v>4231.7411628130185</v>
      </c>
      <c r="C48">
        <v>1527.5140219629457</v>
      </c>
      <c r="D48">
        <v>420.85582376375896</v>
      </c>
      <c r="E48">
        <v>2283.3713101884778</v>
      </c>
      <c r="F48">
        <v>572.55789174098481</v>
      </c>
      <c r="G48">
        <v>1030.0579041985511</v>
      </c>
      <c r="H48">
        <v>680.75551397593449</v>
      </c>
      <c r="I48">
        <v>3719.9562319866827</v>
      </c>
      <c r="J48">
        <v>1348.5532721389277</v>
      </c>
      <c r="K48">
        <v>326.79550387578342</v>
      </c>
      <c r="L48">
        <v>2044.6074545439367</v>
      </c>
      <c r="M48">
        <v>452.33951759657737</v>
      </c>
      <c r="N48">
        <v>911.51242106647805</v>
      </c>
      <c r="O48">
        <v>680.75550300925397</v>
      </c>
      <c r="P48">
        <v>3096.7183385385238</v>
      </c>
      <c r="Q48">
        <v>1067.5007219788492</v>
      </c>
      <c r="R48">
        <v>237.01752608311233</v>
      </c>
      <c r="S48">
        <v>1792.2000864310276</v>
      </c>
      <c r="T48">
        <v>351.1956202470551</v>
      </c>
      <c r="U48">
        <v>760.24898401182338</v>
      </c>
      <c r="V48">
        <v>680.75548690425126</v>
      </c>
      <c r="W48" s="58">
        <f t="shared" ref="W48:AC48" si="87">W28</f>
        <v>4748.5116964999997</v>
      </c>
      <c r="X48" s="58">
        <f t="shared" si="87"/>
        <v>1663.6427958705337</v>
      </c>
      <c r="Y48" s="58">
        <f t="shared" si="87"/>
        <v>496.87140062946651</v>
      </c>
      <c r="Z48" s="58">
        <f t="shared" si="87"/>
        <v>2587.9974999999999</v>
      </c>
      <c r="AA48" s="58">
        <f t="shared" si="87"/>
        <v>882.96950000000004</v>
      </c>
      <c r="AB48" s="58">
        <f t="shared" si="87"/>
        <v>1024.2725</v>
      </c>
      <c r="AC48" s="58">
        <f t="shared" si="87"/>
        <v>680.75549999999998</v>
      </c>
    </row>
    <row r="49" spans="1:30" x14ac:dyDescent="0.2">
      <c r="A49">
        <v>2006</v>
      </c>
      <c r="B49">
        <v>7190.4140448243797</v>
      </c>
      <c r="C49">
        <v>3465.1052324474699</v>
      </c>
      <c r="D49">
        <v>326.54358046401398</v>
      </c>
      <c r="E49">
        <v>3398.7652271276102</v>
      </c>
      <c r="F49">
        <v>946.81722206521397</v>
      </c>
      <c r="G49">
        <v>1330.0650206476701</v>
      </c>
      <c r="H49">
        <v>1121.8829875855599</v>
      </c>
      <c r="I49">
        <v>6529.7712453662998</v>
      </c>
      <c r="J49">
        <v>3149.6629021100198</v>
      </c>
      <c r="K49">
        <v>265.088702954891</v>
      </c>
      <c r="L49">
        <v>3115.0196352897201</v>
      </c>
      <c r="M49">
        <v>743.79777724039002</v>
      </c>
      <c r="N49">
        <v>1249.3388264735499</v>
      </c>
      <c r="O49">
        <v>1121.88302303918</v>
      </c>
      <c r="P49">
        <v>5606.1544523951598</v>
      </c>
      <c r="Q49">
        <v>2599.8074061816401</v>
      </c>
      <c r="R49">
        <v>210.309197936814</v>
      </c>
      <c r="S49">
        <v>2796.0378391497202</v>
      </c>
      <c r="T49">
        <v>577.69902718072797</v>
      </c>
      <c r="U49">
        <v>1096.4558222232299</v>
      </c>
      <c r="V49">
        <v>1121.8829932336</v>
      </c>
      <c r="W49" s="58">
        <f t="shared" ref="W49:AC49" si="88">W29</f>
        <v>8456.6474324999999</v>
      </c>
      <c r="X49" s="58">
        <f t="shared" si="88"/>
        <v>4135.2298051997413</v>
      </c>
      <c r="Y49" s="58">
        <f t="shared" si="88"/>
        <v>896.87812730025917</v>
      </c>
      <c r="Z49" s="58">
        <f t="shared" si="88"/>
        <v>3424.5394999999999</v>
      </c>
      <c r="AA49" s="58">
        <f t="shared" si="88"/>
        <v>1087.9345000000001</v>
      </c>
      <c r="AB49" s="58">
        <f t="shared" si="88"/>
        <v>1214.7220000000002</v>
      </c>
      <c r="AC49" s="58">
        <f t="shared" si="88"/>
        <v>1121.883</v>
      </c>
      <c r="AD49" s="56"/>
    </row>
    <row r="50" spans="1:30" x14ac:dyDescent="0.2">
      <c r="A50">
        <v>2010</v>
      </c>
      <c r="B50">
        <v>8884.2912373334002</v>
      </c>
      <c r="C50">
        <v>4531.1225691833297</v>
      </c>
      <c r="D50">
        <v>379.85397500915002</v>
      </c>
      <c r="E50">
        <v>3973.3147114294802</v>
      </c>
      <c r="F50">
        <v>741.83658181592796</v>
      </c>
      <c r="G50">
        <v>1782.90207601661</v>
      </c>
      <c r="H50">
        <v>1448.5760460440799</v>
      </c>
      <c r="I50">
        <v>8009.0924029497501</v>
      </c>
      <c r="J50">
        <v>4120.13695177916</v>
      </c>
      <c r="K50">
        <v>312.25131653743102</v>
      </c>
      <c r="L50">
        <v>3576.7041263345</v>
      </c>
      <c r="M50">
        <v>569.82663164866597</v>
      </c>
      <c r="N50">
        <v>1558.3014433753699</v>
      </c>
      <c r="O50">
        <v>1448.5760488793801</v>
      </c>
      <c r="P50">
        <v>6721.6760865567503</v>
      </c>
      <c r="Q50">
        <v>3295.6613145169099</v>
      </c>
      <c r="R50">
        <v>241.024229234426</v>
      </c>
      <c r="S50">
        <v>3184.9905404535698</v>
      </c>
      <c r="T50">
        <v>440.41250554196199</v>
      </c>
      <c r="U50">
        <v>1296.00201649267</v>
      </c>
      <c r="V50">
        <v>1448.5760152206899</v>
      </c>
      <c r="W50" s="58">
        <f t="shared" ref="W50:AC50" si="89">W30</f>
        <v>9321.1550484999989</v>
      </c>
      <c r="X50" s="58">
        <f t="shared" si="89"/>
        <v>4556.7386309906806</v>
      </c>
      <c r="Y50" s="58">
        <f t="shared" si="89"/>
        <v>839.74741750931889</v>
      </c>
      <c r="Z50" s="58">
        <f t="shared" si="89"/>
        <v>3924.6689999999999</v>
      </c>
      <c r="AA50" s="58">
        <f t="shared" si="89"/>
        <v>1021.703</v>
      </c>
      <c r="AB50" s="58">
        <f t="shared" si="89"/>
        <v>1454.3899999999999</v>
      </c>
      <c r="AC50" s="58">
        <f t="shared" si="89"/>
        <v>1448.576</v>
      </c>
      <c r="AD50" s="56"/>
    </row>
    <row r="52" spans="1:30" ht="16.5" thickBot="1" x14ac:dyDescent="0.25">
      <c r="B52" s="19" t="s">
        <v>55</v>
      </c>
    </row>
    <row r="53" spans="1:30" ht="13.5" thickBot="1" x14ac:dyDescent="0.25">
      <c r="A53" s="327" t="s">
        <v>0</v>
      </c>
      <c r="B53" s="329" t="s">
        <v>51</v>
      </c>
      <c r="C53" s="330"/>
      <c r="D53" s="330"/>
      <c r="E53" s="330"/>
      <c r="F53" s="330"/>
      <c r="G53" s="330"/>
      <c r="H53" s="330"/>
      <c r="I53" s="329" t="s">
        <v>53</v>
      </c>
      <c r="J53" s="330"/>
      <c r="K53" s="330"/>
      <c r="L53" s="330"/>
      <c r="M53" s="330"/>
      <c r="N53" s="330"/>
      <c r="O53" s="330"/>
      <c r="P53" s="329" t="s">
        <v>52</v>
      </c>
      <c r="Q53" s="330"/>
      <c r="R53" s="330"/>
      <c r="S53" s="330"/>
      <c r="T53" s="330"/>
      <c r="U53" s="330"/>
      <c r="V53" s="330"/>
    </row>
    <row r="54" spans="1:30" ht="63.75" x14ac:dyDescent="0.2">
      <c r="A54" s="328"/>
      <c r="B54" s="65" t="s">
        <v>27</v>
      </c>
      <c r="C54" s="66" t="s">
        <v>28</v>
      </c>
      <c r="D54" s="13" t="s">
        <v>29</v>
      </c>
      <c r="E54" s="66" t="s">
        <v>30</v>
      </c>
      <c r="F54" s="63" t="s">
        <v>31</v>
      </c>
      <c r="G54" s="63" t="s">
        <v>110</v>
      </c>
      <c r="H54" s="64" t="s">
        <v>32</v>
      </c>
      <c r="I54" s="65" t="s">
        <v>27</v>
      </c>
      <c r="J54" s="66" t="s">
        <v>28</v>
      </c>
      <c r="K54" s="13" t="s">
        <v>29</v>
      </c>
      <c r="L54" s="66" t="s">
        <v>30</v>
      </c>
      <c r="M54" s="63" t="s">
        <v>31</v>
      </c>
      <c r="N54" s="63" t="s">
        <v>110</v>
      </c>
      <c r="O54" s="64" t="s">
        <v>32</v>
      </c>
      <c r="P54" s="65" t="s">
        <v>27</v>
      </c>
      <c r="Q54" s="66" t="s">
        <v>28</v>
      </c>
      <c r="R54" s="13" t="s">
        <v>29</v>
      </c>
      <c r="S54" s="66" t="s">
        <v>30</v>
      </c>
      <c r="T54" s="63" t="s">
        <v>31</v>
      </c>
      <c r="U54" s="63" t="s">
        <v>110</v>
      </c>
      <c r="V54" s="64" t="s">
        <v>32</v>
      </c>
    </row>
    <row r="55" spans="1:30" x14ac:dyDescent="0.2">
      <c r="A55">
        <v>1984</v>
      </c>
      <c r="B55" s="20">
        <f t="shared" ref="B55:B58" si="90">B45/W45</f>
        <v>0.85680374892321198</v>
      </c>
      <c r="C55" s="15">
        <f t="shared" ref="C55:C58" si="91">C45/X45</f>
        <v>1.0216520584019464</v>
      </c>
      <c r="D55" s="15">
        <f t="shared" ref="D55:D58" si="92">D45/Y45</f>
        <v>0.55902308882997132</v>
      </c>
      <c r="E55" s="15">
        <f t="shared" ref="E55:E58" si="93">E45/Z45</f>
        <v>0.85084663963682305</v>
      </c>
      <c r="F55" s="15">
        <f t="shared" ref="F55:F58" si="94">F45/AA45</f>
        <v>0.83986392692806655</v>
      </c>
      <c r="G55" s="15">
        <f t="shared" ref="G55:G58" si="95">G45/AB45</f>
        <v>0.83705656862545208</v>
      </c>
      <c r="H55" s="15">
        <f t="shared" ref="H55:H58" si="96">H45/AC45</f>
        <v>1.0000000259050417</v>
      </c>
      <c r="I55" s="20">
        <f t="shared" ref="I55:I58" si="97">I45/W45</f>
        <v>0.78141705413257134</v>
      </c>
      <c r="J55" s="15">
        <f t="shared" ref="J55:J58" si="98">J45/X45</f>
        <v>0.94986167625769546</v>
      </c>
      <c r="K55" s="15">
        <f t="shared" ref="K55:K58" si="99">K45/Y45</f>
        <v>0.48162818506181249</v>
      </c>
      <c r="L55" s="15">
        <f t="shared" ref="L55:L58" si="100">L45/Z45</f>
        <v>0.77228554408046313</v>
      </c>
      <c r="M55" s="15">
        <f t="shared" ref="M55:M58" si="101">M45/AA45</f>
        <v>0.69985291242695502</v>
      </c>
      <c r="N55" s="15">
        <f t="shared" ref="N55:N58" si="102">N45/AB45</f>
        <v>0.76082839552728676</v>
      </c>
      <c r="O55" s="15">
        <f t="shared" ref="O55:O58" si="103">O45/AC45</f>
        <v>1.00000002541036</v>
      </c>
      <c r="P55" s="20">
        <f t="shared" ref="P55:P58" si="104">P45/W45</f>
        <v>0.62703558958391592</v>
      </c>
      <c r="Q55" s="15">
        <f t="shared" ref="Q55:Q58" si="105">Q45/X45</f>
        <v>0.73600775180246325</v>
      </c>
      <c r="R55" s="15">
        <f t="shared" ref="R55:R58" si="106">R45/Y45</f>
        <v>0.36340386043614309</v>
      </c>
      <c r="S55" s="15">
        <f t="shared" ref="S55:S58" si="107">S45/Z45</f>
        <v>0.66840016278205283</v>
      </c>
      <c r="T55" s="15">
        <f t="shared" ref="T55:T58" si="108">T45/AA45</f>
        <v>0.54989356217367669</v>
      </c>
      <c r="U55" s="15">
        <f t="shared" ref="U55:U58" si="109">U45/AB45</f>
        <v>0.65396238139366691</v>
      </c>
      <c r="V55" s="15">
        <f t="shared" ref="V55:V58" si="110">V45/AC45</f>
        <v>1.0000000093197738</v>
      </c>
    </row>
    <row r="56" spans="1:30" x14ac:dyDescent="0.2">
      <c r="A56">
        <v>1987</v>
      </c>
      <c r="B56" s="20">
        <f t="shared" si="90"/>
        <v>0.74018954536222836</v>
      </c>
      <c r="C56" s="15">
        <f t="shared" si="91"/>
        <v>0.90769275011358719</v>
      </c>
      <c r="D56" s="15">
        <f t="shared" si="92"/>
        <v>0.35547279959936556</v>
      </c>
      <c r="E56" s="15">
        <f t="shared" si="93"/>
        <v>0.74109299509237003</v>
      </c>
      <c r="F56" s="15">
        <f t="shared" si="94"/>
        <v>0.56633908877989558</v>
      </c>
      <c r="G56" s="15">
        <f t="shared" si="95"/>
        <v>0.7756737532724135</v>
      </c>
      <c r="H56" s="15">
        <f t="shared" si="96"/>
        <v>0.99999999478895896</v>
      </c>
      <c r="I56" s="20">
        <f t="shared" si="97"/>
        <v>0.67650739366891621</v>
      </c>
      <c r="J56" s="15">
        <f t="shared" si="98"/>
        <v>0.83387167465143108</v>
      </c>
      <c r="K56" s="15">
        <f t="shared" si="99"/>
        <v>0.31159235493031068</v>
      </c>
      <c r="L56" s="15">
        <f t="shared" si="100"/>
        <v>0.67898217733213029</v>
      </c>
      <c r="M56" s="15">
        <f t="shared" si="101"/>
        <v>0.47337904367456135</v>
      </c>
      <c r="N56" s="15">
        <f t="shared" si="102"/>
        <v>0.71713293090208818</v>
      </c>
      <c r="O56" s="15">
        <f t="shared" si="103"/>
        <v>1.0000000013336907</v>
      </c>
      <c r="P56" s="20">
        <f t="shared" si="104"/>
        <v>0.54969660423645306</v>
      </c>
      <c r="Q56" s="15">
        <f t="shared" si="105"/>
        <v>0.64533156479360165</v>
      </c>
      <c r="R56" s="15">
        <f t="shared" si="106"/>
        <v>0.24323535448868866</v>
      </c>
      <c r="S56" s="15">
        <f t="shared" si="107"/>
        <v>0.59071451191620117</v>
      </c>
      <c r="T56" s="15">
        <f t="shared" si="108"/>
        <v>0.37370188160051809</v>
      </c>
      <c r="U56" s="15">
        <f t="shared" si="109"/>
        <v>0.62009819601988758</v>
      </c>
      <c r="V56" s="15">
        <f t="shared" si="110"/>
        <v>1.0000000202804586</v>
      </c>
    </row>
    <row r="57" spans="1:30" x14ac:dyDescent="0.2">
      <c r="A57">
        <v>1994</v>
      </c>
      <c r="B57" s="20">
        <f t="shared" si="90"/>
        <v>0.8740619610656164</v>
      </c>
      <c r="C57" s="15">
        <f t="shared" si="91"/>
        <v>0.97134761544572601</v>
      </c>
      <c r="D57" s="15">
        <f t="shared" si="92"/>
        <v>0.65200851260637216</v>
      </c>
      <c r="E57" s="15">
        <f t="shared" si="93"/>
        <v>0.85231319937982286</v>
      </c>
      <c r="F57" s="15">
        <f t="shared" si="94"/>
        <v>0.71224733489491954</v>
      </c>
      <c r="G57" s="15">
        <f t="shared" si="95"/>
        <v>0.87853646638873495</v>
      </c>
      <c r="H57" s="15">
        <f t="shared" si="96"/>
        <v>0.99999997657318029</v>
      </c>
      <c r="I57" s="20">
        <f t="shared" si="97"/>
        <v>0.82109255383475066</v>
      </c>
      <c r="J57" s="15">
        <f t="shared" si="98"/>
        <v>0.91694615563512916</v>
      </c>
      <c r="K57" s="15">
        <f t="shared" si="99"/>
        <v>0.5897735381596938</v>
      </c>
      <c r="L57" s="15">
        <f t="shared" si="100"/>
        <v>0.80296816237733171</v>
      </c>
      <c r="M57" s="15">
        <f t="shared" si="101"/>
        <v>0.64095458823913276</v>
      </c>
      <c r="N57" s="15">
        <f t="shared" si="102"/>
        <v>0.82245958846567613</v>
      </c>
      <c r="O57" s="15">
        <f t="shared" si="103"/>
        <v>0.99999998005149704</v>
      </c>
      <c r="P57" s="20">
        <f t="shared" si="104"/>
        <v>0.67924813167273324</v>
      </c>
      <c r="Q57" s="15">
        <f t="shared" si="105"/>
        <v>0.71921842043625928</v>
      </c>
      <c r="R57" s="15">
        <f t="shared" si="106"/>
        <v>0.44177328680531114</v>
      </c>
      <c r="S57" s="15">
        <f t="shared" si="107"/>
        <v>0.70886466856579389</v>
      </c>
      <c r="T57" s="15">
        <f t="shared" si="108"/>
        <v>0.51029123422613953</v>
      </c>
      <c r="U57" s="15">
        <f t="shared" si="109"/>
        <v>0.71221658333514792</v>
      </c>
      <c r="V57" s="15">
        <f t="shared" si="110"/>
        <v>0.99999999902861814</v>
      </c>
    </row>
    <row r="58" spans="1:30" x14ac:dyDescent="0.2">
      <c r="A58">
        <v>2000</v>
      </c>
      <c r="B58" s="20">
        <f t="shared" si="90"/>
        <v>0.89117210471064456</v>
      </c>
      <c r="C58" s="15">
        <f t="shared" si="91"/>
        <v>0.91817427740769553</v>
      </c>
      <c r="D58" s="15">
        <f t="shared" si="92"/>
        <v>0.84701156723971949</v>
      </c>
      <c r="E58" s="15">
        <f t="shared" si="93"/>
        <v>0.88229270321492881</v>
      </c>
      <c r="F58" s="15">
        <f t="shared" si="94"/>
        <v>0.64844583164082659</v>
      </c>
      <c r="G58" s="15">
        <f t="shared" si="95"/>
        <v>1.0056483056984846</v>
      </c>
      <c r="H58" s="15">
        <f t="shared" si="96"/>
        <v>1.0000000205300354</v>
      </c>
      <c r="I58" s="20">
        <f t="shared" si="97"/>
        <v>0.7833941389948692</v>
      </c>
      <c r="J58" s="15">
        <f t="shared" si="98"/>
        <v>0.81060265790606256</v>
      </c>
      <c r="K58" s="15">
        <f t="shared" si="99"/>
        <v>0.65770640745629405</v>
      </c>
      <c r="L58" s="15">
        <f t="shared" si="100"/>
        <v>0.79003455549858015</v>
      </c>
      <c r="M58" s="15">
        <f t="shared" si="101"/>
        <v>0.51229347966897765</v>
      </c>
      <c r="N58" s="15">
        <f t="shared" si="102"/>
        <v>0.88991203128706275</v>
      </c>
      <c r="O58" s="15">
        <f t="shared" si="103"/>
        <v>1.0000000044204622</v>
      </c>
      <c r="P58" s="20">
        <f t="shared" si="104"/>
        <v>0.65214503753271402</v>
      </c>
      <c r="Q58" s="15">
        <f t="shared" si="105"/>
        <v>0.64166461973001754</v>
      </c>
      <c r="R58" s="15">
        <f t="shared" si="106"/>
        <v>0.47701986023515203</v>
      </c>
      <c r="S58" s="15">
        <f t="shared" si="107"/>
        <v>0.69250456634174784</v>
      </c>
      <c r="T58" s="15">
        <f t="shared" si="108"/>
        <v>0.39774377285631618</v>
      </c>
      <c r="U58" s="15">
        <f t="shared" si="109"/>
        <v>0.74223313035527494</v>
      </c>
      <c r="V58" s="15">
        <f t="shared" si="110"/>
        <v>0.99999998076291896</v>
      </c>
    </row>
    <row r="59" spans="1:30" x14ac:dyDescent="0.2">
      <c r="A59">
        <v>2006</v>
      </c>
      <c r="B59" s="20">
        <f t="shared" ref="B59:B60" si="111">B49/W49</f>
        <v>0.85026768612709103</v>
      </c>
      <c r="C59" s="15">
        <f t="shared" ref="C59:C60" si="112">C49/X49</f>
        <v>0.83794744081462169</v>
      </c>
      <c r="D59" s="15">
        <f t="shared" ref="D59:D60" si="113">D49/Y49</f>
        <v>0.36408913376777319</v>
      </c>
      <c r="E59" s="15">
        <f t="shared" ref="E59:E60" si="114">E49/Z49</f>
        <v>0.99247365291818368</v>
      </c>
      <c r="F59" s="15">
        <f t="shared" ref="F59:F60" si="115">F49/AA49</f>
        <v>0.87028881064550656</v>
      </c>
      <c r="G59" s="15">
        <f t="shared" ref="G59:G60" si="116">G49/AB49</f>
        <v>1.0949542534404331</v>
      </c>
      <c r="H59" s="15">
        <f t="shared" ref="H59:H60" si="117">H49/AC49</f>
        <v>0.99999998893428277</v>
      </c>
      <c r="I59" s="20">
        <f t="shared" ref="I59:I60" si="118">I49/W49</f>
        <v>0.77214656251028468</v>
      </c>
      <c r="J59" s="15">
        <f t="shared" ref="J59:J60" si="119">J49/X49</f>
        <v>0.76166574785022945</v>
      </c>
      <c r="K59" s="15">
        <f t="shared" ref="K59:K60" si="120">K49/Y49</f>
        <v>0.29556825491201205</v>
      </c>
      <c r="L59" s="15">
        <f t="shared" ref="L59:L60" si="121">L49/Z49</f>
        <v>0.90961708436702815</v>
      </c>
      <c r="M59" s="15">
        <f t="shared" ref="M59:M60" si="122">M49/AA49</f>
        <v>0.68367882187796225</v>
      </c>
      <c r="N59" s="15">
        <f t="shared" ref="N59:N60" si="123">N49/AB49</f>
        <v>1.0284977356741294</v>
      </c>
      <c r="O59" s="15">
        <f t="shared" ref="O59:O60" si="124">O49/AC49</f>
        <v>1.0000000205361699</v>
      </c>
      <c r="P59" s="20">
        <f t="shared" ref="P59:P60" si="125">P49/W49</f>
        <v>0.6629287193468627</v>
      </c>
      <c r="Q59" s="15">
        <f t="shared" ref="Q59:Q60" si="126">Q49/X49</f>
        <v>0.62869720152253139</v>
      </c>
      <c r="R59" s="15">
        <f t="shared" ref="R59:R60" si="127">R49/Y49</f>
        <v>0.23449027413554724</v>
      </c>
      <c r="S59" s="15">
        <f t="shared" ref="S59:S60" si="128">S49/Z49</f>
        <v>0.81647118952773656</v>
      </c>
      <c r="T59" s="15">
        <f t="shared" ref="T59:T60" si="129">T49/AA49</f>
        <v>0.53100533826322072</v>
      </c>
      <c r="U59" s="15">
        <f t="shared" ref="U59:U60" si="130">U49/AB49</f>
        <v>0.90263930530872882</v>
      </c>
      <c r="V59" s="15">
        <f t="shared" ref="V59:V60" si="131">V49/AC49</f>
        <v>0.99999999396871153</v>
      </c>
    </row>
    <row r="60" spans="1:30" x14ac:dyDescent="0.2">
      <c r="A60">
        <v>2010</v>
      </c>
      <c r="B60" s="20">
        <f t="shared" si="111"/>
        <v>0.9531320089738341</v>
      </c>
      <c r="C60" s="15">
        <f t="shared" si="112"/>
        <v>0.99437842196321413</v>
      </c>
      <c r="D60" s="15">
        <f t="shared" si="113"/>
        <v>0.45234312971844859</v>
      </c>
      <c r="E60" s="15">
        <f t="shared" si="114"/>
        <v>1.0123948571024666</v>
      </c>
      <c r="F60" s="15">
        <f t="shared" si="115"/>
        <v>0.7260785001276574</v>
      </c>
      <c r="G60" s="15">
        <f t="shared" si="116"/>
        <v>1.2258761927795228</v>
      </c>
      <c r="H60" s="15">
        <f t="shared" si="117"/>
        <v>1.0000000317857536</v>
      </c>
      <c r="I60" s="20">
        <f t="shared" si="118"/>
        <v>0.85923819111222788</v>
      </c>
      <c r="J60" s="15">
        <f t="shared" si="119"/>
        <v>0.9041854899813293</v>
      </c>
      <c r="K60" s="15">
        <f t="shared" si="120"/>
        <v>0.37183956750181479</v>
      </c>
      <c r="L60" s="15">
        <f t="shared" si="121"/>
        <v>0.91133905211738875</v>
      </c>
      <c r="M60" s="15">
        <f t="shared" si="122"/>
        <v>0.55772238277529373</v>
      </c>
      <c r="N60" s="15">
        <f t="shared" si="123"/>
        <v>1.0714467531923144</v>
      </c>
      <c r="O60" s="15">
        <f t="shared" si="124"/>
        <v>1.0000000337430552</v>
      </c>
      <c r="P60" s="20">
        <f t="shared" si="125"/>
        <v>0.72112051044987524</v>
      </c>
      <c r="Q60" s="15">
        <f t="shared" si="126"/>
        <v>0.72325002186934739</v>
      </c>
      <c r="R60" s="15">
        <f t="shared" si="127"/>
        <v>0.28701991123628706</v>
      </c>
      <c r="S60" s="15">
        <f t="shared" si="128"/>
        <v>0.8115309954682981</v>
      </c>
      <c r="T60" s="15">
        <f t="shared" si="129"/>
        <v>0.43105726961941193</v>
      </c>
      <c r="U60" s="15">
        <f t="shared" si="130"/>
        <v>0.89109662229021802</v>
      </c>
      <c r="V60" s="15">
        <f t="shared" si="131"/>
        <v>1.0000000105073465</v>
      </c>
    </row>
    <row r="61" spans="1:30" x14ac:dyDescent="0.2">
      <c r="A61" s="18" t="s">
        <v>119</v>
      </c>
    </row>
    <row r="62" spans="1:30" ht="34.5" customHeight="1" thickBot="1" x14ac:dyDescent="0.25">
      <c r="B62" s="19" t="s">
        <v>54</v>
      </c>
    </row>
    <row r="63" spans="1:30" ht="13.5" thickBot="1" x14ac:dyDescent="0.25">
      <c r="A63" s="327" t="s">
        <v>0</v>
      </c>
      <c r="B63" s="329" t="s">
        <v>51</v>
      </c>
      <c r="C63" s="330"/>
      <c r="D63" s="330"/>
      <c r="E63" s="330"/>
      <c r="F63" s="330"/>
      <c r="G63" s="330"/>
      <c r="H63" s="330"/>
      <c r="I63" s="329" t="s">
        <v>53</v>
      </c>
      <c r="J63" s="330"/>
      <c r="K63" s="330"/>
      <c r="L63" s="330"/>
      <c r="M63" s="330"/>
      <c r="N63" s="330"/>
      <c r="O63" s="330"/>
      <c r="P63" s="329" t="s">
        <v>52</v>
      </c>
      <c r="Q63" s="330"/>
      <c r="R63" s="330"/>
      <c r="S63" s="330"/>
      <c r="T63" s="330"/>
      <c r="U63" s="330"/>
      <c r="V63" s="330"/>
      <c r="W63" s="331" t="s">
        <v>42</v>
      </c>
      <c r="X63" s="332"/>
      <c r="Y63" s="332"/>
      <c r="Z63" s="332"/>
      <c r="AA63" s="332"/>
      <c r="AB63" s="332"/>
      <c r="AC63" s="332"/>
    </row>
    <row r="64" spans="1:30" ht="63.75" x14ac:dyDescent="0.2">
      <c r="A64" s="328"/>
      <c r="B64" s="65" t="s">
        <v>27</v>
      </c>
      <c r="C64" s="66" t="s">
        <v>28</v>
      </c>
      <c r="D64" s="13" t="s">
        <v>29</v>
      </c>
      <c r="E64" s="66" t="s">
        <v>30</v>
      </c>
      <c r="F64" s="63" t="s">
        <v>31</v>
      </c>
      <c r="G64" s="63" t="s">
        <v>110</v>
      </c>
      <c r="H64" s="64" t="s">
        <v>32</v>
      </c>
      <c r="I64" s="65" t="s">
        <v>27</v>
      </c>
      <c r="J64" s="66" t="s">
        <v>28</v>
      </c>
      <c r="K64" s="13" t="s">
        <v>29</v>
      </c>
      <c r="L64" s="66" t="s">
        <v>30</v>
      </c>
      <c r="M64" s="63" t="s">
        <v>31</v>
      </c>
      <c r="N64" s="63" t="s">
        <v>110</v>
      </c>
      <c r="O64" s="64" t="s">
        <v>32</v>
      </c>
      <c r="P64" s="65" t="s">
        <v>27</v>
      </c>
      <c r="Q64" s="66" t="s">
        <v>28</v>
      </c>
      <c r="R64" s="13" t="s">
        <v>29</v>
      </c>
      <c r="S64" s="66" t="s">
        <v>30</v>
      </c>
      <c r="T64" s="63" t="s">
        <v>31</v>
      </c>
      <c r="U64" s="63" t="s">
        <v>110</v>
      </c>
      <c r="V64" s="64" t="s">
        <v>32</v>
      </c>
      <c r="W64" s="65" t="s">
        <v>27</v>
      </c>
      <c r="X64" s="66" t="s">
        <v>28</v>
      </c>
      <c r="Y64" s="13" t="s">
        <v>29</v>
      </c>
      <c r="Z64" s="66" t="s">
        <v>30</v>
      </c>
      <c r="AA64" s="63" t="s">
        <v>31</v>
      </c>
      <c r="AB64" s="63" t="s">
        <v>110</v>
      </c>
      <c r="AC64" s="64" t="s">
        <v>32</v>
      </c>
    </row>
    <row r="65" spans="1:30" x14ac:dyDescent="0.2">
      <c r="A65">
        <v>1984</v>
      </c>
      <c r="B65">
        <v>1938.0864626900604</v>
      </c>
      <c r="C65">
        <v>831.63296409495251</v>
      </c>
      <c r="D65">
        <v>447.19500149637429</v>
      </c>
      <c r="E65">
        <v>659.2585009941738</v>
      </c>
      <c r="F65">
        <v>88.961501860301468</v>
      </c>
      <c r="G65">
        <v>516.03599614797213</v>
      </c>
      <c r="H65">
        <v>54.261001405633472</v>
      </c>
      <c r="I65">
        <v>1938.0864892779259</v>
      </c>
      <c r="J65">
        <v>831.63299164385649</v>
      </c>
      <c r="K65">
        <v>447.19500219025934</v>
      </c>
      <c r="L65">
        <v>659.25849533824498</v>
      </c>
      <c r="M65">
        <v>88.961501884768666</v>
      </c>
      <c r="N65">
        <v>516.03599381355275</v>
      </c>
      <c r="O65">
        <v>54.261001378791548</v>
      </c>
      <c r="P65">
        <v>1938.0865083496385</v>
      </c>
      <c r="Q65">
        <v>831.6330097647558</v>
      </c>
      <c r="R65">
        <v>447.19500773147945</v>
      </c>
      <c r="S65">
        <v>659.25849239621698</v>
      </c>
      <c r="T65">
        <v>88.961496391446929</v>
      </c>
      <c r="U65">
        <v>516.03599621239289</v>
      </c>
      <c r="V65">
        <v>54.261000505700245</v>
      </c>
      <c r="W65" s="58">
        <f>W45</f>
        <v>1938.0864534999998</v>
      </c>
      <c r="X65" s="58">
        <f t="shared" ref="X65:AC65" si="132">X45</f>
        <v>831.63296591541211</v>
      </c>
      <c r="Y65" s="58">
        <f t="shared" si="132"/>
        <v>447.19498758458792</v>
      </c>
      <c r="Z65" s="58">
        <f t="shared" si="132"/>
        <v>659.25849999999991</v>
      </c>
      <c r="AA65" s="58">
        <f t="shared" si="132"/>
        <v>88.961500000000001</v>
      </c>
      <c r="AB65" s="58">
        <f t="shared" si="132"/>
        <v>516.03599999999994</v>
      </c>
      <c r="AC65" s="58">
        <f t="shared" si="132"/>
        <v>54.261000000000003</v>
      </c>
    </row>
    <row r="66" spans="1:30" x14ac:dyDescent="0.2">
      <c r="A66">
        <v>1987</v>
      </c>
      <c r="B66">
        <v>2383.5427778878866</v>
      </c>
      <c r="C66">
        <v>1003.3810792209144</v>
      </c>
      <c r="D66">
        <v>439.07570523778463</v>
      </c>
      <c r="E66">
        <v>941.08599279768555</v>
      </c>
      <c r="F66">
        <v>253.98948969713646</v>
      </c>
      <c r="G66">
        <v>595.15300230183288</v>
      </c>
      <c r="H66">
        <v>91.943499520878646</v>
      </c>
      <c r="I66">
        <v>2383.542850085686</v>
      </c>
      <c r="J66">
        <v>1003.3811316297788</v>
      </c>
      <c r="K66">
        <v>439.07570791226516</v>
      </c>
      <c r="L66">
        <v>941.08601237285552</v>
      </c>
      <c r="M66">
        <v>253.98950668989764</v>
      </c>
      <c r="N66">
        <v>595.15300571398086</v>
      </c>
      <c r="O66">
        <v>91.943500122624201</v>
      </c>
      <c r="P66">
        <v>2383.5428024463772</v>
      </c>
      <c r="Q66">
        <v>1003.3810888570265</v>
      </c>
      <c r="R66">
        <v>439.07570078426761</v>
      </c>
      <c r="S66">
        <v>941.08600574371258</v>
      </c>
      <c r="T66">
        <v>253.98950625482178</v>
      </c>
      <c r="U66">
        <v>595.15299677518328</v>
      </c>
      <c r="V66">
        <v>91.943501864656355</v>
      </c>
      <c r="W66" s="58">
        <f t="shared" ref="W66:AC66" si="133">W46</f>
        <v>2383.5427985000001</v>
      </c>
      <c r="X66" s="58">
        <f t="shared" si="133"/>
        <v>1003.3810943894455</v>
      </c>
      <c r="Y66" s="58">
        <f t="shared" si="133"/>
        <v>439.07570411055451</v>
      </c>
      <c r="Z66" s="58">
        <f t="shared" si="133"/>
        <v>941.0859999999999</v>
      </c>
      <c r="AA66" s="58">
        <f t="shared" si="133"/>
        <v>253.98949999999999</v>
      </c>
      <c r="AB66" s="58">
        <f t="shared" si="133"/>
        <v>595.15300000000002</v>
      </c>
      <c r="AC66" s="58">
        <f t="shared" si="133"/>
        <v>91.9435</v>
      </c>
    </row>
    <row r="67" spans="1:30" x14ac:dyDescent="0.2">
      <c r="A67">
        <v>1994</v>
      </c>
      <c r="B67">
        <v>3259.9166202433462</v>
      </c>
      <c r="C67">
        <v>1287.9049897167483</v>
      </c>
      <c r="D67">
        <v>411.40259852098012</v>
      </c>
      <c r="E67">
        <v>1560.6090243197148</v>
      </c>
      <c r="F67">
        <v>477.60701407986335</v>
      </c>
      <c r="G67">
        <v>766.06251585725727</v>
      </c>
      <c r="H67">
        <v>316.93949257511542</v>
      </c>
      <c r="I67">
        <v>3259.916531814471</v>
      </c>
      <c r="J67">
        <v>1287.9049556142131</v>
      </c>
      <c r="K67">
        <v>411.40258197872464</v>
      </c>
      <c r="L67">
        <v>1560.6089871840413</v>
      </c>
      <c r="M67">
        <v>477.60701451185548</v>
      </c>
      <c r="N67">
        <v>766.0624764283998</v>
      </c>
      <c r="O67">
        <v>316.9394936775314</v>
      </c>
      <c r="P67">
        <v>3259.9165973858608</v>
      </c>
      <c r="Q67">
        <v>1287.9050366526903</v>
      </c>
      <c r="R67">
        <v>411.40258871391745</v>
      </c>
      <c r="S67">
        <v>1560.6089737403377</v>
      </c>
      <c r="T67">
        <v>477.60698678610652</v>
      </c>
      <c r="U67">
        <v>766.0624891677179</v>
      </c>
      <c r="V67">
        <v>316.93949969213065</v>
      </c>
      <c r="W67" s="58">
        <f t="shared" ref="W67:AC67" si="134">W47</f>
        <v>3259.916647</v>
      </c>
      <c r="X67" s="58">
        <f t="shared" si="134"/>
        <v>1287.905049141267</v>
      </c>
      <c r="Y67" s="58">
        <f t="shared" si="134"/>
        <v>411.40259785873309</v>
      </c>
      <c r="Z67" s="58">
        <f t="shared" si="134"/>
        <v>1560.6089999999999</v>
      </c>
      <c r="AA67" s="58">
        <f t="shared" si="134"/>
        <v>477.60699999999997</v>
      </c>
      <c r="AB67" s="58">
        <f t="shared" si="134"/>
        <v>766.0625</v>
      </c>
      <c r="AC67" s="58">
        <f t="shared" si="134"/>
        <v>316.93949999999995</v>
      </c>
    </row>
    <row r="68" spans="1:30" x14ac:dyDescent="0.2">
      <c r="A68">
        <v>2000</v>
      </c>
      <c r="B68">
        <v>4748.511774485607</v>
      </c>
      <c r="C68">
        <v>1663.6428790788741</v>
      </c>
      <c r="D68">
        <v>496.87138980410185</v>
      </c>
      <c r="E68">
        <v>2587.9974850258754</v>
      </c>
      <c r="F68">
        <v>882.96946494376198</v>
      </c>
      <c r="G68">
        <v>1024.2724938948609</v>
      </c>
      <c r="H68">
        <v>680.75551397593449</v>
      </c>
      <c r="I68">
        <v>4748.5116594424308</v>
      </c>
      <c r="J68">
        <v>1663.6427653071196</v>
      </c>
      <c r="K68">
        <v>496.87137433175997</v>
      </c>
      <c r="L68">
        <v>2587.9975107849014</v>
      </c>
      <c r="M68">
        <v>882.96950347296411</v>
      </c>
      <c r="N68">
        <v>1024.2724990627212</v>
      </c>
      <c r="O68">
        <v>680.75550300925397</v>
      </c>
      <c r="P68">
        <v>4748.5116341167377</v>
      </c>
      <c r="Q68">
        <v>1663.6427753826317</v>
      </c>
      <c r="R68">
        <v>496.8714066139334</v>
      </c>
      <c r="S68">
        <v>2587.9974444716136</v>
      </c>
      <c r="T68">
        <v>882.96946703146841</v>
      </c>
      <c r="U68">
        <v>1024.2724911467549</v>
      </c>
      <c r="V68">
        <v>680.75548690425126</v>
      </c>
      <c r="W68" s="58">
        <f t="shared" ref="W68:AC68" si="135">W48</f>
        <v>4748.5116964999997</v>
      </c>
      <c r="X68" s="58">
        <f t="shared" si="135"/>
        <v>1663.6427958705337</v>
      </c>
      <c r="Y68" s="58">
        <f t="shared" si="135"/>
        <v>496.87140062946651</v>
      </c>
      <c r="Z68" s="58">
        <f t="shared" si="135"/>
        <v>2587.9974999999999</v>
      </c>
      <c r="AA68" s="58">
        <f t="shared" si="135"/>
        <v>882.96950000000004</v>
      </c>
      <c r="AB68" s="58">
        <f t="shared" si="135"/>
        <v>1024.2725</v>
      </c>
      <c r="AC68" s="58">
        <f t="shared" si="135"/>
        <v>680.75549999999998</v>
      </c>
    </row>
    <row r="69" spans="1:30" x14ac:dyDescent="0.2">
      <c r="A69">
        <v>2006</v>
      </c>
      <c r="B69">
        <v>8456.6476523752208</v>
      </c>
      <c r="C69">
        <v>4135.2299936612599</v>
      </c>
      <c r="D69">
        <v>896.87813490062899</v>
      </c>
      <c r="E69">
        <v>3424.53952031567</v>
      </c>
      <c r="F69">
        <v>1087.93453510165</v>
      </c>
      <c r="G69">
        <v>1214.72199874634</v>
      </c>
      <c r="H69">
        <v>1121.8829875855599</v>
      </c>
      <c r="I69">
        <v>8456.6476571463609</v>
      </c>
      <c r="J69">
        <v>4135.2300674777698</v>
      </c>
      <c r="K69">
        <v>896.87810760675995</v>
      </c>
      <c r="L69">
        <v>3424.5394835126499</v>
      </c>
      <c r="M69">
        <v>1087.9344575216401</v>
      </c>
      <c r="N69">
        <v>1214.7220073936401</v>
      </c>
      <c r="O69">
        <v>1121.88302303918</v>
      </c>
      <c r="P69">
        <v>8456.6477354621493</v>
      </c>
      <c r="Q69">
        <v>4135.2300678087104</v>
      </c>
      <c r="R69">
        <v>896.87814624411806</v>
      </c>
      <c r="S69">
        <v>3424.5395008711698</v>
      </c>
      <c r="T69">
        <v>1087.9345067741999</v>
      </c>
      <c r="U69">
        <v>1214.72199161915</v>
      </c>
      <c r="V69">
        <v>1121.8829932336</v>
      </c>
      <c r="W69" s="58">
        <f t="shared" ref="W69:AC69" si="136">W49</f>
        <v>8456.6474324999999</v>
      </c>
      <c r="X69" s="58">
        <f t="shared" si="136"/>
        <v>4135.2298051997413</v>
      </c>
      <c r="Y69" s="58">
        <f t="shared" si="136"/>
        <v>896.87812730025917</v>
      </c>
      <c r="Z69" s="58">
        <f t="shared" si="136"/>
        <v>3424.5394999999999</v>
      </c>
      <c r="AA69" s="58">
        <f t="shared" si="136"/>
        <v>1087.9345000000001</v>
      </c>
      <c r="AB69" s="58">
        <f t="shared" si="136"/>
        <v>1214.7220000000002</v>
      </c>
      <c r="AC69" s="58">
        <f t="shared" si="136"/>
        <v>1121.883</v>
      </c>
      <c r="AD69" s="56"/>
    </row>
    <row r="70" spans="1:30" x14ac:dyDescent="0.2">
      <c r="A70">
        <v>2010</v>
      </c>
      <c r="B70">
        <v>9321.1553287107508</v>
      </c>
      <c r="C70">
        <v>4556.7388838875104</v>
      </c>
      <c r="D70">
        <v>839.74745744428503</v>
      </c>
      <c r="E70">
        <v>3924.6690057712999</v>
      </c>
      <c r="F70">
        <v>1021.7029696286</v>
      </c>
      <c r="G70">
        <v>1454.39000524017</v>
      </c>
      <c r="H70">
        <v>1448.5760263229199</v>
      </c>
      <c r="I70">
        <v>9321.1552465301302</v>
      </c>
      <c r="J70">
        <v>4556.7388428601198</v>
      </c>
      <c r="K70">
        <v>839.74742744864602</v>
      </c>
      <c r="L70">
        <v>3924.6689546808202</v>
      </c>
      <c r="M70">
        <v>1021.70297093081</v>
      </c>
      <c r="N70">
        <v>1454.38995709706</v>
      </c>
      <c r="O70">
        <v>1448.5760488793801</v>
      </c>
      <c r="P70">
        <v>9321.1551146385791</v>
      </c>
      <c r="Q70">
        <v>4556.7387307567196</v>
      </c>
      <c r="R70">
        <v>839.74740364081595</v>
      </c>
      <c r="S70">
        <v>3924.6689923572799</v>
      </c>
      <c r="T70">
        <v>1021.7029556815301</v>
      </c>
      <c r="U70">
        <v>1454.39003577417</v>
      </c>
      <c r="V70">
        <v>1448.5760152206899</v>
      </c>
      <c r="W70" s="58">
        <f t="shared" ref="W70:AC70" si="137">W50</f>
        <v>9321.1550484999989</v>
      </c>
      <c r="X70" s="58">
        <f t="shared" si="137"/>
        <v>4556.7386309906806</v>
      </c>
      <c r="Y70" s="58">
        <f t="shared" si="137"/>
        <v>839.74741750931889</v>
      </c>
      <c r="Z70" s="58">
        <f t="shared" si="137"/>
        <v>3924.6689999999999</v>
      </c>
      <c r="AA70" s="58">
        <f t="shared" si="137"/>
        <v>1021.703</v>
      </c>
      <c r="AB70" s="58">
        <f t="shared" si="137"/>
        <v>1454.3899999999999</v>
      </c>
      <c r="AC70" s="58">
        <f t="shared" si="137"/>
        <v>1448.576</v>
      </c>
      <c r="AD70" s="56"/>
    </row>
    <row r="72" spans="1:30" ht="16.5" thickBot="1" x14ac:dyDescent="0.25">
      <c r="B72" s="19" t="s">
        <v>55</v>
      </c>
    </row>
    <row r="73" spans="1:30" ht="13.5" thickBot="1" x14ac:dyDescent="0.25">
      <c r="A73" s="327" t="s">
        <v>0</v>
      </c>
      <c r="B73" s="329" t="s">
        <v>51</v>
      </c>
      <c r="C73" s="330"/>
      <c r="D73" s="330"/>
      <c r="E73" s="330"/>
      <c r="F73" s="330"/>
      <c r="G73" s="330"/>
      <c r="H73" s="330"/>
      <c r="I73" s="329" t="s">
        <v>53</v>
      </c>
      <c r="J73" s="330"/>
      <c r="K73" s="330"/>
      <c r="L73" s="330"/>
      <c r="M73" s="330"/>
      <c r="N73" s="330"/>
      <c r="O73" s="330"/>
      <c r="P73" s="329" t="s">
        <v>52</v>
      </c>
      <c r="Q73" s="330"/>
      <c r="R73" s="330"/>
      <c r="S73" s="330"/>
      <c r="T73" s="330"/>
      <c r="U73" s="330"/>
      <c r="V73" s="330"/>
    </row>
    <row r="74" spans="1:30" ht="63.75" x14ac:dyDescent="0.2">
      <c r="A74" s="328"/>
      <c r="B74" s="65" t="s">
        <v>27</v>
      </c>
      <c r="C74" s="66" t="s">
        <v>28</v>
      </c>
      <c r="D74" s="13" t="s">
        <v>29</v>
      </c>
      <c r="E74" s="66" t="s">
        <v>30</v>
      </c>
      <c r="F74" s="63" t="s">
        <v>31</v>
      </c>
      <c r="G74" s="63" t="s">
        <v>110</v>
      </c>
      <c r="H74" s="64" t="s">
        <v>32</v>
      </c>
      <c r="I74" s="65" t="s">
        <v>27</v>
      </c>
      <c r="J74" s="66" t="s">
        <v>28</v>
      </c>
      <c r="K74" s="13" t="s">
        <v>29</v>
      </c>
      <c r="L74" s="66" t="s">
        <v>30</v>
      </c>
      <c r="M74" s="63" t="s">
        <v>31</v>
      </c>
      <c r="N74" s="63" t="s">
        <v>110</v>
      </c>
      <c r="O74" s="64" t="s">
        <v>32</v>
      </c>
      <c r="P74" s="65" t="s">
        <v>27</v>
      </c>
      <c r="Q74" s="66" t="s">
        <v>28</v>
      </c>
      <c r="R74" s="13" t="s">
        <v>29</v>
      </c>
      <c r="S74" s="66" t="s">
        <v>30</v>
      </c>
      <c r="T74" s="63" t="s">
        <v>31</v>
      </c>
      <c r="U74" s="63" t="s">
        <v>110</v>
      </c>
      <c r="V74" s="64" t="s">
        <v>32</v>
      </c>
    </row>
    <row r="75" spans="1:30" x14ac:dyDescent="0.2">
      <c r="A75">
        <v>1984</v>
      </c>
      <c r="B75" s="20">
        <f t="shared" ref="B75:B78" si="138">B65/W65</f>
        <v>1.0000000047418218</v>
      </c>
      <c r="C75" s="15">
        <f t="shared" ref="C75:C78" si="139">C65/X65</f>
        <v>0.99999999781098192</v>
      </c>
      <c r="D75" s="15">
        <f t="shared" ref="D75:D78" si="140">D65/Y65</f>
        <v>1.0000000311089945</v>
      </c>
      <c r="E75" s="15">
        <f t="shared" ref="E75:E78" si="141">E65/Z65</f>
        <v>1.0000000015080184</v>
      </c>
      <c r="F75" s="15">
        <f t="shared" ref="F75:F78" si="142">F65/AA65</f>
        <v>1.0000000209113096</v>
      </c>
      <c r="G75" s="15">
        <f t="shared" ref="G75:G78" si="143">G65/AB65</f>
        <v>0.99999999253535066</v>
      </c>
      <c r="H75" s="15">
        <f t="shared" ref="H75:H78" si="144">H65/AC65</f>
        <v>1.0000000259050417</v>
      </c>
      <c r="I75" s="20">
        <f t="shared" ref="I75:I78" si="145">I65/W65</f>
        <v>1.0000000184604387</v>
      </c>
      <c r="J75" s="15">
        <f t="shared" ref="J75:J78" si="146">J65/X65</f>
        <v>1.000000030937259</v>
      </c>
      <c r="K75" s="15">
        <f t="shared" ref="K75:K78" si="147">K65/Y65</f>
        <v>1.0000000326606331</v>
      </c>
      <c r="L75" s="15">
        <f t="shared" ref="L75:L78" si="148">L65/Z65</f>
        <v>0.9999999929287906</v>
      </c>
      <c r="M75" s="15">
        <f t="shared" ref="M75:M78" si="149">M65/AA65</f>
        <v>1.0000000211863409</v>
      </c>
      <c r="N75" s="15">
        <f t="shared" ref="N75:N78" si="150">N65/AB65</f>
        <v>0.99999998801159762</v>
      </c>
      <c r="O75" s="15">
        <f t="shared" ref="O75:O78" si="151">O65/AC65</f>
        <v>1.00000002541036</v>
      </c>
      <c r="P75" s="20">
        <f t="shared" ref="P75:P78" si="152">P65/W65</f>
        <v>1.0000000283009247</v>
      </c>
      <c r="Q75" s="15">
        <f t="shared" ref="Q75:Q78" si="153">Q65/X65</f>
        <v>1.0000000527267983</v>
      </c>
      <c r="R75" s="15">
        <f t="shared" ref="R75:R78" si="154">R65/Y65</f>
        <v>1.0000000450516935</v>
      </c>
      <c r="S75" s="15">
        <f t="shared" ref="S75:S78" si="155">S65/Z65</f>
        <v>0.99999998846615867</v>
      </c>
      <c r="T75" s="15">
        <f t="shared" ref="T75:T78" si="156">T65/AA65</f>
        <v>0.99999995943691289</v>
      </c>
      <c r="U75" s="15">
        <f t="shared" ref="U75:U78" si="157">U65/AB65</f>
        <v>0.99999999266018835</v>
      </c>
      <c r="V75" s="15">
        <f t="shared" ref="V75:V78" si="158">V65/AC65</f>
        <v>1.0000000093197738</v>
      </c>
    </row>
    <row r="76" spans="1:30" x14ac:dyDescent="0.2">
      <c r="A76">
        <v>1987</v>
      </c>
      <c r="B76" s="20">
        <f t="shared" si="138"/>
        <v>0.99999999135232076</v>
      </c>
      <c r="C76" s="15">
        <f t="shared" si="139"/>
        <v>0.99999998488258235</v>
      </c>
      <c r="D76" s="15">
        <f t="shared" si="140"/>
        <v>1.0000000025672797</v>
      </c>
      <c r="E76" s="15">
        <f t="shared" si="141"/>
        <v>0.99999999234680537</v>
      </c>
      <c r="F76" s="15">
        <f t="shared" si="142"/>
        <v>0.99999995943586828</v>
      </c>
      <c r="G76" s="15">
        <f t="shared" si="143"/>
        <v>1.0000000038676322</v>
      </c>
      <c r="H76" s="15">
        <f t="shared" si="144"/>
        <v>0.99999999478895896</v>
      </c>
      <c r="I76" s="20">
        <f t="shared" si="145"/>
        <v>1.0000000216424416</v>
      </c>
      <c r="J76" s="15">
        <f t="shared" si="146"/>
        <v>1.0000000371148445</v>
      </c>
      <c r="K76" s="15">
        <f t="shared" si="147"/>
        <v>1.00000000865844</v>
      </c>
      <c r="L76" s="15">
        <f t="shared" si="148"/>
        <v>1.0000000131474229</v>
      </c>
      <c r="M76" s="15">
        <f t="shared" si="149"/>
        <v>1.0000000263392685</v>
      </c>
      <c r="N76" s="15">
        <f t="shared" si="150"/>
        <v>1.0000000096008603</v>
      </c>
      <c r="O76" s="15">
        <f t="shared" si="151"/>
        <v>1.0000000013336907</v>
      </c>
      <c r="P76" s="20">
        <f t="shared" si="152"/>
        <v>1.0000000016556772</v>
      </c>
      <c r="Q76" s="15">
        <f t="shared" si="153"/>
        <v>0.99999999448622356</v>
      </c>
      <c r="R76" s="15">
        <f t="shared" si="154"/>
        <v>0.99999999242434312</v>
      </c>
      <c r="S76" s="15">
        <f t="shared" si="155"/>
        <v>1.0000000061032814</v>
      </c>
      <c r="T76" s="15">
        <f t="shared" si="156"/>
        <v>1.0000000246263006</v>
      </c>
      <c r="U76" s="15">
        <f t="shared" si="157"/>
        <v>0.99999999458153321</v>
      </c>
      <c r="V76" s="15">
        <f t="shared" si="158"/>
        <v>1.0000000202804586</v>
      </c>
    </row>
    <row r="77" spans="1:30" x14ac:dyDescent="0.2">
      <c r="A77">
        <v>1994</v>
      </c>
      <c r="B77" s="20">
        <f t="shared" si="138"/>
        <v>0.99999999179222765</v>
      </c>
      <c r="C77" s="15">
        <f t="shared" si="139"/>
        <v>0.99999995385954987</v>
      </c>
      <c r="D77" s="15">
        <f t="shared" si="140"/>
        <v>1.0000000016097299</v>
      </c>
      <c r="E77" s="15">
        <f t="shared" si="141"/>
        <v>1.0000000155834772</v>
      </c>
      <c r="F77" s="15">
        <f t="shared" si="142"/>
        <v>1.0000000294800189</v>
      </c>
      <c r="G77" s="15">
        <f t="shared" si="143"/>
        <v>1.0000000206996913</v>
      </c>
      <c r="H77" s="15">
        <f t="shared" si="144"/>
        <v>0.99999997657318029</v>
      </c>
      <c r="I77" s="20">
        <f t="shared" si="145"/>
        <v>0.99999996466611218</v>
      </c>
      <c r="J77" s="15">
        <f t="shared" si="146"/>
        <v>0.99999992738047427</v>
      </c>
      <c r="K77" s="15">
        <f t="shared" si="147"/>
        <v>0.99999996140032044</v>
      </c>
      <c r="L77" s="15">
        <f t="shared" si="148"/>
        <v>0.99999999178784782</v>
      </c>
      <c r="M77" s="15">
        <f t="shared" si="149"/>
        <v>1.0000000303845118</v>
      </c>
      <c r="N77" s="15">
        <f t="shared" si="150"/>
        <v>0.99999996923018653</v>
      </c>
      <c r="O77" s="15">
        <f t="shared" si="151"/>
        <v>0.99999998005149704</v>
      </c>
      <c r="P77" s="20">
        <f t="shared" si="152"/>
        <v>0.99999998478054974</v>
      </c>
      <c r="Q77" s="15">
        <f t="shared" si="153"/>
        <v>0.99999999030318532</v>
      </c>
      <c r="R77" s="15">
        <f t="shared" si="154"/>
        <v>0.99999997777161431</v>
      </c>
      <c r="S77" s="15">
        <f t="shared" si="155"/>
        <v>0.99999998317345196</v>
      </c>
      <c r="T77" s="15">
        <f t="shared" si="156"/>
        <v>0.99999997233312443</v>
      </c>
      <c r="U77" s="15">
        <f t="shared" si="157"/>
        <v>0.99999998585979333</v>
      </c>
      <c r="V77" s="15">
        <f t="shared" si="158"/>
        <v>0.99999999902861814</v>
      </c>
    </row>
    <row r="78" spans="1:30" x14ac:dyDescent="0.2">
      <c r="A78">
        <v>2000</v>
      </c>
      <c r="B78" s="20">
        <f t="shared" si="138"/>
        <v>1.0000000164231684</v>
      </c>
      <c r="C78" s="15">
        <f t="shared" si="139"/>
        <v>1.0000000500157489</v>
      </c>
      <c r="D78" s="15">
        <f t="shared" si="140"/>
        <v>0.99999997821294473</v>
      </c>
      <c r="E78" s="15">
        <f t="shared" si="141"/>
        <v>0.9999999942140112</v>
      </c>
      <c r="F78" s="15">
        <f t="shared" si="142"/>
        <v>0.99999996029733973</v>
      </c>
      <c r="G78" s="15">
        <f t="shared" si="143"/>
        <v>0.99999999403953621</v>
      </c>
      <c r="H78" s="15">
        <f t="shared" si="144"/>
        <v>1.0000000205300354</v>
      </c>
      <c r="I78" s="20">
        <f t="shared" si="145"/>
        <v>0.99999999219596136</v>
      </c>
      <c r="J78" s="15">
        <f t="shared" si="146"/>
        <v>0.99999998162861992</v>
      </c>
      <c r="K78" s="15">
        <f t="shared" si="147"/>
        <v>0.99999994707341477</v>
      </c>
      <c r="L78" s="15">
        <f t="shared" si="148"/>
        <v>1.0000000041672765</v>
      </c>
      <c r="M78" s="15">
        <f t="shared" si="149"/>
        <v>1.0000000039332775</v>
      </c>
      <c r="N78" s="15">
        <f t="shared" si="150"/>
        <v>0.99999999908493209</v>
      </c>
      <c r="O78" s="15">
        <f t="shared" si="151"/>
        <v>1.0000000044204622</v>
      </c>
      <c r="P78" s="20">
        <f t="shared" si="152"/>
        <v>0.99999998686256542</v>
      </c>
      <c r="Q78" s="15">
        <f t="shared" si="153"/>
        <v>0.99999998768491527</v>
      </c>
      <c r="R78" s="15">
        <f t="shared" si="154"/>
        <v>1.0000000120442973</v>
      </c>
      <c r="S78" s="15">
        <f t="shared" si="155"/>
        <v>0.99999997854387945</v>
      </c>
      <c r="T78" s="15">
        <f t="shared" si="156"/>
        <v>0.99999996266175484</v>
      </c>
      <c r="U78" s="15">
        <f t="shared" si="157"/>
        <v>0.99999999135655293</v>
      </c>
      <c r="V78" s="15">
        <f t="shared" si="158"/>
        <v>0.99999998076291896</v>
      </c>
    </row>
    <row r="79" spans="1:30" x14ac:dyDescent="0.2">
      <c r="A79">
        <v>2006</v>
      </c>
      <c r="B79" s="133">
        <f t="shared" ref="B79:B80" si="159">B69/W69</f>
        <v>1.0000000260002824</v>
      </c>
      <c r="C79" s="134">
        <f t="shared" ref="C79:C80" si="160">C69/X69</f>
        <v>1.0000000455746179</v>
      </c>
      <c r="D79" s="134">
        <f t="shared" ref="D79:D80" si="161">D69/Y69</f>
        <v>1.0000000084742504</v>
      </c>
      <c r="E79" s="134">
        <f t="shared" ref="E79:E80" si="162">E69/Z69</f>
        <v>1.0000000059323801</v>
      </c>
      <c r="F79" s="134">
        <f t="shared" ref="F79:F80" si="163">F69/AA69</f>
        <v>1.0000000322644882</v>
      </c>
      <c r="G79" s="134">
        <f t="shared" ref="G79:G80" si="164">G69/AB69</f>
        <v>0.99999999896794478</v>
      </c>
      <c r="H79" s="134">
        <f t="shared" ref="H79:H80" si="165">H69/AC69</f>
        <v>0.99999998893428277</v>
      </c>
      <c r="I79" s="133">
        <f t="shared" ref="I79:I80" si="166">I69/W69</f>
        <v>1.0000000265644704</v>
      </c>
      <c r="J79" s="134">
        <f t="shared" ref="J79:J80" si="167">J69/X69</f>
        <v>1.0000000634252606</v>
      </c>
      <c r="K79" s="134">
        <f t="shared" ref="K79:K80" si="168">K69/Y69</f>
        <v>0.999999978042168</v>
      </c>
      <c r="L79" s="134">
        <f t="shared" ref="L79:L80" si="169">L69/Z69</f>
        <v>0.99999999518552785</v>
      </c>
      <c r="M79" s="134">
        <f t="shared" ref="M79:M80" si="170">M69/AA69</f>
        <v>0.99999996095503907</v>
      </c>
      <c r="N79" s="134">
        <f t="shared" ref="N79:N80" si="171">N69/AB69</f>
        <v>1.0000000060866929</v>
      </c>
      <c r="O79" s="134">
        <f t="shared" ref="O79:O80" si="172">O69/AC69</f>
        <v>1.0000000205361699</v>
      </c>
      <c r="P79" s="133">
        <f t="shared" ref="P79:P80" si="173">P69/W69</f>
        <v>1.0000000358253258</v>
      </c>
      <c r="Q79" s="134">
        <f t="shared" ref="Q79:Q80" si="174">Q69/X69</f>
        <v>1.0000000635052901</v>
      </c>
      <c r="R79" s="134">
        <f t="shared" ref="R79:R80" si="175">R69/Y69</f>
        <v>1.000000021121999</v>
      </c>
      <c r="S79" s="134">
        <f t="shared" ref="S79:S80" si="176">S69/Z69</f>
        <v>1.0000000002543903</v>
      </c>
      <c r="T79" s="134">
        <f t="shared" ref="T79:T80" si="177">T69/AA69</f>
        <v>1.0000000062266614</v>
      </c>
      <c r="U79" s="134">
        <f t="shared" ref="U79:U80" si="178">U69/AB69</f>
        <v>0.99999999310060228</v>
      </c>
      <c r="V79" s="134">
        <f t="shared" ref="V79:V80" si="179">V69/AC69</f>
        <v>0.99999999396871153</v>
      </c>
    </row>
    <row r="80" spans="1:30" x14ac:dyDescent="0.2">
      <c r="A80">
        <v>2010</v>
      </c>
      <c r="B80" s="133">
        <f t="shared" si="159"/>
        <v>1.0000000300618057</v>
      </c>
      <c r="C80" s="134">
        <f t="shared" si="160"/>
        <v>1.000000055499525</v>
      </c>
      <c r="D80" s="134">
        <f t="shared" si="161"/>
        <v>1.0000000475559261</v>
      </c>
      <c r="E80" s="134">
        <f t="shared" si="162"/>
        <v>1.0000000014705188</v>
      </c>
      <c r="F80" s="134">
        <f t="shared" si="163"/>
        <v>0.99999997027374887</v>
      </c>
      <c r="G80" s="134">
        <f t="shared" si="164"/>
        <v>1.0000000036030021</v>
      </c>
      <c r="H80" s="134">
        <f t="shared" si="165"/>
        <v>1.0000000181715836</v>
      </c>
      <c r="I80" s="133">
        <f t="shared" si="166"/>
        <v>1.0000000212452351</v>
      </c>
      <c r="J80" s="134">
        <f t="shared" si="167"/>
        <v>1.0000000464958507</v>
      </c>
      <c r="K80" s="134">
        <f t="shared" si="168"/>
        <v>1.0000000118360914</v>
      </c>
      <c r="L80" s="134">
        <f t="shared" si="169"/>
        <v>0.99999998845273841</v>
      </c>
      <c r="M80" s="134">
        <f t="shared" si="170"/>
        <v>0.99999997154829734</v>
      </c>
      <c r="N80" s="134">
        <f t="shared" si="171"/>
        <v>0.99999997050107614</v>
      </c>
      <c r="O80" s="134">
        <f t="shared" si="172"/>
        <v>1.0000000337430552</v>
      </c>
      <c r="P80" s="133">
        <f t="shared" si="173"/>
        <v>1.0000000070955348</v>
      </c>
      <c r="Q80" s="134">
        <f t="shared" si="174"/>
        <v>1.0000000218941762</v>
      </c>
      <c r="R80" s="134">
        <f t="shared" si="175"/>
        <v>0.99999998348491148</v>
      </c>
      <c r="S80" s="134">
        <f t="shared" si="176"/>
        <v>0.99999999805264594</v>
      </c>
      <c r="T80" s="134">
        <f t="shared" si="177"/>
        <v>0.99999995662294239</v>
      </c>
      <c r="U80" s="134">
        <f t="shared" si="178"/>
        <v>1.0000000245973708</v>
      </c>
      <c r="V80" s="134">
        <f t="shared" si="179"/>
        <v>1.0000000105073465</v>
      </c>
    </row>
  </sheetData>
  <mergeCells count="36">
    <mergeCell ref="W63:AC63"/>
    <mergeCell ref="A73:A74"/>
    <mergeCell ref="B73:H73"/>
    <mergeCell ref="I73:O73"/>
    <mergeCell ref="P73:V73"/>
    <mergeCell ref="A53:A54"/>
    <mergeCell ref="B53:H53"/>
    <mergeCell ref="I53:O53"/>
    <mergeCell ref="P53:V53"/>
    <mergeCell ref="A63:A64"/>
    <mergeCell ref="B63:H63"/>
    <mergeCell ref="I63:O63"/>
    <mergeCell ref="P63:V63"/>
    <mergeCell ref="A43:A44"/>
    <mergeCell ref="B43:H43"/>
    <mergeCell ref="I43:O43"/>
    <mergeCell ref="P43:V43"/>
    <mergeCell ref="W43:AC43"/>
    <mergeCell ref="W23:AC23"/>
    <mergeCell ref="W3:AC3"/>
    <mergeCell ref="A13:A14"/>
    <mergeCell ref="B13:H13"/>
    <mergeCell ref="I13:O13"/>
    <mergeCell ref="P13:V13"/>
    <mergeCell ref="A3:A4"/>
    <mergeCell ref="B3:H3"/>
    <mergeCell ref="I3:O3"/>
    <mergeCell ref="P3:V3"/>
    <mergeCell ref="A33:A34"/>
    <mergeCell ref="B33:H33"/>
    <mergeCell ref="I33:O33"/>
    <mergeCell ref="P33:V33"/>
    <mergeCell ref="A23:A24"/>
    <mergeCell ref="B23:H23"/>
    <mergeCell ref="I23:O23"/>
    <mergeCell ref="P23:V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BN61"/>
  <sheetViews>
    <sheetView topLeftCell="AV16" workbookViewId="0">
      <selection activeCell="BI12" sqref="BI12"/>
    </sheetView>
  </sheetViews>
  <sheetFormatPr defaultColWidth="9.140625" defaultRowHeight="12.75" x14ac:dyDescent="0.2"/>
  <cols>
    <col min="1" max="1" width="9.140625" style="3"/>
    <col min="58" max="58" width="10.28515625" customWidth="1"/>
    <col min="66" max="66" width="13.85546875" bestFit="1" customWidth="1"/>
    <col min="67" max="67" width="12" bestFit="1" customWidth="1"/>
  </cols>
  <sheetData>
    <row r="1" spans="1:66" ht="18" x14ac:dyDescent="0.25">
      <c r="A1" s="2" t="s">
        <v>20</v>
      </c>
    </row>
    <row r="3" spans="1:66" ht="26.25" customHeight="1" thickBot="1" x14ac:dyDescent="0.25">
      <c r="A3" s="72" t="s">
        <v>120</v>
      </c>
    </row>
    <row r="4" spans="1:66" ht="13.5" thickBot="1" x14ac:dyDescent="0.25">
      <c r="B4" s="329" t="s">
        <v>26</v>
      </c>
      <c r="C4" s="330"/>
      <c r="D4" s="330"/>
      <c r="E4" s="330"/>
      <c r="F4" s="330"/>
      <c r="G4" s="330"/>
      <c r="H4" s="330"/>
      <c r="I4" s="329" t="s">
        <v>33</v>
      </c>
      <c r="J4" s="330"/>
      <c r="K4" s="330"/>
      <c r="L4" s="330"/>
      <c r="M4" s="330"/>
      <c r="N4" s="330"/>
      <c r="O4" s="330"/>
      <c r="P4" s="329" t="s">
        <v>34</v>
      </c>
      <c r="Q4" s="330"/>
      <c r="R4" s="330"/>
      <c r="S4" s="330"/>
      <c r="T4" s="330"/>
      <c r="U4" s="330"/>
      <c r="V4" s="330"/>
      <c r="W4" s="329" t="s">
        <v>35</v>
      </c>
      <c r="X4" s="330"/>
      <c r="Y4" s="330"/>
      <c r="Z4" s="330"/>
      <c r="AA4" s="330"/>
      <c r="AB4" s="330"/>
      <c r="AC4" s="330"/>
      <c r="AD4" s="329" t="s">
        <v>36</v>
      </c>
      <c r="AE4" s="330"/>
      <c r="AF4" s="330"/>
      <c r="AG4" s="330"/>
      <c r="AH4" s="330"/>
      <c r="AI4" s="330"/>
      <c r="AJ4" s="330"/>
      <c r="AK4" s="329" t="s">
        <v>37</v>
      </c>
      <c r="AL4" s="330"/>
      <c r="AM4" s="330"/>
      <c r="AN4" s="330"/>
      <c r="AO4" s="330"/>
      <c r="AP4" s="330"/>
      <c r="AQ4" s="330"/>
      <c r="AR4" s="329" t="s">
        <v>38</v>
      </c>
      <c r="AS4" s="330"/>
      <c r="AT4" s="330"/>
      <c r="AU4" s="330"/>
      <c r="AV4" s="330"/>
      <c r="AW4" s="330"/>
      <c r="AX4" s="330"/>
      <c r="AY4" s="329" t="s">
        <v>39</v>
      </c>
      <c r="AZ4" s="330"/>
      <c r="BA4" s="330"/>
      <c r="BB4" s="330"/>
      <c r="BC4" s="330"/>
      <c r="BD4" s="330"/>
      <c r="BE4" s="330"/>
      <c r="BF4" s="327" t="s">
        <v>25</v>
      </c>
      <c r="BG4" s="329" t="s">
        <v>40</v>
      </c>
      <c r="BH4" s="330"/>
      <c r="BI4" s="330"/>
      <c r="BJ4" s="330"/>
      <c r="BK4" s="330"/>
      <c r="BL4" s="330"/>
      <c r="BM4" s="330"/>
    </row>
    <row r="5" spans="1:66" ht="63.75" x14ac:dyDescent="0.2">
      <c r="A5" s="3" t="s">
        <v>0</v>
      </c>
      <c r="B5" s="10" t="s">
        <v>27</v>
      </c>
      <c r="C5" s="11" t="s">
        <v>28</v>
      </c>
      <c r="D5" s="13" t="s">
        <v>29</v>
      </c>
      <c r="E5" s="11" t="s">
        <v>30</v>
      </c>
      <c r="F5" s="12" t="s">
        <v>31</v>
      </c>
      <c r="G5" s="22" t="s">
        <v>110</v>
      </c>
      <c r="H5" s="14" t="s">
        <v>32</v>
      </c>
      <c r="I5" s="10" t="s">
        <v>27</v>
      </c>
      <c r="J5" s="11" t="s">
        <v>28</v>
      </c>
      <c r="K5" s="13" t="s">
        <v>29</v>
      </c>
      <c r="L5" s="11" t="s">
        <v>30</v>
      </c>
      <c r="M5" s="12" t="s">
        <v>31</v>
      </c>
      <c r="N5" s="22" t="s">
        <v>110</v>
      </c>
      <c r="O5" s="14" t="s">
        <v>32</v>
      </c>
      <c r="P5" s="10" t="s">
        <v>27</v>
      </c>
      <c r="Q5" s="11" t="s">
        <v>28</v>
      </c>
      <c r="R5" s="13" t="s">
        <v>29</v>
      </c>
      <c r="S5" s="11" t="s">
        <v>30</v>
      </c>
      <c r="T5" s="12" t="s">
        <v>31</v>
      </c>
      <c r="U5" s="22" t="s">
        <v>110</v>
      </c>
      <c r="V5" s="14" t="s">
        <v>32</v>
      </c>
      <c r="W5" s="10" t="s">
        <v>27</v>
      </c>
      <c r="X5" s="11" t="s">
        <v>28</v>
      </c>
      <c r="Y5" s="13" t="s">
        <v>29</v>
      </c>
      <c r="Z5" s="11" t="s">
        <v>30</v>
      </c>
      <c r="AA5" s="12" t="s">
        <v>31</v>
      </c>
      <c r="AB5" s="22" t="s">
        <v>110</v>
      </c>
      <c r="AC5" s="14" t="s">
        <v>32</v>
      </c>
      <c r="AD5" s="10" t="s">
        <v>27</v>
      </c>
      <c r="AE5" s="11" t="s">
        <v>28</v>
      </c>
      <c r="AF5" s="13" t="s">
        <v>29</v>
      </c>
      <c r="AG5" s="11" t="s">
        <v>30</v>
      </c>
      <c r="AH5" s="12" t="s">
        <v>31</v>
      </c>
      <c r="AI5" s="22" t="s">
        <v>110</v>
      </c>
      <c r="AJ5" s="14" t="s">
        <v>32</v>
      </c>
      <c r="AK5" s="10" t="s">
        <v>27</v>
      </c>
      <c r="AL5" s="11" t="s">
        <v>28</v>
      </c>
      <c r="AM5" s="13" t="s">
        <v>29</v>
      </c>
      <c r="AN5" s="11" t="s">
        <v>30</v>
      </c>
      <c r="AO5" s="12" t="s">
        <v>31</v>
      </c>
      <c r="AP5" s="22" t="s">
        <v>110</v>
      </c>
      <c r="AQ5" s="14" t="s">
        <v>32</v>
      </c>
      <c r="AR5" s="10" t="s">
        <v>27</v>
      </c>
      <c r="AS5" s="11" t="s">
        <v>28</v>
      </c>
      <c r="AT5" s="13" t="s">
        <v>29</v>
      </c>
      <c r="AU5" s="11" t="s">
        <v>30</v>
      </c>
      <c r="AV5" s="12" t="s">
        <v>31</v>
      </c>
      <c r="AW5" s="22" t="s">
        <v>110</v>
      </c>
      <c r="AX5" s="14" t="s">
        <v>32</v>
      </c>
      <c r="AY5" s="10" t="s">
        <v>27</v>
      </c>
      <c r="AZ5" s="11" t="s">
        <v>28</v>
      </c>
      <c r="BA5" s="13" t="s">
        <v>29</v>
      </c>
      <c r="BB5" s="11" t="s">
        <v>30</v>
      </c>
      <c r="BC5" s="12" t="s">
        <v>31</v>
      </c>
      <c r="BD5" s="22" t="s">
        <v>110</v>
      </c>
      <c r="BE5" s="14" t="s">
        <v>32</v>
      </c>
      <c r="BF5" s="328"/>
      <c r="BG5" s="10" t="s">
        <v>27</v>
      </c>
      <c r="BH5" s="11" t="s">
        <v>28</v>
      </c>
      <c r="BI5" s="13" t="s">
        <v>29</v>
      </c>
      <c r="BJ5" s="11" t="s">
        <v>30</v>
      </c>
      <c r="BK5" s="12" t="s">
        <v>31</v>
      </c>
      <c r="BL5" s="22" t="s">
        <v>110</v>
      </c>
      <c r="BM5" s="14" t="s">
        <v>32</v>
      </c>
      <c r="BN5" s="16" t="s">
        <v>41</v>
      </c>
    </row>
    <row r="6" spans="1:66" x14ac:dyDescent="0.2">
      <c r="A6">
        <v>1984</v>
      </c>
      <c r="B6">
        <v>0.43377441167831421</v>
      </c>
      <c r="C6">
        <v>0.2993733286857605</v>
      </c>
      <c r="D6">
        <v>3.9163827896118164E-2</v>
      </c>
      <c r="E6">
        <v>9.7168311476707458E-2</v>
      </c>
      <c r="F6">
        <v>6.3587846234440804E-3</v>
      </c>
      <c r="G6">
        <v>9.0809531509876251E-2</v>
      </c>
      <c r="H6">
        <v>0</v>
      </c>
      <c r="I6">
        <v>0.56622558832168579</v>
      </c>
      <c r="J6">
        <v>0.25829339027404785</v>
      </c>
      <c r="K6">
        <v>0.13135859370231628</v>
      </c>
      <c r="L6">
        <v>0.1812388151884079</v>
      </c>
      <c r="M6">
        <v>4.3856404721736908E-2</v>
      </c>
      <c r="N6">
        <v>0.13738241791725159</v>
      </c>
      <c r="O6">
        <v>0</v>
      </c>
      <c r="P6">
        <v>0.16861288249492645</v>
      </c>
      <c r="Q6">
        <v>7.7283859252929688E-2</v>
      </c>
      <c r="R6">
        <v>2.757035568356514E-2</v>
      </c>
      <c r="S6">
        <v>6.5583221614360809E-2</v>
      </c>
      <c r="T6">
        <v>1.9200984388589859E-2</v>
      </c>
      <c r="U6">
        <v>4.6382240951061249E-2</v>
      </c>
      <c r="V6">
        <v>0</v>
      </c>
      <c r="W6">
        <v>4.8173014411304255E-2</v>
      </c>
      <c r="X6">
        <v>1.6057366948490536E-2</v>
      </c>
      <c r="Y6">
        <v>8.2318701963024453E-3</v>
      </c>
      <c r="Z6">
        <v>2.4298106757552264E-2</v>
      </c>
      <c r="AA6">
        <v>1.046813749759171E-2</v>
      </c>
      <c r="AB6">
        <v>1.3829969479775991E-2</v>
      </c>
      <c r="AC6">
        <v>0</v>
      </c>
      <c r="AD6">
        <v>1.1595966680723043E-2</v>
      </c>
      <c r="AE6">
        <v>5.1393316477949934E-3</v>
      </c>
      <c r="AF6">
        <v>8.6419005801396595E-4</v>
      </c>
      <c r="AG6">
        <v>5.9593615024772966E-3</v>
      </c>
      <c r="AH6">
        <v>3.5956212008859945E-4</v>
      </c>
      <c r="AI6">
        <v>5.5997993501755907E-3</v>
      </c>
      <c r="AJ6">
        <v>0</v>
      </c>
      <c r="AK6">
        <v>0.42217844450399128</v>
      </c>
      <c r="AL6">
        <v>0.29423398545243612</v>
      </c>
      <c r="AM6">
        <v>3.829963627827191E-2</v>
      </c>
      <c r="AN6">
        <v>9.1208952093869422E-2</v>
      </c>
      <c r="AO6">
        <v>5.9992223050928392E-3</v>
      </c>
      <c r="AP6">
        <v>8.5209729959831282E-2</v>
      </c>
      <c r="AQ6">
        <v>0</v>
      </c>
      <c r="AR6">
        <v>0.39761270521778158</v>
      </c>
      <c r="AS6">
        <v>0.18100953080357496</v>
      </c>
      <c r="AT6">
        <v>0.10378824138624564</v>
      </c>
      <c r="AU6">
        <v>0.1156555911845116</v>
      </c>
      <c r="AV6">
        <v>2.465542029080315E-2</v>
      </c>
      <c r="AW6">
        <v>9.1000170464786104E-2</v>
      </c>
      <c r="AX6">
        <v>0</v>
      </c>
      <c r="AY6">
        <v>0.12043987436166587</v>
      </c>
      <c r="AZ6">
        <v>6.1226489939318257E-2</v>
      </c>
      <c r="BA6">
        <v>1.9338485265379256E-2</v>
      </c>
      <c r="BB6">
        <v>4.1285117097391633E-2</v>
      </c>
      <c r="BC6">
        <v>8.7328475763274981E-3</v>
      </c>
      <c r="BD6">
        <v>3.255226987519496E-2</v>
      </c>
      <c r="BE6">
        <v>0</v>
      </c>
      <c r="BF6">
        <v>1453258309632</v>
      </c>
      <c r="BG6" s="1">
        <f t="shared" ref="BG6:BM9" si="0">B6+I6</f>
        <v>1</v>
      </c>
      <c r="BH6" s="1">
        <f t="shared" si="0"/>
        <v>0.55766671895980835</v>
      </c>
      <c r="BI6" s="1">
        <f t="shared" si="0"/>
        <v>0.17052242159843445</v>
      </c>
      <c r="BJ6" s="1">
        <f t="shared" si="0"/>
        <v>0.27840712666511536</v>
      </c>
      <c r="BK6" s="1">
        <f t="shared" si="0"/>
        <v>5.0215189345180988E-2</v>
      </c>
      <c r="BL6" s="1">
        <f t="shared" si="0"/>
        <v>0.22819194942712784</v>
      </c>
      <c r="BM6" s="1">
        <f t="shared" si="0"/>
        <v>0</v>
      </c>
      <c r="BN6" s="15">
        <f>BF6/agregat!$W$5/1000000000</f>
        <v>0.74984183858648501</v>
      </c>
    </row>
    <row r="7" spans="1:66" x14ac:dyDescent="0.2">
      <c r="A7">
        <v>1987</v>
      </c>
      <c r="B7">
        <v>0.44558495283126831</v>
      </c>
      <c r="C7">
        <v>0.29111656546592712</v>
      </c>
      <c r="D7">
        <v>2.8043234720826149E-2</v>
      </c>
      <c r="E7">
        <v>0.13070952892303467</v>
      </c>
      <c r="F7">
        <v>2.0720409229397774E-2</v>
      </c>
      <c r="G7">
        <v>0.10998912155628204</v>
      </c>
      <c r="H7">
        <v>0</v>
      </c>
      <c r="I7">
        <v>0.55441510677337646</v>
      </c>
      <c r="J7">
        <v>0.28680729866027832</v>
      </c>
      <c r="K7">
        <v>7.7907510101795197E-2</v>
      </c>
      <c r="L7">
        <v>0.19744771718978882</v>
      </c>
      <c r="M7">
        <v>7.5792253017425537E-2</v>
      </c>
      <c r="N7">
        <v>0.12165547162294388</v>
      </c>
      <c r="O7">
        <v>0</v>
      </c>
      <c r="P7">
        <v>0.19252456724643707</v>
      </c>
      <c r="Q7">
        <v>8.298327773809433E-2</v>
      </c>
      <c r="R7">
        <v>3.4319404512643814E-2</v>
      </c>
      <c r="S7">
        <v>7.7566966414451599E-2</v>
      </c>
      <c r="T7">
        <v>4.1037466377019882E-2</v>
      </c>
      <c r="U7">
        <v>3.6529500037431717E-2</v>
      </c>
      <c r="V7">
        <v>0</v>
      </c>
      <c r="W7">
        <v>5.5303309290869435E-2</v>
      </c>
      <c r="X7">
        <v>2.0883065750323782E-2</v>
      </c>
      <c r="Y7">
        <v>1.147644977977577E-2</v>
      </c>
      <c r="Z7">
        <v>2.3568702098986635E-2</v>
      </c>
      <c r="AA7">
        <v>1.2608498890572794E-2</v>
      </c>
      <c r="AB7">
        <v>1.096020307870688E-2</v>
      </c>
      <c r="AC7">
        <v>0</v>
      </c>
      <c r="AD7">
        <v>5.9443908873065224E-3</v>
      </c>
      <c r="AE7">
        <v>2.9073813763258309E-3</v>
      </c>
      <c r="AF7">
        <v>3.23983066071861E-4</v>
      </c>
      <c r="AG7">
        <v>2.954211931471315E-3</v>
      </c>
      <c r="AH7">
        <v>1.8023572635948067E-4</v>
      </c>
      <c r="AI7">
        <v>2.7739761964254753E-3</v>
      </c>
      <c r="AJ7">
        <v>0</v>
      </c>
      <c r="AK7">
        <v>0.43964055208025016</v>
      </c>
      <c r="AL7">
        <v>0.2882091783174946</v>
      </c>
      <c r="AM7">
        <v>2.7719252389873564E-2</v>
      </c>
      <c r="AN7">
        <v>0.12775531832957998</v>
      </c>
      <c r="AO7">
        <v>2.0540174375542685E-2</v>
      </c>
      <c r="AP7">
        <v>0.10721514472942566</v>
      </c>
      <c r="AQ7">
        <v>0</v>
      </c>
      <c r="AR7">
        <v>0.361890516373083</v>
      </c>
      <c r="AS7">
        <v>0.20382402807648337</v>
      </c>
      <c r="AT7">
        <v>4.3588108022086576E-2</v>
      </c>
      <c r="AU7">
        <v>0.11988075510380079</v>
      </c>
      <c r="AV7">
        <v>3.4754786848316864E-2</v>
      </c>
      <c r="AW7">
        <v>8.5125968761003645E-2</v>
      </c>
      <c r="AX7">
        <v>0</v>
      </c>
      <c r="AY7">
        <v>0.13722125228938079</v>
      </c>
      <c r="AZ7">
        <v>6.2100215128906427E-2</v>
      </c>
      <c r="BA7">
        <v>2.284295437624443E-2</v>
      </c>
      <c r="BB7">
        <v>5.3998261122692105E-2</v>
      </c>
      <c r="BC7">
        <v>2.8428965772997597E-2</v>
      </c>
      <c r="BD7">
        <v>2.5569295766862749E-2</v>
      </c>
      <c r="BE7">
        <v>0</v>
      </c>
      <c r="BF7">
        <v>1444659200000</v>
      </c>
      <c r="BG7" s="1">
        <f t="shared" si="0"/>
        <v>1.0000000596046448</v>
      </c>
      <c r="BH7" s="1">
        <f t="shared" si="0"/>
        <v>0.57792386412620544</v>
      </c>
      <c r="BI7" s="1">
        <f t="shared" si="0"/>
        <v>0.10595074482262135</v>
      </c>
      <c r="BJ7" s="1">
        <f t="shared" si="0"/>
        <v>0.32815724611282349</v>
      </c>
      <c r="BK7" s="1">
        <f t="shared" si="0"/>
        <v>9.6512662246823311E-2</v>
      </c>
      <c r="BL7" s="1">
        <f t="shared" si="0"/>
        <v>0.23164459317922592</v>
      </c>
      <c r="BM7" s="1">
        <f t="shared" si="0"/>
        <v>0</v>
      </c>
      <c r="BN7" s="15">
        <f>BF7/agregat!$W$6/1000000000</f>
        <v>0.60609744490812001</v>
      </c>
    </row>
    <row r="8" spans="1:66" x14ac:dyDescent="0.2">
      <c r="A8">
        <v>1994</v>
      </c>
      <c r="B8">
        <v>0.45697915554046631</v>
      </c>
      <c r="C8">
        <v>0.23998431861400604</v>
      </c>
      <c r="D8">
        <v>3.9487410336732864E-2</v>
      </c>
      <c r="E8">
        <v>0.18132482469081879</v>
      </c>
      <c r="F8">
        <v>5.080011859536171E-2</v>
      </c>
      <c r="G8">
        <v>0.12993530929088593</v>
      </c>
      <c r="H8">
        <v>5.8940349845215678E-4</v>
      </c>
      <c r="I8">
        <v>0.54302090406417847</v>
      </c>
      <c r="J8">
        <v>0.26744699478149414</v>
      </c>
      <c r="K8">
        <v>7.2910033166408539E-2</v>
      </c>
      <c r="L8">
        <v>0.21089088916778564</v>
      </c>
      <c r="M8">
        <v>9.3397676944732666E-2</v>
      </c>
      <c r="N8">
        <v>0.11095438152551651</v>
      </c>
      <c r="O8">
        <v>6.5388400107622147E-3</v>
      </c>
      <c r="P8">
        <v>0.17011061310768127</v>
      </c>
      <c r="Q8">
        <v>6.194654107093811E-2</v>
      </c>
      <c r="R8">
        <v>3.5186786204576492E-2</v>
      </c>
      <c r="S8">
        <v>7.6713353395462036E-2</v>
      </c>
      <c r="T8">
        <v>4.540068656206131E-2</v>
      </c>
      <c r="U8">
        <v>3.087162971496582E-2</v>
      </c>
      <c r="V8">
        <v>4.410364490468055E-4</v>
      </c>
      <c r="W8">
        <v>5.462035386793658E-2</v>
      </c>
      <c r="X8">
        <v>1.7603752051801501E-2</v>
      </c>
      <c r="Y8">
        <v>1.0865558984643638E-2</v>
      </c>
      <c r="Z8">
        <v>2.8253009949490138E-2</v>
      </c>
      <c r="AA8">
        <v>1.4865520921604472E-2</v>
      </c>
      <c r="AB8">
        <v>1.3360648779908066E-2</v>
      </c>
      <c r="AC8">
        <v>2.6840621071401218E-5</v>
      </c>
      <c r="AD8">
        <v>1.4360162200239737E-2</v>
      </c>
      <c r="AE8">
        <v>3.5050350664048314E-3</v>
      </c>
      <c r="AF8">
        <v>4.4620614550266318E-4</v>
      </c>
      <c r="AG8">
        <v>1.2908955849106524E-2</v>
      </c>
      <c r="AH8">
        <v>1.8024120591075205E-3</v>
      </c>
      <c r="AI8">
        <v>1.0993913559728077E-2</v>
      </c>
      <c r="AJ8">
        <v>1.1263018330092526E-4</v>
      </c>
      <c r="AK8">
        <v>0.44261899288469547</v>
      </c>
      <c r="AL8">
        <v>0.23647928975884186</v>
      </c>
      <c r="AM8">
        <v>3.9041203411643501E-2</v>
      </c>
      <c r="AN8">
        <v>0.16841587582122566</v>
      </c>
      <c r="AO8">
        <v>4.8997708052971309E-2</v>
      </c>
      <c r="AP8">
        <v>0.11894139460215379</v>
      </c>
      <c r="AQ8">
        <v>4.7677331610933581E-4</v>
      </c>
      <c r="AR8">
        <v>0.37291029137972681</v>
      </c>
      <c r="AS8">
        <v>0.20550044912080653</v>
      </c>
      <c r="AT8">
        <v>3.7723245259256841E-2</v>
      </c>
      <c r="AU8">
        <v>0.13417754179280664</v>
      </c>
      <c r="AV8">
        <v>4.7996988110562008E-2</v>
      </c>
      <c r="AW8">
        <v>8.0082749602826644E-2</v>
      </c>
      <c r="AX8">
        <v>6.0978034791336821E-3</v>
      </c>
      <c r="AY8">
        <v>0.11549025437611657</v>
      </c>
      <c r="AZ8">
        <v>4.4342787649292122E-2</v>
      </c>
      <c r="BA8">
        <v>2.4321225590658038E-2</v>
      </c>
      <c r="BB8">
        <v>4.8460342719890206E-2</v>
      </c>
      <c r="BC8">
        <v>3.0535165012741894E-2</v>
      </c>
      <c r="BD8">
        <v>1.7510981769391545E-2</v>
      </c>
      <c r="BE8">
        <v>4.1419583282768015E-4</v>
      </c>
      <c r="BF8">
        <v>2363023425536</v>
      </c>
      <c r="BG8" s="1">
        <f t="shared" si="0"/>
        <v>1.0000000596046448</v>
      </c>
      <c r="BH8" s="1">
        <f t="shared" si="0"/>
        <v>0.50743131339550018</v>
      </c>
      <c r="BI8" s="1">
        <f t="shared" si="0"/>
        <v>0.1123974435031414</v>
      </c>
      <c r="BJ8" s="1">
        <f t="shared" si="0"/>
        <v>0.39221571385860443</v>
      </c>
      <c r="BK8" s="1">
        <f t="shared" si="0"/>
        <v>0.14419779554009438</v>
      </c>
      <c r="BL8" s="1">
        <f t="shared" si="0"/>
        <v>0.24088969081640244</v>
      </c>
      <c r="BM8" s="1">
        <f t="shared" si="0"/>
        <v>7.1282435092143714E-3</v>
      </c>
      <c r="BN8" s="15">
        <f>BF8/agregat!$W$7/1000000000</f>
        <v>0.72487234534374267</v>
      </c>
    </row>
    <row r="9" spans="1:66" x14ac:dyDescent="0.2">
      <c r="A9">
        <v>2000</v>
      </c>
      <c r="B9">
        <v>0.42572009563446045</v>
      </c>
      <c r="C9">
        <v>0.24091199040412903</v>
      </c>
      <c r="D9">
        <v>3.3144384622573853E-2</v>
      </c>
      <c r="E9">
        <v>0.16365192830562592</v>
      </c>
      <c r="F9">
        <v>2.5840640068054199E-2</v>
      </c>
      <c r="G9">
        <v>0.13485550880432129</v>
      </c>
      <c r="H9">
        <v>2.9557726811617613E-3</v>
      </c>
      <c r="I9">
        <v>0.57427990436553955</v>
      </c>
      <c r="J9">
        <v>0.19647152721881866</v>
      </c>
      <c r="K9">
        <v>9.5272548496723175E-2</v>
      </c>
      <c r="L9">
        <v>0.29326304793357849</v>
      </c>
      <c r="M9">
        <v>0.14780069887638092</v>
      </c>
      <c r="N9">
        <v>0.14129917323589325</v>
      </c>
      <c r="O9">
        <v>4.1631828062236309E-3</v>
      </c>
      <c r="P9">
        <v>0.20312018692493439</v>
      </c>
      <c r="Q9">
        <v>5.0882767885923386E-2</v>
      </c>
      <c r="R9">
        <v>4.1434742510318756E-2</v>
      </c>
      <c r="S9">
        <v>0.11420382559299469</v>
      </c>
      <c r="T9">
        <v>7.3499828577041626E-2</v>
      </c>
      <c r="U9">
        <v>3.8981359452009201E-2</v>
      </c>
      <c r="V9">
        <v>1.7226375639438629E-3</v>
      </c>
      <c r="W9">
        <v>8.9330959732185744E-2</v>
      </c>
      <c r="X9">
        <v>1.086874458173274E-2</v>
      </c>
      <c r="Y9">
        <v>2.8858338888242428E-2</v>
      </c>
      <c r="Z9">
        <v>5.2344450724385504E-2</v>
      </c>
      <c r="AA9">
        <v>3.494808743187789E-2</v>
      </c>
      <c r="AB9">
        <v>1.734046794860962E-2</v>
      </c>
      <c r="AC9">
        <v>5.5895816575466268E-5</v>
      </c>
      <c r="AD9">
        <v>1.223976936136178E-2</v>
      </c>
      <c r="AE9">
        <v>3.4673719665424853E-3</v>
      </c>
      <c r="AF9">
        <v>1.1383959966096314E-3</v>
      </c>
      <c r="AG9">
        <v>8.4667840618470932E-3</v>
      </c>
      <c r="AH9">
        <v>1.558235931558559E-4</v>
      </c>
      <c r="AI9">
        <v>8.3017024044335971E-3</v>
      </c>
      <c r="AJ9">
        <v>9.2580633258407702E-6</v>
      </c>
      <c r="AK9">
        <v>0.41348032444811078</v>
      </c>
      <c r="AL9">
        <v>0.23744461426859215</v>
      </c>
      <c r="AM9">
        <v>3.2005989181455419E-2</v>
      </c>
      <c r="AN9">
        <v>0.15518514362863581</v>
      </c>
      <c r="AO9">
        <v>2.5684815633169444E-2</v>
      </c>
      <c r="AP9">
        <v>0.12655381320491313</v>
      </c>
      <c r="AQ9">
        <v>2.9465146471900948E-3</v>
      </c>
      <c r="AR9">
        <v>0.37115969069049659</v>
      </c>
      <c r="AS9">
        <v>0.14558876026533196</v>
      </c>
      <c r="AT9">
        <v>5.3837808054631293E-2</v>
      </c>
      <c r="AU9">
        <v>0.17905923535827306</v>
      </c>
      <c r="AV9">
        <v>7.4300875632113503E-2</v>
      </c>
      <c r="AW9">
        <v>0.10231781589298714</v>
      </c>
      <c r="AX9">
        <v>2.4405454355337468E-3</v>
      </c>
      <c r="AY9">
        <v>0.11378923231864183</v>
      </c>
      <c r="AZ9">
        <v>4.0014021528459329E-2</v>
      </c>
      <c r="BA9">
        <v>1.2576403979758233E-2</v>
      </c>
      <c r="BB9">
        <v>6.185937545591811E-2</v>
      </c>
      <c r="BC9">
        <v>3.8551742537907115E-2</v>
      </c>
      <c r="BD9">
        <v>2.164089131549541E-2</v>
      </c>
      <c r="BE9">
        <v>1.6667417031910148E-3</v>
      </c>
      <c r="BF9">
        <v>3274795122688</v>
      </c>
      <c r="BG9" s="1">
        <f t="shared" si="0"/>
        <v>1</v>
      </c>
      <c r="BH9" s="1">
        <f t="shared" si="0"/>
        <v>0.43738351762294769</v>
      </c>
      <c r="BI9" s="1">
        <f t="shared" si="0"/>
        <v>0.12841693311929703</v>
      </c>
      <c r="BJ9" s="1">
        <f t="shared" si="0"/>
        <v>0.45691497623920441</v>
      </c>
      <c r="BK9" s="1">
        <f t="shared" si="0"/>
        <v>0.17364133894443512</v>
      </c>
      <c r="BL9" s="1">
        <f t="shared" si="0"/>
        <v>0.27615468204021454</v>
      </c>
      <c r="BM9" s="1">
        <f t="shared" si="0"/>
        <v>7.1189554873853922E-3</v>
      </c>
      <c r="BN9" s="15">
        <f>BF9/agregat!$W$8/1000000000</f>
        <v>0.68964663709299978</v>
      </c>
    </row>
    <row r="10" spans="1:66" x14ac:dyDescent="0.2">
      <c r="A10">
        <v>2006</v>
      </c>
      <c r="B10">
        <v>0.48998492956161499</v>
      </c>
      <c r="C10">
        <v>0.32952383160591098</v>
      </c>
      <c r="D10">
        <v>1.7324788495898202E-2</v>
      </c>
      <c r="E10">
        <v>0.145448863506317</v>
      </c>
      <c r="F10">
        <v>2.1838167682290101E-2</v>
      </c>
      <c r="G10">
        <v>0.11918893456459</v>
      </c>
      <c r="H10">
        <v>4.4217579998075997E-3</v>
      </c>
      <c r="I10">
        <v>0.51001507043838501</v>
      </c>
      <c r="J10">
        <v>0.23910591006279</v>
      </c>
      <c r="K10">
        <v>3.7650242447853102E-2</v>
      </c>
      <c r="L10">
        <v>0.235298842191696</v>
      </c>
      <c r="M10">
        <v>0.14016187191009499</v>
      </c>
      <c r="N10">
        <v>9.0552158653736101E-2</v>
      </c>
      <c r="O10">
        <v>4.5848120935261302E-3</v>
      </c>
      <c r="P10">
        <v>0.19706605374813099</v>
      </c>
      <c r="Q10">
        <v>5.8314047753810903E-2</v>
      </c>
      <c r="R10">
        <v>7.3605799116194196E-3</v>
      </c>
      <c r="S10">
        <v>0.13322739303111999</v>
      </c>
      <c r="T10">
        <v>0.104166589677334</v>
      </c>
      <c r="U10">
        <v>2.7515035122633001E-2</v>
      </c>
      <c r="V10">
        <v>1.54576438944787E-3</v>
      </c>
      <c r="W10">
        <v>9.3009265745717704E-2</v>
      </c>
      <c r="X10">
        <v>1.13842619455191E-2</v>
      </c>
      <c r="Y10">
        <v>9.6274005897338001E-4</v>
      </c>
      <c r="Z10">
        <v>8.2480388539012101E-2</v>
      </c>
      <c r="AA10">
        <v>7.0921488911688202E-2</v>
      </c>
      <c r="AB10">
        <v>1.1215526578035999E-2</v>
      </c>
      <c r="AC10">
        <v>3.4337262409017498E-4</v>
      </c>
      <c r="AD10">
        <v>4.0473307235478803E-2</v>
      </c>
      <c r="AE10">
        <v>1.8636631662800999E-2</v>
      </c>
      <c r="AF10">
        <v>9.2401271551824198E-4</v>
      </c>
      <c r="AG10">
        <v>2.1294514714534502E-2</v>
      </c>
      <c r="AH10">
        <v>8.89169851478679E-4</v>
      </c>
      <c r="AI10">
        <v>2.0167411696817499E-2</v>
      </c>
      <c r="AJ10">
        <v>2.3793315931618E-4</v>
      </c>
      <c r="AK10">
        <v>0.44951163254353799</v>
      </c>
      <c r="AL10">
        <v>0.31088718964468598</v>
      </c>
      <c r="AM10">
        <v>1.64007750878719E-2</v>
      </c>
      <c r="AN10">
        <v>0.124154343882418</v>
      </c>
      <c r="AO10">
        <v>2.09489971094085E-2</v>
      </c>
      <c r="AP10">
        <v>9.9021521732412299E-2</v>
      </c>
      <c r="AQ10">
        <v>4.1838249596126403E-3</v>
      </c>
      <c r="AR10">
        <v>0.31294903901731203</v>
      </c>
      <c r="AS10">
        <v>0.180791868550148</v>
      </c>
      <c r="AT10">
        <v>3.02896608053559E-2</v>
      </c>
      <c r="AU10">
        <v>0.102071447192673</v>
      </c>
      <c r="AV10">
        <v>3.5995275308552399E-2</v>
      </c>
      <c r="AW10">
        <v>6.3037124249149604E-2</v>
      </c>
      <c r="AX10">
        <v>3.0390477423498201E-3</v>
      </c>
      <c r="AY10">
        <v>0.104056788829055</v>
      </c>
      <c r="AZ10">
        <v>4.6929784860743E-2</v>
      </c>
      <c r="BA10">
        <v>6.3978398156373101E-3</v>
      </c>
      <c r="BB10">
        <v>5.0747000899322499E-2</v>
      </c>
      <c r="BC10">
        <v>3.3245099739641203E-2</v>
      </c>
      <c r="BD10">
        <v>1.62995094309712E-2</v>
      </c>
      <c r="BE10">
        <v>1.2023917956816999E-3</v>
      </c>
      <c r="BF10">
        <v>5827614736384</v>
      </c>
      <c r="BG10" s="1">
        <v>1</v>
      </c>
      <c r="BH10" s="1"/>
      <c r="BI10" s="1"/>
      <c r="BJ10" s="1"/>
      <c r="BK10" s="1"/>
      <c r="BL10" s="1"/>
      <c r="BM10" s="1"/>
      <c r="BN10" s="15">
        <f>BF10/agregat!$W$9/1000000000</f>
        <v>0.68911643566784109</v>
      </c>
    </row>
    <row r="11" spans="1:66" x14ac:dyDescent="0.2">
      <c r="A11">
        <v>2010</v>
      </c>
      <c r="B11">
        <v>0.47476804256439198</v>
      </c>
      <c r="C11">
        <v>0.33490034937858598</v>
      </c>
      <c r="D11">
        <v>1.8483368679881099E-2</v>
      </c>
      <c r="E11">
        <v>0.12317905575037</v>
      </c>
      <c r="F11">
        <v>1.28258094191551E-2</v>
      </c>
      <c r="G11">
        <v>0.105993181467056</v>
      </c>
      <c r="H11">
        <v>4.3600681237876398E-3</v>
      </c>
      <c r="I11">
        <v>0.52523201704025302</v>
      </c>
      <c r="J11">
        <v>0.27938807010650601</v>
      </c>
      <c r="K11">
        <v>3.3204510807991E-2</v>
      </c>
      <c r="L11">
        <v>0.215547814965248</v>
      </c>
      <c r="M11">
        <v>8.9882493019104004E-2</v>
      </c>
      <c r="N11">
        <v>0.121080920100212</v>
      </c>
      <c r="O11">
        <v>4.5844065025448799E-3</v>
      </c>
      <c r="P11">
        <v>0.21048842370510101</v>
      </c>
      <c r="Q11">
        <v>8.2700468599796295E-2</v>
      </c>
      <c r="R11">
        <v>1.08761377632618E-2</v>
      </c>
      <c r="S11">
        <v>0.118300728499889</v>
      </c>
      <c r="T11">
        <v>6.0963265597820303E-2</v>
      </c>
      <c r="U11">
        <v>5.5941265076398801E-2</v>
      </c>
      <c r="V11">
        <v>1.39619817491621E-3</v>
      </c>
      <c r="W11">
        <v>7.5457552824247806E-2</v>
      </c>
      <c r="X11">
        <v>2.2239217247417599E-2</v>
      </c>
      <c r="Y11">
        <v>4.07356520933136E-5</v>
      </c>
      <c r="Z11">
        <v>5.3185779763713102E-2</v>
      </c>
      <c r="AA11">
        <v>2.8609070455395E-2</v>
      </c>
      <c r="AB11">
        <v>2.4446043570774699E-2</v>
      </c>
      <c r="AC11">
        <v>1.30664683094069E-4</v>
      </c>
      <c r="AD11">
        <v>2.8728976973654299E-2</v>
      </c>
      <c r="AE11">
        <v>1.96391850931882E-2</v>
      </c>
      <c r="AF11">
        <v>7.1780782101885305E-4</v>
      </c>
      <c r="AG11">
        <v>8.78222751940211E-3</v>
      </c>
      <c r="AH11">
        <v>4.8253052107972798E-4</v>
      </c>
      <c r="AI11">
        <v>7.9409426390708096E-3</v>
      </c>
      <c r="AJ11">
        <v>3.5875438296126998E-4</v>
      </c>
      <c r="AK11">
        <v>0.446039053072108</v>
      </c>
      <c r="AL11">
        <v>0.31526117112480201</v>
      </c>
      <c r="AM11">
        <v>1.7765560403051502E-2</v>
      </c>
      <c r="AN11">
        <v>0.114396828455018</v>
      </c>
      <c r="AO11">
        <v>1.2343278862111701E-2</v>
      </c>
      <c r="AP11">
        <v>9.8052236518925306E-2</v>
      </c>
      <c r="AQ11">
        <v>4.0013136539349403E-3</v>
      </c>
      <c r="AR11">
        <v>0.31474357686231702</v>
      </c>
      <c r="AS11">
        <v>0.19668759407722899</v>
      </c>
      <c r="AT11">
        <v>2.2328373054834101E-2</v>
      </c>
      <c r="AU11">
        <v>9.7247090346983103E-2</v>
      </c>
      <c r="AV11">
        <v>2.8919224329959099E-2</v>
      </c>
      <c r="AW11">
        <v>6.5139657877287205E-2</v>
      </c>
      <c r="AX11">
        <v>3.1882081459666698E-3</v>
      </c>
      <c r="AY11">
        <v>0.13503087365542099</v>
      </c>
      <c r="AZ11">
        <v>6.0461249746842201E-2</v>
      </c>
      <c r="BA11">
        <v>1.08354025560991E-2</v>
      </c>
      <c r="BB11">
        <v>6.5114950123457901E-2</v>
      </c>
      <c r="BC11">
        <v>3.2354195702802999E-2</v>
      </c>
      <c r="BD11">
        <v>3.1495220684567303E-2</v>
      </c>
      <c r="BE11">
        <v>1.2655335459630999E-3</v>
      </c>
      <c r="BF11">
        <v>7224864800768</v>
      </c>
      <c r="BN11" s="15">
        <f>BF11/agregat!$W$10/1000000000</f>
        <v>0.77510402553926583</v>
      </c>
    </row>
    <row r="12" spans="1:66" x14ac:dyDescent="0.2">
      <c r="A12"/>
    </row>
    <row r="13" spans="1:66" ht="26.25" customHeight="1" thickBot="1" x14ac:dyDescent="0.25">
      <c r="A13" s="72" t="s">
        <v>117</v>
      </c>
    </row>
    <row r="14" spans="1:66" ht="13.5" thickBot="1" x14ac:dyDescent="0.25">
      <c r="B14" s="329" t="s">
        <v>26</v>
      </c>
      <c r="C14" s="330"/>
      <c r="D14" s="330"/>
      <c r="E14" s="330"/>
      <c r="F14" s="330"/>
      <c r="G14" s="330"/>
      <c r="H14" s="330"/>
      <c r="I14" s="329" t="s">
        <v>33</v>
      </c>
      <c r="J14" s="330"/>
      <c r="K14" s="330"/>
      <c r="L14" s="330"/>
      <c r="M14" s="330"/>
      <c r="N14" s="330"/>
      <c r="O14" s="330"/>
      <c r="P14" s="329" t="s">
        <v>34</v>
      </c>
      <c r="Q14" s="330"/>
      <c r="R14" s="330"/>
      <c r="S14" s="330"/>
      <c r="T14" s="330"/>
      <c r="U14" s="330"/>
      <c r="V14" s="330"/>
      <c r="W14" s="329" t="s">
        <v>35</v>
      </c>
      <c r="X14" s="330"/>
      <c r="Y14" s="330"/>
      <c r="Z14" s="330"/>
      <c r="AA14" s="330"/>
      <c r="AB14" s="330"/>
      <c r="AC14" s="330"/>
      <c r="AD14" s="329" t="s">
        <v>36</v>
      </c>
      <c r="AE14" s="330"/>
      <c r="AF14" s="330"/>
      <c r="AG14" s="330"/>
      <c r="AH14" s="330"/>
      <c r="AI14" s="330"/>
      <c r="AJ14" s="330"/>
      <c r="AK14" s="329" t="s">
        <v>37</v>
      </c>
      <c r="AL14" s="330"/>
      <c r="AM14" s="330"/>
      <c r="AN14" s="330"/>
      <c r="AO14" s="330"/>
      <c r="AP14" s="330"/>
      <c r="AQ14" s="330"/>
      <c r="AR14" s="329" t="s">
        <v>38</v>
      </c>
      <c r="AS14" s="330"/>
      <c r="AT14" s="330"/>
      <c r="AU14" s="330"/>
      <c r="AV14" s="330"/>
      <c r="AW14" s="330"/>
      <c r="AX14" s="330"/>
      <c r="AY14" s="329" t="s">
        <v>39</v>
      </c>
      <c r="AZ14" s="330"/>
      <c r="BA14" s="330"/>
      <c r="BB14" s="330"/>
      <c r="BC14" s="330"/>
      <c r="BD14" s="330"/>
      <c r="BE14" s="330"/>
      <c r="BF14" s="327" t="s">
        <v>25</v>
      </c>
      <c r="BG14" s="329" t="s">
        <v>40</v>
      </c>
      <c r="BH14" s="330"/>
      <c r="BI14" s="330"/>
      <c r="BJ14" s="330"/>
      <c r="BK14" s="330"/>
      <c r="BL14" s="330"/>
      <c r="BM14" s="330"/>
    </row>
    <row r="15" spans="1:66" ht="63.75" x14ac:dyDescent="0.2">
      <c r="A15" s="3" t="s">
        <v>0</v>
      </c>
      <c r="B15" s="69" t="s">
        <v>27</v>
      </c>
      <c r="C15" s="70" t="s">
        <v>28</v>
      </c>
      <c r="D15" s="13" t="s">
        <v>29</v>
      </c>
      <c r="E15" s="70" t="s">
        <v>30</v>
      </c>
      <c r="F15" s="67" t="s">
        <v>31</v>
      </c>
      <c r="G15" s="67" t="s">
        <v>110</v>
      </c>
      <c r="H15" s="68" t="s">
        <v>32</v>
      </c>
      <c r="I15" s="69" t="s">
        <v>27</v>
      </c>
      <c r="J15" s="70" t="s">
        <v>28</v>
      </c>
      <c r="K15" s="13" t="s">
        <v>29</v>
      </c>
      <c r="L15" s="70" t="s">
        <v>30</v>
      </c>
      <c r="M15" s="67" t="s">
        <v>31</v>
      </c>
      <c r="N15" s="67" t="s">
        <v>110</v>
      </c>
      <c r="O15" s="68" t="s">
        <v>32</v>
      </c>
      <c r="P15" s="69" t="s">
        <v>27</v>
      </c>
      <c r="Q15" s="70" t="s">
        <v>28</v>
      </c>
      <c r="R15" s="13" t="s">
        <v>29</v>
      </c>
      <c r="S15" s="70" t="s">
        <v>30</v>
      </c>
      <c r="T15" s="67" t="s">
        <v>31</v>
      </c>
      <c r="U15" s="67" t="s">
        <v>110</v>
      </c>
      <c r="V15" s="68" t="s">
        <v>32</v>
      </c>
      <c r="W15" s="69" t="s">
        <v>27</v>
      </c>
      <c r="X15" s="70" t="s">
        <v>28</v>
      </c>
      <c r="Y15" s="13" t="s">
        <v>29</v>
      </c>
      <c r="Z15" s="70" t="s">
        <v>30</v>
      </c>
      <c r="AA15" s="67" t="s">
        <v>31</v>
      </c>
      <c r="AB15" s="67" t="s">
        <v>110</v>
      </c>
      <c r="AC15" s="68" t="s">
        <v>32</v>
      </c>
      <c r="AD15" s="69" t="s">
        <v>27</v>
      </c>
      <c r="AE15" s="70" t="s">
        <v>28</v>
      </c>
      <c r="AF15" s="13" t="s">
        <v>29</v>
      </c>
      <c r="AG15" s="70" t="s">
        <v>30</v>
      </c>
      <c r="AH15" s="67" t="s">
        <v>31</v>
      </c>
      <c r="AI15" s="67" t="s">
        <v>110</v>
      </c>
      <c r="AJ15" s="68" t="s">
        <v>32</v>
      </c>
      <c r="AK15" s="69" t="s">
        <v>27</v>
      </c>
      <c r="AL15" s="70" t="s">
        <v>28</v>
      </c>
      <c r="AM15" s="13" t="s">
        <v>29</v>
      </c>
      <c r="AN15" s="70" t="s">
        <v>30</v>
      </c>
      <c r="AO15" s="67" t="s">
        <v>31</v>
      </c>
      <c r="AP15" s="67" t="s">
        <v>110</v>
      </c>
      <c r="AQ15" s="68" t="s">
        <v>32</v>
      </c>
      <c r="AR15" s="69" t="s">
        <v>27</v>
      </c>
      <c r="AS15" s="70" t="s">
        <v>28</v>
      </c>
      <c r="AT15" s="13" t="s">
        <v>29</v>
      </c>
      <c r="AU15" s="70" t="s">
        <v>30</v>
      </c>
      <c r="AV15" s="67" t="s">
        <v>31</v>
      </c>
      <c r="AW15" s="67" t="s">
        <v>110</v>
      </c>
      <c r="AX15" s="68" t="s">
        <v>32</v>
      </c>
      <c r="AY15" s="69" t="s">
        <v>27</v>
      </c>
      <c r="AZ15" s="70" t="s">
        <v>28</v>
      </c>
      <c r="BA15" s="13" t="s">
        <v>29</v>
      </c>
      <c r="BB15" s="70" t="s">
        <v>30</v>
      </c>
      <c r="BC15" s="67" t="s">
        <v>31</v>
      </c>
      <c r="BD15" s="67" t="s">
        <v>110</v>
      </c>
      <c r="BE15" s="68" t="s">
        <v>32</v>
      </c>
      <c r="BF15" s="328"/>
      <c r="BG15" s="69" t="s">
        <v>27</v>
      </c>
      <c r="BH15" s="70" t="s">
        <v>28</v>
      </c>
      <c r="BI15" s="13" t="s">
        <v>29</v>
      </c>
      <c r="BJ15" s="70" t="s">
        <v>30</v>
      </c>
      <c r="BK15" s="67" t="s">
        <v>31</v>
      </c>
      <c r="BL15" s="67" t="s">
        <v>110</v>
      </c>
      <c r="BM15" s="68" t="s">
        <v>32</v>
      </c>
      <c r="BN15" s="16" t="s">
        <v>41</v>
      </c>
    </row>
    <row r="16" spans="1:66" x14ac:dyDescent="0.2">
      <c r="A16">
        <v>1984</v>
      </c>
      <c r="B16">
        <v>0.48884660005569458</v>
      </c>
      <c r="C16">
        <v>0.29460960626602173</v>
      </c>
      <c r="D16">
        <v>3.6708351224660873E-2</v>
      </c>
      <c r="E16">
        <v>0.1589406430721283</v>
      </c>
      <c r="F16">
        <v>6.8211187608540058E-3</v>
      </c>
      <c r="G16">
        <v>0.14430010318756104</v>
      </c>
      <c r="H16">
        <v>7.8194160014390945E-3</v>
      </c>
      <c r="I16">
        <v>0.51115339994430542</v>
      </c>
      <c r="J16">
        <v>0.23317126929759979</v>
      </c>
      <c r="K16">
        <v>0.11858240514993668</v>
      </c>
      <c r="L16">
        <v>0.16361117362976074</v>
      </c>
      <c r="M16">
        <v>3.9590846747159958E-2</v>
      </c>
      <c r="N16">
        <v>0.12402033060789108</v>
      </c>
      <c r="O16">
        <v>0</v>
      </c>
      <c r="P16">
        <v>0.15221327543258667</v>
      </c>
      <c r="Q16">
        <v>6.9767080247402191E-2</v>
      </c>
      <c r="R16">
        <v>2.4888807907700539E-2</v>
      </c>
      <c r="S16">
        <v>5.9204470366239548E-2</v>
      </c>
      <c r="T16">
        <v>1.7333459109067917E-2</v>
      </c>
      <c r="U16">
        <v>4.1871011257171631E-2</v>
      </c>
      <c r="V16">
        <v>0</v>
      </c>
      <c r="W16">
        <v>4.3487612743569694E-2</v>
      </c>
      <c r="X16">
        <v>1.4495596010979332E-2</v>
      </c>
      <c r="Y16">
        <v>7.4312223892746337E-3</v>
      </c>
      <c r="Z16">
        <v>2.1934825337116333E-2</v>
      </c>
      <c r="AA16">
        <v>9.44998595593146E-3</v>
      </c>
      <c r="AB16">
        <v>1.2484839579620629E-2</v>
      </c>
      <c r="AC16">
        <v>0</v>
      </c>
      <c r="AD16">
        <v>0.10429382134695657</v>
      </c>
      <c r="AE16">
        <v>3.1838423225233468E-2</v>
      </c>
      <c r="AF16">
        <v>2.3717936594543337E-3</v>
      </c>
      <c r="AG16">
        <v>7.0422849238193516E-2</v>
      </c>
      <c r="AH16">
        <v>1.2531151206981327E-3</v>
      </c>
      <c r="AI16">
        <v>6.2579539214650426E-2</v>
      </c>
      <c r="AJ16">
        <v>6.5901949688805458E-3</v>
      </c>
      <c r="AK16">
        <v>0.38455276697827695</v>
      </c>
      <c r="AL16">
        <v>0.26277117508256614</v>
      </c>
      <c r="AM16">
        <v>3.4336559117233573E-2</v>
      </c>
      <c r="AN16">
        <v>8.8517787136701637E-2</v>
      </c>
      <c r="AO16">
        <v>5.5680038581396125E-3</v>
      </c>
      <c r="AP16">
        <v>8.1720562225520058E-2</v>
      </c>
      <c r="AQ16">
        <v>1.2292211813588866E-3</v>
      </c>
      <c r="AR16">
        <v>0.35894011528530106</v>
      </c>
      <c r="AS16">
        <v>0.16340418955874919</v>
      </c>
      <c r="AT16">
        <v>9.3693593890650267E-2</v>
      </c>
      <c r="AU16">
        <v>0.10440670202029985</v>
      </c>
      <c r="AV16">
        <v>2.2257385856775339E-2</v>
      </c>
      <c r="AW16">
        <v>8.2149315776319981E-2</v>
      </c>
      <c r="AX16">
        <v>0</v>
      </c>
      <c r="AY16">
        <v>0.1087256564516596</v>
      </c>
      <c r="AZ16">
        <v>5.5271481692960769E-2</v>
      </c>
      <c r="BA16">
        <v>1.7457586338435502E-2</v>
      </c>
      <c r="BB16">
        <v>3.7269645803667831E-2</v>
      </c>
      <c r="BC16">
        <v>7.8834737287861029E-3</v>
      </c>
      <c r="BD16">
        <v>2.9386172394569091E-2</v>
      </c>
      <c r="BE16">
        <v>0</v>
      </c>
      <c r="BF16">
        <v>1609833906176</v>
      </c>
      <c r="BG16" s="1">
        <f t="shared" ref="BG16:BG19" si="1">B16+I16</f>
        <v>1</v>
      </c>
      <c r="BH16" s="1">
        <f t="shared" ref="BH16:BH19" si="2">C16+J16</f>
        <v>0.52778087556362152</v>
      </c>
      <c r="BI16" s="1">
        <f t="shared" ref="BI16:BI19" si="3">D16+K16</f>
        <v>0.15529075637459755</v>
      </c>
      <c r="BJ16" s="1">
        <f t="shared" ref="BJ16:BJ19" si="4">E16+L16</f>
        <v>0.32255181670188904</v>
      </c>
      <c r="BK16" s="1">
        <f t="shared" ref="BK16:BK19" si="5">F16+M16</f>
        <v>4.6411965508013964E-2</v>
      </c>
      <c r="BL16" s="1">
        <f t="shared" ref="BL16:BL19" si="6">G16+N16</f>
        <v>0.26832043379545212</v>
      </c>
      <c r="BM16" s="1">
        <f t="shared" ref="BM16:BM19" si="7">H16+O16</f>
        <v>7.8194160014390945E-3</v>
      </c>
      <c r="BN16" s="15">
        <f>BF16/agregat!$W$5/1000000000</f>
        <v>0.83063059610617118</v>
      </c>
    </row>
    <row r="17" spans="1:66" x14ac:dyDescent="0.2">
      <c r="A17">
        <v>1987</v>
      </c>
      <c r="B17">
        <v>0.52304369211196899</v>
      </c>
      <c r="C17">
        <v>0.29561737179756165</v>
      </c>
      <c r="D17">
        <v>2.5921698659658432E-2</v>
      </c>
      <c r="E17">
        <v>0.2049829363822937</v>
      </c>
      <c r="F17">
        <v>2.0455377176403999E-2</v>
      </c>
      <c r="G17">
        <v>0.1702483743429184</v>
      </c>
      <c r="H17">
        <v>1.4279180206358433E-2</v>
      </c>
      <c r="I17">
        <v>0.47695627808570862</v>
      </c>
      <c r="J17">
        <v>0.24673670530319214</v>
      </c>
      <c r="K17">
        <v>6.7022845149040222E-2</v>
      </c>
      <c r="L17">
        <v>0.16986176371574402</v>
      </c>
      <c r="M17">
        <v>6.5203115344047546E-2</v>
      </c>
      <c r="N17">
        <v>0.10465866327285767</v>
      </c>
      <c r="O17">
        <v>0</v>
      </c>
      <c r="P17">
        <v>0.16562643647193909</v>
      </c>
      <c r="Q17">
        <v>7.1389466524124146E-2</v>
      </c>
      <c r="R17">
        <v>2.9524549841880798E-2</v>
      </c>
      <c r="S17">
        <v>6.6729873418807983E-2</v>
      </c>
      <c r="T17">
        <v>3.5304009914398193E-2</v>
      </c>
      <c r="U17">
        <v>3.1425867229700089E-2</v>
      </c>
      <c r="V17">
        <v>0</v>
      </c>
      <c r="W17">
        <v>4.7576737111353178E-2</v>
      </c>
      <c r="X17">
        <v>1.7965437186709052E-2</v>
      </c>
      <c r="Y17">
        <v>9.8730445093669177E-3</v>
      </c>
      <c r="Z17">
        <v>2.0275856150337373E-2</v>
      </c>
      <c r="AA17">
        <v>1.0846932033136192E-2</v>
      </c>
      <c r="AB17">
        <v>9.4289240056159226E-3</v>
      </c>
      <c r="AC17">
        <v>0</v>
      </c>
      <c r="AD17">
        <v>0.1292651140437818</v>
      </c>
      <c r="AE17">
        <v>4.4510453777970103E-2</v>
      </c>
      <c r="AF17">
        <v>2.2069500724161239E-3</v>
      </c>
      <c r="AG17">
        <v>8.3046732268514722E-2</v>
      </c>
      <c r="AH17">
        <v>3.4608450128011969E-3</v>
      </c>
      <c r="AI17">
        <v>6.9617713503143899E-2</v>
      </c>
      <c r="AJ17">
        <v>9.9681738112957514E-3</v>
      </c>
      <c r="AK17">
        <v>0.39377858211786332</v>
      </c>
      <c r="AL17">
        <v>0.25110692246341393</v>
      </c>
      <c r="AM17">
        <v>2.3714748799246236E-2</v>
      </c>
      <c r="AN17">
        <v>0.12193619964679181</v>
      </c>
      <c r="AO17">
        <v>1.6994532627427991E-2</v>
      </c>
      <c r="AP17">
        <v>0.10063066070571261</v>
      </c>
      <c r="AQ17">
        <v>4.3110067787270195E-3</v>
      </c>
      <c r="AR17">
        <v>0.31132983145760212</v>
      </c>
      <c r="AS17">
        <v>0.17534723193089166</v>
      </c>
      <c r="AT17">
        <v>3.7498297717428963E-2</v>
      </c>
      <c r="AU17">
        <v>0.10313189650706298</v>
      </c>
      <c r="AV17">
        <v>2.9899103298624517E-2</v>
      </c>
      <c r="AW17">
        <v>7.3232793643330685E-2</v>
      </c>
      <c r="AX17">
        <v>0</v>
      </c>
      <c r="AY17">
        <v>0.11804970678925357</v>
      </c>
      <c r="AZ17">
        <v>5.3424029187964892E-2</v>
      </c>
      <c r="BA17">
        <v>1.9651504568907331E-2</v>
      </c>
      <c r="BB17">
        <v>4.6454020687848353E-2</v>
      </c>
      <c r="BC17">
        <v>2.4457079481731325E-2</v>
      </c>
      <c r="BD17">
        <v>2.1996941565001593E-2</v>
      </c>
      <c r="BE17">
        <v>0</v>
      </c>
      <c r="BF17">
        <v>1679275196416</v>
      </c>
      <c r="BG17" s="1">
        <f t="shared" si="1"/>
        <v>0.99999997019767761</v>
      </c>
      <c r="BH17" s="1">
        <f t="shared" si="2"/>
        <v>0.54235407710075378</v>
      </c>
      <c r="BI17" s="1">
        <f t="shared" si="3"/>
        <v>9.2944543808698654E-2</v>
      </c>
      <c r="BJ17" s="1">
        <f t="shared" si="4"/>
        <v>0.37484470009803772</v>
      </c>
      <c r="BK17" s="1">
        <f t="shared" si="5"/>
        <v>8.5658492520451546E-2</v>
      </c>
      <c r="BL17" s="1">
        <f t="shared" si="6"/>
        <v>0.27490703761577606</v>
      </c>
      <c r="BM17" s="1">
        <f t="shared" si="7"/>
        <v>1.4279180206358433E-2</v>
      </c>
      <c r="BN17" s="15">
        <f>BF17/agregat!$W$6/1000000000</f>
        <v>0.70452907221669925</v>
      </c>
    </row>
    <row r="18" spans="1:66" x14ac:dyDescent="0.2">
      <c r="A18">
        <v>1994</v>
      </c>
      <c r="B18">
        <v>0.50206249952316284</v>
      </c>
      <c r="C18">
        <v>0.24021215736865997</v>
      </c>
      <c r="D18">
        <v>3.723357617855072E-2</v>
      </c>
      <c r="E18">
        <v>0.2258247584104538</v>
      </c>
      <c r="F18">
        <v>4.636194184422493E-2</v>
      </c>
      <c r="G18">
        <v>0.15942201018333435</v>
      </c>
      <c r="H18">
        <v>2.0040808245539665E-2</v>
      </c>
      <c r="I18">
        <v>0.49793753027915955</v>
      </c>
      <c r="J18">
        <v>0.24524267017841339</v>
      </c>
      <c r="K18">
        <v>6.6856801509857178E-2</v>
      </c>
      <c r="L18">
        <v>0.19338203966617584</v>
      </c>
      <c r="M18">
        <v>8.5643500089645386E-2</v>
      </c>
      <c r="N18">
        <v>0.10174258798360825</v>
      </c>
      <c r="O18">
        <v>5.995964165776968E-3</v>
      </c>
      <c r="P18">
        <v>0.15598747134208679</v>
      </c>
      <c r="Q18">
        <v>5.6803535670042038E-2</v>
      </c>
      <c r="R18">
        <v>3.2265461981296539E-2</v>
      </c>
      <c r="S18">
        <v>7.0344358682632446E-2</v>
      </c>
      <c r="T18">
        <v>4.1631374508142471E-2</v>
      </c>
      <c r="U18">
        <v>2.8308568522334099E-2</v>
      </c>
      <c r="V18">
        <v>4.0442019235342741E-4</v>
      </c>
      <c r="W18">
        <v>5.0085595129610347E-2</v>
      </c>
      <c r="X18">
        <v>1.6142231523442265E-2</v>
      </c>
      <c r="Y18">
        <v>9.963465075264263E-3</v>
      </c>
      <c r="Z18">
        <v>2.5907353528767493E-2</v>
      </c>
      <c r="AA18">
        <v>1.3631337213054947E-2</v>
      </c>
      <c r="AB18">
        <v>1.2251404432079664E-2</v>
      </c>
      <c r="AC18">
        <v>2.4612225751225714E-5</v>
      </c>
      <c r="AD18">
        <v>9.551282334033484E-2</v>
      </c>
      <c r="AE18">
        <v>2.3402865371940178E-2</v>
      </c>
      <c r="AF18">
        <v>1.3660932777349744E-3</v>
      </c>
      <c r="AG18">
        <v>7.0777707523675182E-2</v>
      </c>
      <c r="AH18">
        <v>1.7018544373215013E-3</v>
      </c>
      <c r="AI18">
        <v>5.1574465652094149E-2</v>
      </c>
      <c r="AJ18">
        <v>1.7501387484737306E-2</v>
      </c>
      <c r="AK18">
        <v>0.40654965879347926</v>
      </c>
      <c r="AL18">
        <v>0.21680928845919156</v>
      </c>
      <c r="AM18">
        <v>3.5867484707804917E-2</v>
      </c>
      <c r="AN18">
        <v>0.15504704615698114</v>
      </c>
      <c r="AO18">
        <v>4.4660085623617993E-2</v>
      </c>
      <c r="AP18">
        <v>0.10784754007630773</v>
      </c>
      <c r="AQ18">
        <v>2.5394205662701941E-3</v>
      </c>
      <c r="AR18">
        <v>0.34195007082651124</v>
      </c>
      <c r="AS18">
        <v>0.18843913604997367</v>
      </c>
      <c r="AT18">
        <v>3.4591339221243085E-2</v>
      </c>
      <c r="AU18">
        <v>0.12303768756185034</v>
      </c>
      <c r="AV18">
        <v>4.4012122655937416E-2</v>
      </c>
      <c r="AW18">
        <v>7.343402027696648E-2</v>
      </c>
      <c r="AX18">
        <v>5.5915440784997002E-3</v>
      </c>
      <c r="AY18">
        <v>0.10590187928997401</v>
      </c>
      <c r="AZ18">
        <v>4.0661305755920266E-2</v>
      </c>
      <c r="BA18">
        <v>2.2301998645686091E-2</v>
      </c>
      <c r="BB18">
        <v>4.4437008064412843E-2</v>
      </c>
      <c r="BC18">
        <v>2.8000036684892492E-2</v>
      </c>
      <c r="BD18">
        <v>1.605716333043716E-2</v>
      </c>
      <c r="BE18">
        <v>3.7980795286566058E-4</v>
      </c>
      <c r="BF18">
        <v>2576971988992</v>
      </c>
      <c r="BG18" s="1">
        <f t="shared" si="1"/>
        <v>1.0000000298023224</v>
      </c>
      <c r="BH18" s="1">
        <f t="shared" si="2"/>
        <v>0.48545482754707336</v>
      </c>
      <c r="BI18" s="1">
        <f t="shared" si="3"/>
        <v>0.1040903776884079</v>
      </c>
      <c r="BJ18" s="1">
        <f t="shared" si="4"/>
        <v>0.41920679807662964</v>
      </c>
      <c r="BK18" s="1">
        <f t="shared" si="5"/>
        <v>0.13200544193387032</v>
      </c>
      <c r="BL18" s="1">
        <f t="shared" si="6"/>
        <v>0.2611645981669426</v>
      </c>
      <c r="BM18" s="1">
        <f t="shared" si="7"/>
        <v>2.6036772411316633E-2</v>
      </c>
      <c r="BN18" s="15">
        <f>BF18/agregat!$W$7/1000000000</f>
        <v>0.79050241709815106</v>
      </c>
    </row>
    <row r="19" spans="1:66" x14ac:dyDescent="0.2">
      <c r="A19">
        <v>2000</v>
      </c>
      <c r="B19">
        <v>0.47116208076477051</v>
      </c>
      <c r="C19">
        <v>0.24861146509647369</v>
      </c>
      <c r="D19">
        <v>3.0610760673880577E-2</v>
      </c>
      <c r="E19">
        <v>0.20221258699893951</v>
      </c>
      <c r="F19">
        <v>2.4897662922739983E-2</v>
      </c>
      <c r="G19">
        <v>0.15953359007835388</v>
      </c>
      <c r="H19">
        <v>1.7781328409910202E-2</v>
      </c>
      <c r="I19">
        <v>0.52883791923522949</v>
      </c>
      <c r="J19">
        <v>0.18092499673366547</v>
      </c>
      <c r="K19">
        <v>8.7733760476112366E-2</v>
      </c>
      <c r="L19">
        <v>0.2700575590133667</v>
      </c>
      <c r="M19">
        <v>0.13610543310642242</v>
      </c>
      <c r="N19">
        <v>0.13011835515499115</v>
      </c>
      <c r="O19">
        <v>3.8337558507919312E-3</v>
      </c>
      <c r="P19">
        <v>0.1870475709438324</v>
      </c>
      <c r="Q19">
        <v>4.6856481581926346E-2</v>
      </c>
      <c r="R19">
        <v>3.8156066089868546E-2</v>
      </c>
      <c r="S19">
        <v>0.10516703128814697</v>
      </c>
      <c r="T19">
        <v>6.7683890461921692E-2</v>
      </c>
      <c r="U19">
        <v>3.5896815359592438E-2</v>
      </c>
      <c r="V19">
        <v>1.5863275621086359E-3</v>
      </c>
      <c r="W19">
        <v>8.2262321778582823E-2</v>
      </c>
      <c r="X19">
        <v>1.0008715531459685E-2</v>
      </c>
      <c r="Y19">
        <v>2.657481758549448E-2</v>
      </c>
      <c r="Z19">
        <v>4.8202505175382548E-2</v>
      </c>
      <c r="AA19">
        <v>3.2182692568020865E-2</v>
      </c>
      <c r="AB19">
        <v>1.5968340186384159E-2</v>
      </c>
      <c r="AC19">
        <v>5.1472856252667773E-5</v>
      </c>
      <c r="AD19">
        <v>8.8132499693386837E-2</v>
      </c>
      <c r="AE19">
        <v>2.9010644445580484E-2</v>
      </c>
      <c r="AF19">
        <v>1.1822636558917687E-3</v>
      </c>
      <c r="AG19">
        <v>5.8101033575745746E-2</v>
      </c>
      <c r="AH19">
        <v>1.5000213695193691E-3</v>
      </c>
      <c r="AI19">
        <v>4.3228274116899348E-2</v>
      </c>
      <c r="AJ19">
        <v>1.3372738043626403E-2</v>
      </c>
      <c r="AK19">
        <v>0.38302959412200277</v>
      </c>
      <c r="AL19">
        <v>0.21960081356913749</v>
      </c>
      <c r="AM19">
        <v>2.9428496211290157E-2</v>
      </c>
      <c r="AN19">
        <v>0.14411155138189252</v>
      </c>
      <c r="AO19">
        <v>2.339764216035297E-2</v>
      </c>
      <c r="AP19">
        <v>0.11630531940270766</v>
      </c>
      <c r="AQ19">
        <v>4.4085896479725594E-3</v>
      </c>
      <c r="AR19">
        <v>0.34179032664999043</v>
      </c>
      <c r="AS19">
        <v>0.13406851868822581</v>
      </c>
      <c r="AT19">
        <v>4.9577695161020008E-2</v>
      </c>
      <c r="AU19">
        <v>0.16489052038206334</v>
      </c>
      <c r="AV19">
        <v>6.8421547893402809E-2</v>
      </c>
      <c r="AW19">
        <v>9.4221545586262334E-2</v>
      </c>
      <c r="AX19">
        <v>2.247428377966855E-3</v>
      </c>
      <c r="AY19">
        <v>0.10478524435421956</v>
      </c>
      <c r="AZ19">
        <v>3.6847766155178666E-2</v>
      </c>
      <c r="BA19">
        <v>1.1581250152264626E-2</v>
      </c>
      <c r="BB19">
        <v>5.6964526789288025E-2</v>
      </c>
      <c r="BC19">
        <v>3.5501195322272597E-2</v>
      </c>
      <c r="BD19">
        <v>1.9928476871935021E-2</v>
      </c>
      <c r="BE19">
        <v>1.5348546877895235E-3</v>
      </c>
      <c r="BF19">
        <v>3556191764480</v>
      </c>
      <c r="BG19" s="1">
        <f t="shared" si="1"/>
        <v>1</v>
      </c>
      <c r="BH19" s="1">
        <f t="shared" si="2"/>
        <v>0.42953646183013916</v>
      </c>
      <c r="BI19" s="1">
        <f t="shared" si="3"/>
        <v>0.11834452114999294</v>
      </c>
      <c r="BJ19" s="1">
        <f t="shared" si="4"/>
        <v>0.47227014601230621</v>
      </c>
      <c r="BK19" s="1">
        <f t="shared" si="5"/>
        <v>0.16100309602916241</v>
      </c>
      <c r="BL19" s="1">
        <f t="shared" si="6"/>
        <v>0.28965194523334503</v>
      </c>
      <c r="BM19" s="1">
        <f t="shared" si="7"/>
        <v>2.1615084260702133E-2</v>
      </c>
      <c r="BN19" s="15">
        <f>BF19/agregat!$W$8/1000000000</f>
        <v>0.74890660311549273</v>
      </c>
    </row>
    <row r="20" spans="1:66" x14ac:dyDescent="0.2">
      <c r="A20">
        <v>2006</v>
      </c>
      <c r="B20">
        <v>0.52124696969985995</v>
      </c>
      <c r="C20">
        <v>0.33370450139045699</v>
      </c>
      <c r="D20">
        <v>1.7256744205951701E-2</v>
      </c>
      <c r="E20">
        <v>0.17209804058075001</v>
      </c>
      <c r="F20">
        <v>2.09414809942245E-2</v>
      </c>
      <c r="G20">
        <v>0.129243284463882</v>
      </c>
      <c r="H20">
        <v>2.1913271397352201E-2</v>
      </c>
      <c r="I20">
        <v>0.47875306010246299</v>
      </c>
      <c r="J20">
        <v>0.22444960474968001</v>
      </c>
      <c r="K20">
        <v>3.5342421382665599E-2</v>
      </c>
      <c r="L20">
        <v>0.220875903964043</v>
      </c>
      <c r="M20">
        <v>0.13157045841216999</v>
      </c>
      <c r="N20">
        <v>8.5001647472381606E-2</v>
      </c>
      <c r="O20">
        <v>4.3037803843617396E-3</v>
      </c>
      <c r="P20">
        <v>0.18498663604259499</v>
      </c>
      <c r="Q20">
        <v>5.4739613085985198E-2</v>
      </c>
      <c r="R20">
        <v>6.9094034843146801E-3</v>
      </c>
      <c r="S20">
        <v>0.125061050057411</v>
      </c>
      <c r="T20">
        <v>9.7781561315059703E-2</v>
      </c>
      <c r="U20">
        <v>2.5828465819358801E-2</v>
      </c>
      <c r="V20">
        <v>1.4510147739201799E-3</v>
      </c>
      <c r="W20">
        <v>8.7308143221932602E-2</v>
      </c>
      <c r="X20">
        <v>1.06864489730814E-2</v>
      </c>
      <c r="Y20">
        <v>9.0372766928557098E-4</v>
      </c>
      <c r="Z20">
        <v>7.7424647080350503E-2</v>
      </c>
      <c r="AA20">
        <v>6.6574265066698196E-2</v>
      </c>
      <c r="AB20">
        <v>1.05280564568874E-2</v>
      </c>
      <c r="AC20">
        <v>3.2232515763018098E-4</v>
      </c>
      <c r="AD20">
        <v>9.9288719536740205E-2</v>
      </c>
      <c r="AE20">
        <v>4.18735444462211E-2</v>
      </c>
      <c r="AF20">
        <v>1.8612759243345201E-3</v>
      </c>
      <c r="AG20">
        <v>5.5553899103237603E-2</v>
      </c>
      <c r="AH20">
        <v>1.2765793541378999E-3</v>
      </c>
      <c r="AI20">
        <v>3.6291420997274303E-2</v>
      </c>
      <c r="AJ20">
        <v>1.79858985516732E-2</v>
      </c>
      <c r="AK20">
        <v>0.42195823909988101</v>
      </c>
      <c r="AL20">
        <v>0.29183095965481298</v>
      </c>
      <c r="AM20">
        <v>1.53954684927566E-2</v>
      </c>
      <c r="AN20">
        <v>0.11654414375172401</v>
      </c>
      <c r="AO20">
        <v>1.96649013979374E-2</v>
      </c>
      <c r="AP20">
        <v>9.2951870248101795E-2</v>
      </c>
      <c r="AQ20">
        <v>3.9273720296644299E-3</v>
      </c>
      <c r="AR20">
        <v>0.293766425319272</v>
      </c>
      <c r="AS20">
        <v>0.16970999852736601</v>
      </c>
      <c r="AT20">
        <v>2.84330171035624E-2</v>
      </c>
      <c r="AU20">
        <v>9.58148466060562E-2</v>
      </c>
      <c r="AV20">
        <v>3.3788898630206399E-2</v>
      </c>
      <c r="AW20">
        <v>5.9173182672898499E-2</v>
      </c>
      <c r="AX20">
        <v>2.8527654037478001E-3</v>
      </c>
      <c r="AY20">
        <v>9.7678494174327404E-2</v>
      </c>
      <c r="AZ20">
        <v>4.4053163361144801E-2</v>
      </c>
      <c r="BA20">
        <v>6.0056759985804304E-3</v>
      </c>
      <c r="BB20">
        <v>4.7636398234931598E-2</v>
      </c>
      <c r="BC20">
        <v>3.1207298608629901E-2</v>
      </c>
      <c r="BD20">
        <v>1.5300410044490601E-2</v>
      </c>
      <c r="BE20">
        <v>1.1286896446775501E-3</v>
      </c>
      <c r="BF20">
        <v>6208151355392</v>
      </c>
      <c r="BG20" s="1">
        <v>1</v>
      </c>
      <c r="BH20" s="1"/>
      <c r="BI20" s="1"/>
      <c r="BJ20" s="1"/>
      <c r="BK20" s="1"/>
      <c r="BL20" s="1"/>
      <c r="BM20" s="1"/>
      <c r="BN20" s="15">
        <f>BF20/agregat!$W$9/1000000000</f>
        <v>0.73411495571321372</v>
      </c>
    </row>
    <row r="21" spans="1:66" x14ac:dyDescent="0.2">
      <c r="A21">
        <v>2010</v>
      </c>
      <c r="B21">
        <v>0.49641251564025901</v>
      </c>
      <c r="C21">
        <v>0.33343732357025102</v>
      </c>
      <c r="D21">
        <v>1.8573131412267699E-2</v>
      </c>
      <c r="E21">
        <v>0.14572951197624201</v>
      </c>
      <c r="F21">
        <v>1.22684668749571E-2</v>
      </c>
      <c r="G21">
        <v>0.120512440800667</v>
      </c>
      <c r="H21">
        <v>1.2948608957231E-2</v>
      </c>
      <c r="I21">
        <v>0.50358748435974099</v>
      </c>
      <c r="J21">
        <v>0.26787462830543501</v>
      </c>
      <c r="K21">
        <v>3.1836170703172698E-2</v>
      </c>
      <c r="L21">
        <v>0.20666521787643399</v>
      </c>
      <c r="M21">
        <v>8.6178481578826904E-2</v>
      </c>
      <c r="N21">
        <v>0.11609124392271</v>
      </c>
      <c r="O21">
        <v>4.3954853899776901E-3</v>
      </c>
      <c r="P21">
        <v>0.20181430876254999</v>
      </c>
      <c r="Q21">
        <v>7.9292424023151398E-2</v>
      </c>
      <c r="R21">
        <v>1.0427938774228099E-2</v>
      </c>
      <c r="S21">
        <v>0.113425619900227</v>
      </c>
      <c r="T21">
        <v>5.8451004326343502E-2</v>
      </c>
      <c r="U21">
        <v>5.36359548568726E-2</v>
      </c>
      <c r="V21">
        <v>1.3386616483330701E-3</v>
      </c>
      <c r="W21">
        <v>7.23479882070166E-2</v>
      </c>
      <c r="X21">
        <v>2.1322751228057601E-2</v>
      </c>
      <c r="Y21">
        <v>3.9056958077033399E-5</v>
      </c>
      <c r="Z21">
        <v>5.0994022773153201E-2</v>
      </c>
      <c r="AA21">
        <v>2.7430106257772799E-2</v>
      </c>
      <c r="AB21">
        <v>2.34386354416504E-2</v>
      </c>
      <c r="AC21">
        <v>1.2528006273383299E-4</v>
      </c>
      <c r="AD21">
        <v>6.8754481295345102E-2</v>
      </c>
      <c r="AE21">
        <v>3.1167880133378199E-2</v>
      </c>
      <c r="AF21">
        <v>1.53968013044266E-3</v>
      </c>
      <c r="AG21">
        <v>3.6046921257576997E-2</v>
      </c>
      <c r="AH21">
        <v>4.3384796852596598E-4</v>
      </c>
      <c r="AI21">
        <v>2.6500885368971501E-2</v>
      </c>
      <c r="AJ21">
        <v>9.1121876797815495E-3</v>
      </c>
      <c r="AK21">
        <v>0.42765802684711401</v>
      </c>
      <c r="AL21">
        <v>0.302269430123078</v>
      </c>
      <c r="AM21">
        <v>1.7033451343494699E-2</v>
      </c>
      <c r="AN21">
        <v>0.109682597516258</v>
      </c>
      <c r="AO21">
        <v>1.1834619068974201E-2</v>
      </c>
      <c r="AP21">
        <v>9.4011557303820104E-2</v>
      </c>
      <c r="AQ21">
        <v>3.8364216995178699E-3</v>
      </c>
      <c r="AR21">
        <v>0.301773165637991</v>
      </c>
      <c r="AS21">
        <v>0.188582205546867</v>
      </c>
      <c r="AT21">
        <v>2.1408232973252499E-2</v>
      </c>
      <c r="AU21">
        <v>9.3239590766709193E-2</v>
      </c>
      <c r="AV21">
        <v>2.7727478860242401E-2</v>
      </c>
      <c r="AW21">
        <v>6.24552880861605E-2</v>
      </c>
      <c r="AX21">
        <v>3.0568238262795801E-3</v>
      </c>
      <c r="AY21">
        <v>0.12946632496232</v>
      </c>
      <c r="AZ21">
        <v>5.7969674604400702E-2</v>
      </c>
      <c r="BA21">
        <v>1.0388881523534199E-2</v>
      </c>
      <c r="BB21">
        <v>6.2431598525397397E-2</v>
      </c>
      <c r="BC21">
        <v>3.1020896935339101E-2</v>
      </c>
      <c r="BD21">
        <v>3.0197319809346399E-2</v>
      </c>
      <c r="BE21">
        <v>1.2133815984223201E-3</v>
      </c>
      <c r="BF21">
        <v>7535394291712</v>
      </c>
      <c r="BN21" s="15">
        <f>BF21/agregat!$W$10/1000000000</f>
        <v>0.80841851170844214</v>
      </c>
    </row>
    <row r="22" spans="1:66" x14ac:dyDescent="0.2">
      <c r="A22"/>
    </row>
    <row r="23" spans="1:66" ht="26.25" customHeight="1" thickBot="1" x14ac:dyDescent="0.25">
      <c r="A23" s="72" t="s">
        <v>122</v>
      </c>
    </row>
    <row r="24" spans="1:66" ht="13.5" thickBot="1" x14ac:dyDescent="0.25">
      <c r="B24" s="329" t="s">
        <v>26</v>
      </c>
      <c r="C24" s="330"/>
      <c r="D24" s="330"/>
      <c r="E24" s="330"/>
      <c r="F24" s="330"/>
      <c r="G24" s="330"/>
      <c r="H24" s="330"/>
      <c r="I24" s="329" t="s">
        <v>33</v>
      </c>
      <c r="J24" s="330"/>
      <c r="K24" s="330"/>
      <c r="L24" s="330"/>
      <c r="M24" s="330"/>
      <c r="N24" s="330"/>
      <c r="O24" s="330"/>
      <c r="P24" s="329" t="s">
        <v>34</v>
      </c>
      <c r="Q24" s="330"/>
      <c r="R24" s="330"/>
      <c r="S24" s="330"/>
      <c r="T24" s="330"/>
      <c r="U24" s="330"/>
      <c r="V24" s="330"/>
      <c r="W24" s="329" t="s">
        <v>35</v>
      </c>
      <c r="X24" s="330"/>
      <c r="Y24" s="330"/>
      <c r="Z24" s="330"/>
      <c r="AA24" s="330"/>
      <c r="AB24" s="330"/>
      <c r="AC24" s="330"/>
      <c r="AD24" s="329" t="s">
        <v>36</v>
      </c>
      <c r="AE24" s="330"/>
      <c r="AF24" s="330"/>
      <c r="AG24" s="330"/>
      <c r="AH24" s="330"/>
      <c r="AI24" s="330"/>
      <c r="AJ24" s="330"/>
      <c r="AK24" s="329" t="s">
        <v>37</v>
      </c>
      <c r="AL24" s="330"/>
      <c r="AM24" s="330"/>
      <c r="AN24" s="330"/>
      <c r="AO24" s="330"/>
      <c r="AP24" s="330"/>
      <c r="AQ24" s="330"/>
      <c r="AR24" s="329" t="s">
        <v>38</v>
      </c>
      <c r="AS24" s="330"/>
      <c r="AT24" s="330"/>
      <c r="AU24" s="330"/>
      <c r="AV24" s="330"/>
      <c r="AW24" s="330"/>
      <c r="AX24" s="330"/>
      <c r="AY24" s="329" t="s">
        <v>39</v>
      </c>
      <c r="AZ24" s="330"/>
      <c r="BA24" s="330"/>
      <c r="BB24" s="330"/>
      <c r="BC24" s="330"/>
      <c r="BD24" s="330"/>
      <c r="BE24" s="330"/>
      <c r="BF24" s="327" t="s">
        <v>25</v>
      </c>
      <c r="BG24" s="329" t="s">
        <v>40</v>
      </c>
      <c r="BH24" s="330"/>
      <c r="BI24" s="330"/>
      <c r="BJ24" s="330"/>
      <c r="BK24" s="330"/>
      <c r="BL24" s="330"/>
      <c r="BM24" s="330"/>
    </row>
    <row r="25" spans="1:66" ht="63.75" x14ac:dyDescent="0.2">
      <c r="A25" s="3" t="s">
        <v>0</v>
      </c>
      <c r="B25" s="69" t="s">
        <v>27</v>
      </c>
      <c r="C25" s="70" t="s">
        <v>28</v>
      </c>
      <c r="D25" s="13" t="s">
        <v>29</v>
      </c>
      <c r="E25" s="70" t="s">
        <v>30</v>
      </c>
      <c r="F25" s="67" t="s">
        <v>31</v>
      </c>
      <c r="G25" s="67" t="s">
        <v>110</v>
      </c>
      <c r="H25" s="68" t="s">
        <v>32</v>
      </c>
      <c r="I25" s="69" t="s">
        <v>27</v>
      </c>
      <c r="J25" s="70" t="s">
        <v>28</v>
      </c>
      <c r="K25" s="13" t="s">
        <v>29</v>
      </c>
      <c r="L25" s="70" t="s">
        <v>30</v>
      </c>
      <c r="M25" s="67" t="s">
        <v>31</v>
      </c>
      <c r="N25" s="67" t="s">
        <v>110</v>
      </c>
      <c r="O25" s="68" t="s">
        <v>32</v>
      </c>
      <c r="P25" s="69" t="s">
        <v>27</v>
      </c>
      <c r="Q25" s="70" t="s">
        <v>28</v>
      </c>
      <c r="R25" s="13" t="s">
        <v>29</v>
      </c>
      <c r="S25" s="70" t="s">
        <v>30</v>
      </c>
      <c r="T25" s="67" t="s">
        <v>31</v>
      </c>
      <c r="U25" s="67" t="s">
        <v>110</v>
      </c>
      <c r="V25" s="68" t="s">
        <v>32</v>
      </c>
      <c r="W25" s="69" t="s">
        <v>27</v>
      </c>
      <c r="X25" s="70" t="s">
        <v>28</v>
      </c>
      <c r="Y25" s="13" t="s">
        <v>29</v>
      </c>
      <c r="Z25" s="70" t="s">
        <v>30</v>
      </c>
      <c r="AA25" s="67" t="s">
        <v>31</v>
      </c>
      <c r="AB25" s="67" t="s">
        <v>110</v>
      </c>
      <c r="AC25" s="68" t="s">
        <v>32</v>
      </c>
      <c r="AD25" s="69" t="s">
        <v>27</v>
      </c>
      <c r="AE25" s="70" t="s">
        <v>28</v>
      </c>
      <c r="AF25" s="13" t="s">
        <v>29</v>
      </c>
      <c r="AG25" s="70" t="s">
        <v>30</v>
      </c>
      <c r="AH25" s="67" t="s">
        <v>31</v>
      </c>
      <c r="AI25" s="67" t="s">
        <v>110</v>
      </c>
      <c r="AJ25" s="68" t="s">
        <v>32</v>
      </c>
      <c r="AK25" s="69" t="s">
        <v>27</v>
      </c>
      <c r="AL25" s="70" t="s">
        <v>28</v>
      </c>
      <c r="AM25" s="13" t="s">
        <v>29</v>
      </c>
      <c r="AN25" s="70" t="s">
        <v>30</v>
      </c>
      <c r="AO25" s="67" t="s">
        <v>31</v>
      </c>
      <c r="AP25" s="67" t="s">
        <v>110</v>
      </c>
      <c r="AQ25" s="68" t="s">
        <v>32</v>
      </c>
      <c r="AR25" s="69" t="s">
        <v>27</v>
      </c>
      <c r="AS25" s="70" t="s">
        <v>28</v>
      </c>
      <c r="AT25" s="13" t="s">
        <v>29</v>
      </c>
      <c r="AU25" s="70" t="s">
        <v>30</v>
      </c>
      <c r="AV25" s="67" t="s">
        <v>31</v>
      </c>
      <c r="AW25" s="67" t="s">
        <v>110</v>
      </c>
      <c r="AX25" s="68" t="s">
        <v>32</v>
      </c>
      <c r="AY25" s="69" t="s">
        <v>27</v>
      </c>
      <c r="AZ25" s="70" t="s">
        <v>28</v>
      </c>
      <c r="BA25" s="13" t="s">
        <v>29</v>
      </c>
      <c r="BB25" s="70" t="s">
        <v>30</v>
      </c>
      <c r="BC25" s="67" t="s">
        <v>31</v>
      </c>
      <c r="BD25" s="67" t="s">
        <v>110</v>
      </c>
      <c r="BE25" s="68" t="s">
        <v>32</v>
      </c>
      <c r="BF25" s="328"/>
      <c r="BG25" s="69" t="s">
        <v>27</v>
      </c>
      <c r="BH25" s="70" t="s">
        <v>28</v>
      </c>
      <c r="BI25" s="13" t="s">
        <v>29</v>
      </c>
      <c r="BJ25" s="70" t="s">
        <v>30</v>
      </c>
      <c r="BK25" s="67" t="s">
        <v>31</v>
      </c>
      <c r="BL25" s="67" t="s">
        <v>110</v>
      </c>
      <c r="BM25" s="68" t="s">
        <v>32</v>
      </c>
      <c r="BN25" s="16" t="s">
        <v>41</v>
      </c>
    </row>
    <row r="26" spans="1:66" x14ac:dyDescent="0.2">
      <c r="A26">
        <v>1984</v>
      </c>
      <c r="B26">
        <v>0.48904389142990112</v>
      </c>
      <c r="C26">
        <v>0.28326445817947388</v>
      </c>
      <c r="D26">
        <v>3.6698527634143829E-2</v>
      </c>
      <c r="E26">
        <v>0.16908091306686401</v>
      </c>
      <c r="F26">
        <v>6.3183014281094074E-3</v>
      </c>
      <c r="G26">
        <v>0.14190728962421417</v>
      </c>
      <c r="H26">
        <v>2.0855313166975975E-2</v>
      </c>
      <c r="I26">
        <v>0.51095610857009888</v>
      </c>
      <c r="J26">
        <v>0.22839406132698059</v>
      </c>
      <c r="K26">
        <v>0.1138484999537468</v>
      </c>
      <c r="L26">
        <v>0.16871355473995209</v>
      </c>
      <c r="M26">
        <v>3.8675896823406219E-2</v>
      </c>
      <c r="N26">
        <v>0.11821664124727249</v>
      </c>
      <c r="O26">
        <v>1.1821020394563675E-2</v>
      </c>
      <c r="P26">
        <v>0.15123066306114197</v>
      </c>
      <c r="Q26">
        <v>6.7277960479259491E-2</v>
      </c>
      <c r="R26">
        <v>2.3908678442239761E-2</v>
      </c>
      <c r="S26">
        <v>6.0044027864933014E-2</v>
      </c>
      <c r="T26">
        <v>1.6760148108005524E-2</v>
      </c>
      <c r="U26">
        <v>4.112093523144722E-2</v>
      </c>
      <c r="V26">
        <v>2.1629445254802704E-3</v>
      </c>
      <c r="W26">
        <v>4.2939625658596055E-2</v>
      </c>
      <c r="X26">
        <v>1.3958024545208905E-2</v>
      </c>
      <c r="Y26">
        <v>7.218568313137135E-3</v>
      </c>
      <c r="Z26">
        <v>2.1763032847671386E-2</v>
      </c>
      <c r="AA26">
        <v>9.2075878806742832E-3</v>
      </c>
      <c r="AB26">
        <v>1.2177095716432438E-2</v>
      </c>
      <c r="AC26">
        <v>3.7834936310172972E-4</v>
      </c>
      <c r="AD26">
        <v>0.1018402107100638</v>
      </c>
      <c r="AE26">
        <v>3.0741986394525071E-2</v>
      </c>
      <c r="AF26">
        <v>2.6948378234505415E-3</v>
      </c>
      <c r="AG26">
        <v>6.8403386769638169E-2</v>
      </c>
      <c r="AH26">
        <v>1.2423241944790543E-3</v>
      </c>
      <c r="AI26">
        <v>6.0421796676713879E-2</v>
      </c>
      <c r="AJ26">
        <v>6.7392658830710247E-3</v>
      </c>
      <c r="AK26">
        <v>0.38720369031330032</v>
      </c>
      <c r="AL26">
        <v>0.25252247736135519</v>
      </c>
      <c r="AM26">
        <v>3.4003690235592188E-2</v>
      </c>
      <c r="AN26">
        <v>0.10067751915472381</v>
      </c>
      <c r="AO26">
        <v>5.075977288979263E-3</v>
      </c>
      <c r="AP26">
        <v>8.1485495118587215E-2</v>
      </c>
      <c r="AQ26">
        <v>1.4116047081344363E-2</v>
      </c>
      <c r="AR26">
        <v>0.35972546264642996</v>
      </c>
      <c r="AS26">
        <v>0.16111610819316408</v>
      </c>
      <c r="AT26">
        <v>8.9939819983482813E-2</v>
      </c>
      <c r="AU26">
        <v>0.10866953390934579</v>
      </c>
      <c r="AV26">
        <v>2.1915750185810649E-2</v>
      </c>
      <c r="AW26">
        <v>7.7095708653225084E-2</v>
      </c>
      <c r="AX26">
        <v>9.6580755880916521E-3</v>
      </c>
      <c r="AY26">
        <v>0.10829104219507305</v>
      </c>
      <c r="AZ26">
        <v>5.3319936321364329E-2</v>
      </c>
      <c r="BA26">
        <v>1.6690109301018222E-2</v>
      </c>
      <c r="BB26">
        <v>3.8280996420782032E-2</v>
      </c>
      <c r="BC26">
        <v>7.5525604179678529E-3</v>
      </c>
      <c r="BD26">
        <v>2.8943840579139055E-2</v>
      </c>
      <c r="BE26">
        <v>1.7845950794204836E-3</v>
      </c>
      <c r="BF26">
        <v>1660559687680</v>
      </c>
      <c r="BG26" s="1">
        <f t="shared" ref="BG26:BG29" si="8">B26+I26</f>
        <v>1</v>
      </c>
      <c r="BH26" s="1">
        <f t="shared" ref="BH26:BH29" si="9">C26+J26</f>
        <v>0.51165851950645447</v>
      </c>
      <c r="BI26" s="1">
        <f t="shared" ref="BI26:BI29" si="10">D26+K26</f>
        <v>0.15054702758789063</v>
      </c>
      <c r="BJ26" s="1">
        <f t="shared" ref="BJ26:BJ29" si="11">E26+L26</f>
        <v>0.3377944678068161</v>
      </c>
      <c r="BK26" s="1">
        <f t="shared" ref="BK26:BK29" si="12">F26+M26</f>
        <v>4.4994198251515627E-2</v>
      </c>
      <c r="BL26" s="1">
        <f t="shared" ref="BL26:BL29" si="13">G26+N26</f>
        <v>0.26012393087148666</v>
      </c>
      <c r="BM26" s="1">
        <f t="shared" ref="BM26:BM29" si="14">H26+O26</f>
        <v>3.267633356153965E-2</v>
      </c>
      <c r="BN26" s="15">
        <f>BF26/agregat!$W$5/1000000000</f>
        <v>0.85680372239390412</v>
      </c>
    </row>
    <row r="27" spans="1:66" x14ac:dyDescent="0.2">
      <c r="A27">
        <v>1987</v>
      </c>
      <c r="B27">
        <v>0.52057933807373047</v>
      </c>
      <c r="C27">
        <v>0.28440544009208679</v>
      </c>
      <c r="D27">
        <v>2.3482061922550201E-2</v>
      </c>
      <c r="E27">
        <v>0.21269184350967407</v>
      </c>
      <c r="F27">
        <v>1.915510930120945E-2</v>
      </c>
      <c r="G27">
        <v>0.16054229438304901</v>
      </c>
      <c r="H27">
        <v>3.2994449138641357E-2</v>
      </c>
      <c r="I27">
        <v>0.47942066192626953</v>
      </c>
      <c r="J27">
        <v>0.23181937634944916</v>
      </c>
      <c r="K27">
        <v>6.4984649419784546E-2</v>
      </c>
      <c r="L27">
        <v>0.18261663615703583</v>
      </c>
      <c r="M27">
        <v>6.237657368183136E-2</v>
      </c>
      <c r="N27">
        <v>0.10112041980028152</v>
      </c>
      <c r="O27">
        <v>1.9119638949632645E-2</v>
      </c>
      <c r="P27">
        <v>0.1636616438627243</v>
      </c>
      <c r="Q27">
        <v>6.6286608576774597E-2</v>
      </c>
      <c r="R27">
        <v>2.9986128211021423E-2</v>
      </c>
      <c r="S27">
        <v>6.7388907074928284E-2</v>
      </c>
      <c r="T27">
        <v>3.2459523528814316E-2</v>
      </c>
      <c r="U27">
        <v>3.0611151829361916E-2</v>
      </c>
      <c r="V27">
        <v>4.3182317167520523E-3</v>
      </c>
      <c r="W27">
        <v>4.6262485636027202E-2</v>
      </c>
      <c r="X27">
        <v>1.6747148904020088E-2</v>
      </c>
      <c r="Y27">
        <v>9.3750821770705161E-3</v>
      </c>
      <c r="Z27">
        <v>2.014025475126173E-2</v>
      </c>
      <c r="AA27">
        <v>1.0637300595623364E-2</v>
      </c>
      <c r="AB27">
        <v>9.0480364716014044E-3</v>
      </c>
      <c r="AC27">
        <v>4.5491755069626343E-4</v>
      </c>
      <c r="AD27">
        <v>0.12555827597000727</v>
      </c>
      <c r="AE27">
        <v>4.3001450563518041E-2</v>
      </c>
      <c r="AF27">
        <v>2.0736188227329661E-3</v>
      </c>
      <c r="AG27">
        <v>8.0483206384161329E-2</v>
      </c>
      <c r="AH27">
        <v>2.80951686732457E-3</v>
      </c>
      <c r="AI27">
        <v>6.6560731163041204E-2</v>
      </c>
      <c r="AJ27">
        <v>1.1112958511265883E-2</v>
      </c>
      <c r="AK27">
        <v>0.39502107994409785</v>
      </c>
      <c r="AL27">
        <v>0.24140399729799619</v>
      </c>
      <c r="AM27">
        <v>2.1408443119797688E-2</v>
      </c>
      <c r="AN27">
        <v>0.13220863937036487</v>
      </c>
      <c r="AO27">
        <v>1.634559246416013E-2</v>
      </c>
      <c r="AP27">
        <v>9.398155742781758E-2</v>
      </c>
      <c r="AQ27">
        <v>2.1881489644669568E-2</v>
      </c>
      <c r="AR27">
        <v>0.31575902050348381</v>
      </c>
      <c r="AS27">
        <v>0.16553277236657835</v>
      </c>
      <c r="AT27">
        <v>3.4998523331948701E-2</v>
      </c>
      <c r="AU27">
        <v>0.11522772387911594</v>
      </c>
      <c r="AV27">
        <v>2.9917049304529104E-2</v>
      </c>
      <c r="AW27">
        <v>7.0509267581019885E-2</v>
      </c>
      <c r="AX27">
        <v>1.4801407679044861E-2</v>
      </c>
      <c r="AY27">
        <v>0.11739915989517785</v>
      </c>
      <c r="AZ27">
        <v>4.9539460024927928E-2</v>
      </c>
      <c r="BA27">
        <v>2.0611045501211858E-2</v>
      </c>
      <c r="BB27">
        <v>4.7248654054212247E-2</v>
      </c>
      <c r="BC27">
        <v>2.1822223905006759E-2</v>
      </c>
      <c r="BD27">
        <v>2.1563115837038901E-2</v>
      </c>
      <c r="BE27">
        <v>3.8633142787634191E-3</v>
      </c>
      <c r="BF27">
        <v>1764273422336</v>
      </c>
      <c r="BG27" s="1">
        <f t="shared" si="8"/>
        <v>1</v>
      </c>
      <c r="BH27" s="1">
        <f t="shared" si="9"/>
        <v>0.51622481644153595</v>
      </c>
      <c r="BI27" s="1">
        <f t="shared" si="10"/>
        <v>8.8466711342334747E-2</v>
      </c>
      <c r="BJ27" s="1">
        <f t="shared" si="11"/>
        <v>0.3953084796667099</v>
      </c>
      <c r="BK27" s="1">
        <f t="shared" si="12"/>
        <v>8.153168298304081E-2</v>
      </c>
      <c r="BL27" s="1">
        <f t="shared" si="13"/>
        <v>0.26166271418333054</v>
      </c>
      <c r="BM27" s="1">
        <f t="shared" si="14"/>
        <v>5.2114088088274002E-2</v>
      </c>
      <c r="BN27" s="15">
        <f>BF27/agregat!$W$6/1000000000</f>
        <v>0.74018952940399652</v>
      </c>
    </row>
    <row r="28" spans="1:66" x14ac:dyDescent="0.2">
      <c r="A28">
        <v>1994</v>
      </c>
      <c r="B28">
        <v>0.49629107117652893</v>
      </c>
      <c r="C28">
        <v>0.22195908427238464</v>
      </c>
      <c r="D28">
        <v>3.3500876277685165E-2</v>
      </c>
      <c r="E28">
        <v>0.24083112180233002</v>
      </c>
      <c r="F28">
        <v>3.921552374958992E-2</v>
      </c>
      <c r="G28">
        <v>0.14187480509281158</v>
      </c>
      <c r="H28">
        <v>5.9740800410509109E-2</v>
      </c>
      <c r="I28">
        <v>0.50370889902114868</v>
      </c>
      <c r="J28">
        <v>0.21708668768405914</v>
      </c>
      <c r="K28">
        <v>6.0638554394245148E-2</v>
      </c>
      <c r="L28">
        <v>0.22598364949226379</v>
      </c>
      <c r="M28">
        <v>8.0170311033725739E-2</v>
      </c>
      <c r="N28">
        <v>9.4322681427001953E-2</v>
      </c>
      <c r="O28">
        <v>5.1490657031536102E-2</v>
      </c>
      <c r="P28">
        <v>0.15729652345180511</v>
      </c>
      <c r="Q28">
        <v>4.8391204327344894E-2</v>
      </c>
      <c r="R28">
        <v>2.7390625327825546E-2</v>
      </c>
      <c r="S28">
        <v>8.1514686346054077E-2</v>
      </c>
      <c r="T28">
        <v>3.6740750074386597E-2</v>
      </c>
      <c r="U28">
        <v>3.1497493386268616E-2</v>
      </c>
      <c r="V28">
        <v>1.3276448473334312E-2</v>
      </c>
      <c r="W28">
        <v>4.8305830346016529E-2</v>
      </c>
      <c r="X28">
        <v>1.4214916771145284E-2</v>
      </c>
      <c r="Y28">
        <v>7.4360132323047267E-3</v>
      </c>
      <c r="Z28">
        <v>2.6654900708664459E-2</v>
      </c>
      <c r="AA28">
        <v>1.3121375101044908E-2</v>
      </c>
      <c r="AB28">
        <v>1.1996393173990922E-2</v>
      </c>
      <c r="AC28">
        <v>1.5371318458870147E-3</v>
      </c>
      <c r="AD28">
        <v>8.6491380716157043E-2</v>
      </c>
      <c r="AE28">
        <v>2.1130803298382243E-2</v>
      </c>
      <c r="AF28">
        <v>1.2768462084830554E-3</v>
      </c>
      <c r="AG28">
        <v>6.4083731298733904E-2</v>
      </c>
      <c r="AH28">
        <v>1.463943146463566E-3</v>
      </c>
      <c r="AI28">
        <v>4.628058162310212E-2</v>
      </c>
      <c r="AJ28">
        <v>1.6339206518368898E-2</v>
      </c>
      <c r="AK28">
        <v>0.40979969993328141</v>
      </c>
      <c r="AL28">
        <v>0.20082827601920455</v>
      </c>
      <c r="AM28">
        <v>3.2224030633299858E-2</v>
      </c>
      <c r="AN28">
        <v>0.17674739437850867</v>
      </c>
      <c r="AO28">
        <v>3.7751578789597603E-2</v>
      </c>
      <c r="AP28">
        <v>9.5594222168987192E-2</v>
      </c>
      <c r="AQ28">
        <v>4.3401593169189338E-2</v>
      </c>
      <c r="AR28">
        <v>0.34641236831271832</v>
      </c>
      <c r="AS28">
        <v>0.1686954818718743</v>
      </c>
      <c r="AT28">
        <v>3.3247927891067876E-2</v>
      </c>
      <c r="AU28">
        <v>0.14446895784438038</v>
      </c>
      <c r="AV28">
        <v>4.3429559997615469E-2</v>
      </c>
      <c r="AW28">
        <v>6.2825187769750171E-2</v>
      </c>
      <c r="AX28">
        <v>3.821420963061533E-2</v>
      </c>
      <c r="AY28">
        <v>0.10899068942949659</v>
      </c>
      <c r="AZ28">
        <v>3.4176288357819579E-2</v>
      </c>
      <c r="BA28">
        <v>1.9954612807132677E-2</v>
      </c>
      <c r="BB28">
        <v>5.4859788616398703E-2</v>
      </c>
      <c r="BC28">
        <v>2.3619373604791074E-2</v>
      </c>
      <c r="BD28">
        <v>1.9501098479376023E-2</v>
      </c>
      <c r="BE28">
        <v>1.1739316692192301E-2</v>
      </c>
      <c r="BF28">
        <v>2849369227264</v>
      </c>
      <c r="BG28" s="1">
        <f t="shared" si="8"/>
        <v>0.99999997019767761</v>
      </c>
      <c r="BH28" s="1">
        <f t="shared" si="9"/>
        <v>0.43904577195644379</v>
      </c>
      <c r="BI28" s="1">
        <f t="shared" si="10"/>
        <v>9.4139430671930313E-2</v>
      </c>
      <c r="BJ28" s="1">
        <f t="shared" si="11"/>
        <v>0.46681477129459381</v>
      </c>
      <c r="BK28" s="1">
        <f t="shared" si="12"/>
        <v>0.11938583478331566</v>
      </c>
      <c r="BL28" s="1">
        <f t="shared" si="13"/>
        <v>0.23619748651981354</v>
      </c>
      <c r="BM28" s="1">
        <f t="shared" si="14"/>
        <v>0.11123145744204521</v>
      </c>
      <c r="BN28" s="15">
        <f>BF28/agregat!$W$7/1000000000</f>
        <v>0.87406198863587081</v>
      </c>
    </row>
    <row r="29" spans="1:66" x14ac:dyDescent="0.2">
      <c r="A29">
        <v>2000</v>
      </c>
      <c r="B29">
        <v>0.46624264121055603</v>
      </c>
      <c r="C29">
        <v>0.21471112966537476</v>
      </c>
      <c r="D29">
        <v>2.4395590648055077E-2</v>
      </c>
      <c r="E29">
        <v>0.22713591158390045</v>
      </c>
      <c r="F29">
        <v>2.0695213228464127E-2</v>
      </c>
      <c r="G29">
        <v>0.13436770439147949</v>
      </c>
      <c r="H29">
        <v>7.2072997689247131E-2</v>
      </c>
      <c r="I29">
        <v>0.53375738859176636</v>
      </c>
      <c r="J29">
        <v>0.14625473320484161</v>
      </c>
      <c r="K29">
        <v>7.5056575238704681E-2</v>
      </c>
      <c r="L29">
        <v>0.31244608759880066</v>
      </c>
      <c r="M29">
        <v>0.11460557579994202</v>
      </c>
      <c r="N29">
        <v>0.10904461890459061</v>
      </c>
      <c r="O29">
        <v>8.8795900344848633E-2</v>
      </c>
      <c r="P29">
        <v>0.18497781455516815</v>
      </c>
      <c r="Q29">
        <v>3.7926308810710907E-2</v>
      </c>
      <c r="R29">
        <v>3.0571235343813896E-2</v>
      </c>
      <c r="S29">
        <v>0.1164802685379982</v>
      </c>
      <c r="T29">
        <v>5.7139221578836441E-2</v>
      </c>
      <c r="U29">
        <v>3.1988482922315598E-2</v>
      </c>
      <c r="V29">
        <v>2.735256589949131E-2</v>
      </c>
      <c r="W29">
        <v>7.4134098957133798E-2</v>
      </c>
      <c r="X29">
        <v>8.4153523732126215E-3</v>
      </c>
      <c r="Y29">
        <v>2.2341023066930168E-2</v>
      </c>
      <c r="Z29">
        <v>4.3377723235097941E-2</v>
      </c>
      <c r="AA29">
        <v>2.7053460212479549E-2</v>
      </c>
      <c r="AB29">
        <v>1.3412003700738537E-2</v>
      </c>
      <c r="AC29">
        <v>2.9122589666485087E-3</v>
      </c>
      <c r="AD29">
        <v>7.437180621497716E-2</v>
      </c>
      <c r="AE29">
        <v>2.4533592233425452E-2</v>
      </c>
      <c r="AF29">
        <v>9.8859496877281954E-4</v>
      </c>
      <c r="AG29">
        <v>4.884961891473763E-2</v>
      </c>
      <c r="AH29">
        <v>1.2291773560454832E-3</v>
      </c>
      <c r="AI29">
        <v>3.6125295033612233E-2</v>
      </c>
      <c r="AJ29">
        <v>1.1495146501604296E-2</v>
      </c>
      <c r="AK29">
        <v>0.39187082312913274</v>
      </c>
      <c r="AL29">
        <v>0.190177530177567</v>
      </c>
      <c r="AM29">
        <v>2.3406996087563595E-2</v>
      </c>
      <c r="AN29">
        <v>0.1782862953494051</v>
      </c>
      <c r="AO29">
        <v>1.9466036619959749E-2</v>
      </c>
      <c r="AP29">
        <v>9.8242407074945429E-2</v>
      </c>
      <c r="AQ29">
        <v>6.057785212716213E-2</v>
      </c>
      <c r="AR29">
        <v>0.3487795861593263</v>
      </c>
      <c r="AS29">
        <v>0.10832842226724811</v>
      </c>
      <c r="AT29">
        <v>4.4485342668721943E-2</v>
      </c>
      <c r="AU29">
        <v>0.19596582066982451</v>
      </c>
      <c r="AV29">
        <v>5.7466350522578723E-2</v>
      </c>
      <c r="AW29">
        <v>7.705613528594317E-2</v>
      </c>
      <c r="AX29">
        <v>6.1443333049668002E-2</v>
      </c>
      <c r="AY29">
        <v>0.11084371432347677</v>
      </c>
      <c r="AZ29">
        <v>2.9510955727642174E-2</v>
      </c>
      <c r="BA29">
        <v>8.2302115069040772E-3</v>
      </c>
      <c r="BB29">
        <v>7.3102547109794608E-2</v>
      </c>
      <c r="BC29">
        <v>3.0085762215986064E-2</v>
      </c>
      <c r="BD29">
        <v>1.8576478683957526E-2</v>
      </c>
      <c r="BE29">
        <v>2.4440306188811833E-2</v>
      </c>
      <c r="BF29">
        <v>4231741046784</v>
      </c>
      <c r="BG29" s="1">
        <f t="shared" si="8"/>
        <v>1.0000000298023224</v>
      </c>
      <c r="BH29" s="1">
        <f t="shared" si="9"/>
        <v>0.36096586287021637</v>
      </c>
      <c r="BI29" s="1">
        <f t="shared" si="10"/>
        <v>9.9452165886759758E-2</v>
      </c>
      <c r="BJ29" s="1">
        <f t="shared" si="11"/>
        <v>0.53958199918270111</v>
      </c>
      <c r="BK29" s="1">
        <f t="shared" si="12"/>
        <v>0.13530078902840614</v>
      </c>
      <c r="BL29" s="1">
        <f t="shared" si="13"/>
        <v>0.2434123232960701</v>
      </c>
      <c r="BM29" s="1">
        <f t="shared" si="14"/>
        <v>0.16086889803409576</v>
      </c>
      <c r="BN29" s="15">
        <f>BF29/agregat!$W$8/1000000000</f>
        <v>0.89117208027582673</v>
      </c>
    </row>
    <row r="30" spans="1:66" x14ac:dyDescent="0.2">
      <c r="A30">
        <v>2006</v>
      </c>
      <c r="B30">
        <v>0.50329637527465798</v>
      </c>
      <c r="C30">
        <v>0.29832106828689597</v>
      </c>
      <c r="D30">
        <v>1.6085242852568599E-2</v>
      </c>
      <c r="E30">
        <v>0.18889006972312899</v>
      </c>
      <c r="F30">
        <v>1.7888858914375302E-2</v>
      </c>
      <c r="G30">
        <v>0.10846067219972599</v>
      </c>
      <c r="H30">
        <v>6.2540531158447293E-2</v>
      </c>
      <c r="I30">
        <v>0.49670365452766402</v>
      </c>
      <c r="J30">
        <v>0.18358515202999101</v>
      </c>
      <c r="K30">
        <v>2.93284952640533E-2</v>
      </c>
      <c r="L30">
        <v>0.283789992332459</v>
      </c>
      <c r="M30">
        <v>0.113788850605488</v>
      </c>
      <c r="N30">
        <v>7.6516866683960003E-2</v>
      </c>
      <c r="O30">
        <v>9.3484282493591295E-2</v>
      </c>
      <c r="P30">
        <v>0.181925609707832</v>
      </c>
      <c r="Q30">
        <v>4.4848725199699402E-2</v>
      </c>
      <c r="R30">
        <v>5.52251888439059E-3</v>
      </c>
      <c r="S30">
        <v>0.131554365158081</v>
      </c>
      <c r="T30">
        <v>8.5430629551410703E-2</v>
      </c>
      <c r="U30">
        <v>2.2440914064645798E-2</v>
      </c>
      <c r="V30">
        <v>2.3682821542024599E-2</v>
      </c>
      <c r="W30">
        <v>7.9009306013467603E-2</v>
      </c>
      <c r="X30">
        <v>9.2236725854734393E-3</v>
      </c>
      <c r="Y30">
        <v>6.6817360159535295E-4</v>
      </c>
      <c r="Z30">
        <v>6.9117459668650003E-2</v>
      </c>
      <c r="AA30">
        <v>5.7480982220602501E-2</v>
      </c>
      <c r="AB30">
        <v>9.0636129883505407E-3</v>
      </c>
      <c r="AC30">
        <v>2.57286555267231E-3</v>
      </c>
      <c r="AD30">
        <v>8.5583257595641699E-2</v>
      </c>
      <c r="AE30">
        <v>3.6072734631235601E-2</v>
      </c>
      <c r="AF30">
        <v>1.60147381981282E-3</v>
      </c>
      <c r="AG30">
        <v>4.7909049046083903E-2</v>
      </c>
      <c r="AH30">
        <v>1.1303244667144299E-3</v>
      </c>
      <c r="AI30">
        <v>3.1318632784221201E-2</v>
      </c>
      <c r="AJ30">
        <v>1.54600917138945E-2</v>
      </c>
      <c r="AK30">
        <v>0.41771312578571901</v>
      </c>
      <c r="AL30">
        <v>0.26224834052852197</v>
      </c>
      <c r="AM30">
        <v>1.44837696574012E-2</v>
      </c>
      <c r="AN30">
        <v>0.14098101451207001</v>
      </c>
      <c r="AO30">
        <v>1.6758534381071499E-2</v>
      </c>
      <c r="AP30">
        <v>7.7142037611450096E-2</v>
      </c>
      <c r="AQ30">
        <v>4.70804427884935E-2</v>
      </c>
      <c r="AR30">
        <v>0.31477803767190199</v>
      </c>
      <c r="AS30">
        <v>0.138736430344399</v>
      </c>
      <c r="AT30">
        <v>2.3805976791238401E-2</v>
      </c>
      <c r="AU30">
        <v>0.152235631338588</v>
      </c>
      <c r="AV30">
        <v>2.8358223161331301E-2</v>
      </c>
      <c r="AW30">
        <v>5.4075949515818802E-2</v>
      </c>
      <c r="AX30">
        <v>6.9801458680328193E-2</v>
      </c>
      <c r="AY30">
        <v>0.102916300428595</v>
      </c>
      <c r="AZ30">
        <v>3.5625053068223403E-2</v>
      </c>
      <c r="BA30">
        <v>4.8543452591406798E-3</v>
      </c>
      <c r="BB30">
        <v>6.2436902606398899E-2</v>
      </c>
      <c r="BC30">
        <v>2.79496453436213E-2</v>
      </c>
      <c r="BD30">
        <v>1.3377301274144099E-2</v>
      </c>
      <c r="BE30">
        <v>2.1109955979635601E-2</v>
      </c>
      <c r="BF30">
        <v>7190413836288</v>
      </c>
      <c r="BG30" s="1">
        <v>1</v>
      </c>
      <c r="BH30" s="1"/>
      <c r="BI30" s="1"/>
      <c r="BJ30" s="1"/>
      <c r="BK30" s="1"/>
      <c r="BL30" s="1"/>
      <c r="BM30" s="1"/>
      <c r="BN30" s="15">
        <f>BF30/agregat!$W$9/1000000000</f>
        <v>0.85026766146762855</v>
      </c>
    </row>
    <row r="31" spans="1:66" x14ac:dyDescent="0.2">
      <c r="A31">
        <v>2010</v>
      </c>
      <c r="B31">
        <v>0.47614514827728299</v>
      </c>
      <c r="C31">
        <v>0.29222625494003301</v>
      </c>
      <c r="D31">
        <v>1.5305245295167001E-2</v>
      </c>
      <c r="E31">
        <v>0.168613657355309</v>
      </c>
      <c r="F31">
        <v>1.00629320368171E-2</v>
      </c>
      <c r="G31">
        <v>9.94754359126091E-2</v>
      </c>
      <c r="H31">
        <v>5.9075288474559798E-2</v>
      </c>
      <c r="I31">
        <v>0.52385491132736195</v>
      </c>
      <c r="J31">
        <v>0.21778887510299699</v>
      </c>
      <c r="K31">
        <v>2.7450444176793098E-2</v>
      </c>
      <c r="L31">
        <v>0.27861559391021701</v>
      </c>
      <c r="M31">
        <v>7.3436878621578203E-2</v>
      </c>
      <c r="N31">
        <v>0.101204857230186</v>
      </c>
      <c r="O31">
        <v>0.10397385805845299</v>
      </c>
      <c r="P31">
        <v>0.20104895532131201</v>
      </c>
      <c r="Q31">
        <v>6.1135914176702499E-2</v>
      </c>
      <c r="R31">
        <v>9.0025654062628694E-3</v>
      </c>
      <c r="S31">
        <v>0.13091047108173401</v>
      </c>
      <c r="T31">
        <v>5.1582466810941703E-2</v>
      </c>
      <c r="U31">
        <v>4.68269921839237E-2</v>
      </c>
      <c r="V31">
        <v>3.2501019537448897E-2</v>
      </c>
      <c r="W31">
        <v>6.2046958717773097E-2</v>
      </c>
      <c r="X31">
        <v>1.6574445710850601E-2</v>
      </c>
      <c r="Y31">
        <v>5.24913083692237E-5</v>
      </c>
      <c r="Z31">
        <v>4.54200236835458E-2</v>
      </c>
      <c r="AA31">
        <v>2.4517691793293502E-2</v>
      </c>
      <c r="AB31">
        <v>1.7321316214971801E-2</v>
      </c>
      <c r="AC31">
        <v>3.58101691674364E-3</v>
      </c>
      <c r="AD31">
        <v>5.8326283363491001E-2</v>
      </c>
      <c r="AE31">
        <v>2.6425700256522199E-2</v>
      </c>
      <c r="AF31">
        <v>1.3065621684434101E-3</v>
      </c>
      <c r="AG31">
        <v>3.0594020971735698E-2</v>
      </c>
      <c r="AH31">
        <v>3.7220840601204501E-4</v>
      </c>
      <c r="AI31">
        <v>2.24986784888545E-2</v>
      </c>
      <c r="AJ31">
        <v>7.7231340485991304E-3</v>
      </c>
      <c r="AK31">
        <v>0.41781885860699303</v>
      </c>
      <c r="AL31">
        <v>0.26580054113809398</v>
      </c>
      <c r="AM31">
        <v>1.39986828786918E-2</v>
      </c>
      <c r="AN31">
        <v>0.138019634580508</v>
      </c>
      <c r="AO31">
        <v>9.6907232176580097E-3</v>
      </c>
      <c r="AP31">
        <v>7.6976755951752907E-2</v>
      </c>
      <c r="AQ31">
        <v>5.1352155267229402E-2</v>
      </c>
      <c r="AR31">
        <v>0.322805946800374</v>
      </c>
      <c r="AS31">
        <v>0.15665295400710699</v>
      </c>
      <c r="AT31">
        <v>1.8447879042057601E-2</v>
      </c>
      <c r="AU31">
        <v>0.14770511339737699</v>
      </c>
      <c r="AV31">
        <v>2.1854412287464101E-2</v>
      </c>
      <c r="AW31">
        <v>5.4377864545691101E-2</v>
      </c>
      <c r="AX31">
        <v>7.1472836614574306E-2</v>
      </c>
      <c r="AY31">
        <v>0.13900199225773099</v>
      </c>
      <c r="AZ31">
        <v>4.45614666856671E-2</v>
      </c>
      <c r="BA31">
        <v>8.9500737123536893E-3</v>
      </c>
      <c r="BB31">
        <v>8.54904532163374E-2</v>
      </c>
      <c r="BC31">
        <v>2.7064773497296302E-2</v>
      </c>
      <c r="BD31">
        <v>2.9505675953715501E-2</v>
      </c>
      <c r="BE31">
        <v>2.8920004338328701E-2</v>
      </c>
      <c r="BF31">
        <v>8884290846720</v>
      </c>
      <c r="BN31" s="15">
        <f>BF31/agregat!$W$10/1000000000</f>
        <v>0.95313196706771863</v>
      </c>
    </row>
    <row r="32" spans="1:66" x14ac:dyDescent="0.2">
      <c r="A32"/>
    </row>
    <row r="33" spans="1:66" ht="26.25" customHeight="1" thickBot="1" x14ac:dyDescent="0.25">
      <c r="A33" s="72" t="s">
        <v>121</v>
      </c>
    </row>
    <row r="34" spans="1:66" ht="13.5" thickBot="1" x14ac:dyDescent="0.25">
      <c r="B34" s="329" t="s">
        <v>26</v>
      </c>
      <c r="C34" s="330"/>
      <c r="D34" s="330"/>
      <c r="E34" s="330"/>
      <c r="F34" s="330"/>
      <c r="G34" s="330"/>
      <c r="H34" s="330"/>
      <c r="I34" s="329" t="s">
        <v>33</v>
      </c>
      <c r="J34" s="330"/>
      <c r="K34" s="330"/>
      <c r="L34" s="330"/>
      <c r="M34" s="330"/>
      <c r="N34" s="330"/>
      <c r="O34" s="330"/>
      <c r="P34" s="329" t="s">
        <v>34</v>
      </c>
      <c r="Q34" s="330"/>
      <c r="R34" s="330"/>
      <c r="S34" s="330"/>
      <c r="T34" s="330"/>
      <c r="U34" s="330"/>
      <c r="V34" s="330"/>
      <c r="W34" s="329" t="s">
        <v>35</v>
      </c>
      <c r="X34" s="330"/>
      <c r="Y34" s="330"/>
      <c r="Z34" s="330"/>
      <c r="AA34" s="330"/>
      <c r="AB34" s="330"/>
      <c r="AC34" s="330"/>
      <c r="AD34" s="329" t="s">
        <v>36</v>
      </c>
      <c r="AE34" s="330"/>
      <c r="AF34" s="330"/>
      <c r="AG34" s="330"/>
      <c r="AH34" s="330"/>
      <c r="AI34" s="330"/>
      <c r="AJ34" s="330"/>
      <c r="AK34" s="329" t="s">
        <v>37</v>
      </c>
      <c r="AL34" s="330"/>
      <c r="AM34" s="330"/>
      <c r="AN34" s="330"/>
      <c r="AO34" s="330"/>
      <c r="AP34" s="330"/>
      <c r="AQ34" s="330"/>
      <c r="AR34" s="329" t="s">
        <v>38</v>
      </c>
      <c r="AS34" s="330"/>
      <c r="AT34" s="330"/>
      <c r="AU34" s="330"/>
      <c r="AV34" s="330"/>
      <c r="AW34" s="330"/>
      <c r="AX34" s="330"/>
      <c r="AY34" s="329" t="s">
        <v>39</v>
      </c>
      <c r="AZ34" s="330"/>
      <c r="BA34" s="330"/>
      <c r="BB34" s="330"/>
      <c r="BC34" s="330"/>
      <c r="BD34" s="330"/>
      <c r="BE34" s="330"/>
      <c r="BF34" s="327" t="s">
        <v>25</v>
      </c>
      <c r="BG34" s="329" t="s">
        <v>40</v>
      </c>
      <c r="BH34" s="330"/>
      <c r="BI34" s="330"/>
      <c r="BJ34" s="330"/>
      <c r="BK34" s="330"/>
      <c r="BL34" s="330"/>
      <c r="BM34" s="330"/>
    </row>
    <row r="35" spans="1:66" ht="63.75" x14ac:dyDescent="0.2">
      <c r="A35" s="3" t="s">
        <v>0</v>
      </c>
      <c r="B35" s="69" t="s">
        <v>27</v>
      </c>
      <c r="C35" s="70" t="s">
        <v>28</v>
      </c>
      <c r="D35" s="13" t="s">
        <v>29</v>
      </c>
      <c r="E35" s="70" t="s">
        <v>30</v>
      </c>
      <c r="F35" s="67" t="s">
        <v>31</v>
      </c>
      <c r="G35" s="67" t="s">
        <v>110</v>
      </c>
      <c r="H35" s="68" t="s">
        <v>32</v>
      </c>
      <c r="I35" s="69" t="s">
        <v>27</v>
      </c>
      <c r="J35" s="70" t="s">
        <v>28</v>
      </c>
      <c r="K35" s="13" t="s">
        <v>29</v>
      </c>
      <c r="L35" s="70" t="s">
        <v>30</v>
      </c>
      <c r="M35" s="67" t="s">
        <v>31</v>
      </c>
      <c r="N35" s="67" t="s">
        <v>110</v>
      </c>
      <c r="O35" s="68" t="s">
        <v>32</v>
      </c>
      <c r="P35" s="69" t="s">
        <v>27</v>
      </c>
      <c r="Q35" s="70" t="s">
        <v>28</v>
      </c>
      <c r="R35" s="13" t="s">
        <v>29</v>
      </c>
      <c r="S35" s="70" t="s">
        <v>30</v>
      </c>
      <c r="T35" s="67" t="s">
        <v>31</v>
      </c>
      <c r="U35" s="67" t="s">
        <v>110</v>
      </c>
      <c r="V35" s="68" t="s">
        <v>32</v>
      </c>
      <c r="W35" s="69" t="s">
        <v>27</v>
      </c>
      <c r="X35" s="70" t="s">
        <v>28</v>
      </c>
      <c r="Y35" s="13" t="s">
        <v>29</v>
      </c>
      <c r="Z35" s="70" t="s">
        <v>30</v>
      </c>
      <c r="AA35" s="67" t="s">
        <v>31</v>
      </c>
      <c r="AB35" s="67" t="s">
        <v>110</v>
      </c>
      <c r="AC35" s="68" t="s">
        <v>32</v>
      </c>
      <c r="AD35" s="69" t="s">
        <v>27</v>
      </c>
      <c r="AE35" s="70" t="s">
        <v>28</v>
      </c>
      <c r="AF35" s="13" t="s">
        <v>29</v>
      </c>
      <c r="AG35" s="70" t="s">
        <v>30</v>
      </c>
      <c r="AH35" s="67" t="s">
        <v>31</v>
      </c>
      <c r="AI35" s="67" t="s">
        <v>110</v>
      </c>
      <c r="AJ35" s="68" t="s">
        <v>32</v>
      </c>
      <c r="AK35" s="69" t="s">
        <v>27</v>
      </c>
      <c r="AL35" s="70" t="s">
        <v>28</v>
      </c>
      <c r="AM35" s="13" t="s">
        <v>29</v>
      </c>
      <c r="AN35" s="70" t="s">
        <v>30</v>
      </c>
      <c r="AO35" s="67" t="s">
        <v>31</v>
      </c>
      <c r="AP35" s="67" t="s">
        <v>110</v>
      </c>
      <c r="AQ35" s="68" t="s">
        <v>32</v>
      </c>
      <c r="AR35" s="69" t="s">
        <v>27</v>
      </c>
      <c r="AS35" s="70" t="s">
        <v>28</v>
      </c>
      <c r="AT35" s="13" t="s">
        <v>29</v>
      </c>
      <c r="AU35" s="70" t="s">
        <v>30</v>
      </c>
      <c r="AV35" s="67" t="s">
        <v>31</v>
      </c>
      <c r="AW35" s="67" t="s">
        <v>110</v>
      </c>
      <c r="AX35" s="68" t="s">
        <v>32</v>
      </c>
      <c r="AY35" s="69" t="s">
        <v>27</v>
      </c>
      <c r="AZ35" s="70" t="s">
        <v>28</v>
      </c>
      <c r="BA35" s="13" t="s">
        <v>29</v>
      </c>
      <c r="BB35" s="70" t="s">
        <v>30</v>
      </c>
      <c r="BC35" s="67" t="s">
        <v>31</v>
      </c>
      <c r="BD35" s="67" t="s">
        <v>110</v>
      </c>
      <c r="BE35" s="68" t="s">
        <v>32</v>
      </c>
      <c r="BF35" s="328"/>
      <c r="BG35" s="69" t="s">
        <v>27</v>
      </c>
      <c r="BH35" s="70" t="s">
        <v>28</v>
      </c>
      <c r="BI35" s="13" t="s">
        <v>29</v>
      </c>
      <c r="BJ35" s="70" t="s">
        <v>30</v>
      </c>
      <c r="BK35" s="67" t="s">
        <v>31</v>
      </c>
      <c r="BL35" s="67" t="s">
        <v>110</v>
      </c>
      <c r="BM35" s="68" t="s">
        <v>32</v>
      </c>
      <c r="BN35" s="16" t="s">
        <v>41</v>
      </c>
    </row>
    <row r="36" spans="1:66" x14ac:dyDescent="0.2">
      <c r="A36">
        <v>1984</v>
      </c>
      <c r="B36">
        <v>0.44928163290023804</v>
      </c>
      <c r="C36">
        <v>0.25053748488426208</v>
      </c>
      <c r="D36">
        <v>3.864867240190506E-2</v>
      </c>
      <c r="E36">
        <v>0.16009548306465149</v>
      </c>
      <c r="F36">
        <v>6.0768020339310169E-3</v>
      </c>
      <c r="G36">
        <v>0.13548791408538818</v>
      </c>
      <c r="H36">
        <v>1.853075809776783E-2</v>
      </c>
      <c r="I36">
        <v>0.55071836709976196</v>
      </c>
      <c r="J36">
        <v>0.17856256663799286</v>
      </c>
      <c r="K36">
        <v>0.19209180772304535</v>
      </c>
      <c r="L36">
        <v>0.18006400763988495</v>
      </c>
      <c r="M36">
        <v>3.9824917912483215E-2</v>
      </c>
      <c r="N36">
        <v>0.13077265024185181</v>
      </c>
      <c r="O36">
        <v>9.4664450734853745E-3</v>
      </c>
      <c r="P36">
        <v>0.16147342324256897</v>
      </c>
      <c r="Q36">
        <v>4.1275952011346817E-2</v>
      </c>
      <c r="R36">
        <v>5.6648384779691696E-2</v>
      </c>
      <c r="S36">
        <v>6.3549086451530457E-2</v>
      </c>
      <c r="T36">
        <v>1.7232043668627739E-2</v>
      </c>
      <c r="U36">
        <v>4.4544242322444916E-2</v>
      </c>
      <c r="V36">
        <v>1.7727978993207216E-3</v>
      </c>
      <c r="W36">
        <v>4.7531986967293029E-2</v>
      </c>
      <c r="X36">
        <v>9.6979595909786626E-3</v>
      </c>
      <c r="Y36">
        <v>1.3360424552541751E-2</v>
      </c>
      <c r="Z36">
        <v>2.4473602972192768E-2</v>
      </c>
      <c r="AA36">
        <v>9.5537551259303379E-3</v>
      </c>
      <c r="AB36">
        <v>1.4622669257589892E-2</v>
      </c>
      <c r="AC36">
        <v>2.9717914834692129E-4</v>
      </c>
      <c r="AD36">
        <v>8.7715548920192718E-2</v>
      </c>
      <c r="AE36">
        <v>2.662816960316966E-2</v>
      </c>
      <c r="AF36">
        <v>1.6356815538321309E-3</v>
      </c>
      <c r="AG36">
        <v>5.9451697731793388E-2</v>
      </c>
      <c r="AH36">
        <v>1.0458567837040736E-3</v>
      </c>
      <c r="AI36">
        <v>5.2476411722553032E-2</v>
      </c>
      <c r="AJ36">
        <v>5.929429231473056E-3</v>
      </c>
      <c r="AK36">
        <v>0.361566079769719</v>
      </c>
      <c r="AL36">
        <v>0.22390930429271416</v>
      </c>
      <c r="AM36">
        <v>3.7012990094609045E-2</v>
      </c>
      <c r="AN36">
        <v>0.10064378377374639</v>
      </c>
      <c r="AO36">
        <v>5.030945320269817E-3</v>
      </c>
      <c r="AP36">
        <v>8.3011508694385089E-2</v>
      </c>
      <c r="AQ36">
        <v>1.260132956529972E-2</v>
      </c>
      <c r="AR36">
        <v>0.38924496557860644</v>
      </c>
      <c r="AS36">
        <v>0.13728661130706976</v>
      </c>
      <c r="AT36">
        <v>0.13544342712723181</v>
      </c>
      <c r="AU36">
        <v>0.11651492847175882</v>
      </c>
      <c r="AV36">
        <v>2.2592875055897282E-2</v>
      </c>
      <c r="AW36">
        <v>8.6228404998323654E-2</v>
      </c>
      <c r="AX36">
        <v>7.6936474337047965E-3</v>
      </c>
      <c r="AY36">
        <v>0.11394143581219635</v>
      </c>
      <c r="AZ36">
        <v>3.1577993733467945E-2</v>
      </c>
      <c r="BA36">
        <v>4.3287960447061458E-2</v>
      </c>
      <c r="BB36">
        <v>3.9075482108442069E-2</v>
      </c>
      <c r="BC36">
        <v>7.6782880703024402E-3</v>
      </c>
      <c r="BD36">
        <v>2.9921574829670568E-2</v>
      </c>
      <c r="BE36">
        <v>1.4756187241595719E-3</v>
      </c>
      <c r="BF36">
        <v>1938086428672</v>
      </c>
      <c r="BG36" s="1">
        <f t="shared" ref="BG36:BG39" si="15">B36+I36</f>
        <v>1</v>
      </c>
      <c r="BH36" s="1">
        <f t="shared" ref="BH36:BH39" si="16">C36+J36</f>
        <v>0.42910005152225494</v>
      </c>
      <c r="BI36" s="1">
        <f t="shared" ref="BI36:BI39" si="17">D36+K36</f>
        <v>0.23074048012495041</v>
      </c>
      <c r="BJ36" s="1">
        <f t="shared" ref="BJ36:BJ39" si="18">E36+L36</f>
        <v>0.34015949070453644</v>
      </c>
      <c r="BK36" s="1">
        <f t="shared" ref="BK36:BK39" si="19">F36+M36</f>
        <v>4.5901719946414232E-2</v>
      </c>
      <c r="BL36" s="1">
        <f t="shared" ref="BL36:BL39" si="20">G36+N36</f>
        <v>0.26626056432723999</v>
      </c>
      <c r="BM36" s="1">
        <f t="shared" ref="BM36:BM39" si="21">H36+O36</f>
        <v>2.7997203171253204E-2</v>
      </c>
      <c r="BN36" s="15">
        <f>BF36/agregat!$W$5/1000000000</f>
        <v>0.99999998718942607</v>
      </c>
    </row>
    <row r="37" spans="1:66" x14ac:dyDescent="0.2">
      <c r="A37">
        <v>1987</v>
      </c>
      <c r="B37">
        <v>0.4576549232006073</v>
      </c>
      <c r="C37">
        <v>0.24173229932785034</v>
      </c>
      <c r="D37">
        <v>2.709461934864521E-2</v>
      </c>
      <c r="E37">
        <v>0.1888280063867569</v>
      </c>
      <c r="F37">
        <v>2.3029915988445282E-2</v>
      </c>
      <c r="G37">
        <v>0.1409272700548172</v>
      </c>
      <c r="H37">
        <v>2.4870818480849266E-2</v>
      </c>
      <c r="I37">
        <v>0.54234510660171509</v>
      </c>
      <c r="J37">
        <v>0.17922976613044739</v>
      </c>
      <c r="K37">
        <v>0.15711675584316254</v>
      </c>
      <c r="L37">
        <v>0.20599856972694397</v>
      </c>
      <c r="M37">
        <v>8.3529740571975708E-2</v>
      </c>
      <c r="N37">
        <v>0.10876534134149551</v>
      </c>
      <c r="O37">
        <v>1.3703483156859875E-2</v>
      </c>
      <c r="P37">
        <v>0.20441843569278717</v>
      </c>
      <c r="Q37">
        <v>4.6777490526437759E-2</v>
      </c>
      <c r="R37">
        <v>7.2969906032085419E-2</v>
      </c>
      <c r="S37">
        <v>8.4671035408973694E-2</v>
      </c>
      <c r="T37">
        <v>4.2351372539997101E-2</v>
      </c>
      <c r="U37">
        <v>3.9095144718885422E-2</v>
      </c>
      <c r="V37">
        <v>3.2245179172605276E-3</v>
      </c>
      <c r="W37">
        <v>6.1426704332823413E-2</v>
      </c>
      <c r="X37">
        <v>1.0229067829530168E-2</v>
      </c>
      <c r="Y37">
        <v>2.7901162296696584E-2</v>
      </c>
      <c r="Z37">
        <v>2.3296473964295659E-2</v>
      </c>
      <c r="AA37">
        <v>1.2679171146755062E-2</v>
      </c>
      <c r="AB37">
        <v>1.0334512598250727E-2</v>
      </c>
      <c r="AC37">
        <v>2.8279028245357468E-4</v>
      </c>
      <c r="AD37">
        <v>9.7106503140346703E-2</v>
      </c>
      <c r="AE37">
        <v>3.3813048651338141E-2</v>
      </c>
      <c r="AF37">
        <v>1.3347610227020105E-3</v>
      </c>
      <c r="AG37">
        <v>6.1958693158318159E-2</v>
      </c>
      <c r="AH37">
        <v>2.1476581973248398E-3</v>
      </c>
      <c r="AI37">
        <v>5.1166082805328625E-2</v>
      </c>
      <c r="AJ37">
        <v>8.6449521197543323E-3</v>
      </c>
      <c r="AK37">
        <v>0.3605484081161055</v>
      </c>
      <c r="AL37">
        <v>0.20791924473769796</v>
      </c>
      <c r="AM37">
        <v>2.5759857818824023E-2</v>
      </c>
      <c r="AN37">
        <v>0.12686930697145909</v>
      </c>
      <c r="AO37">
        <v>2.0882257721871109E-2</v>
      </c>
      <c r="AP37">
        <v>8.9761182387826821E-2</v>
      </c>
      <c r="AQ37">
        <v>1.6225867135666084E-2</v>
      </c>
      <c r="AR37">
        <v>0.3379266687103214</v>
      </c>
      <c r="AS37">
        <v>0.13245228267400563</v>
      </c>
      <c r="AT37">
        <v>8.4146856175960572E-2</v>
      </c>
      <c r="AU37">
        <v>0.12132752918818658</v>
      </c>
      <c r="AV37">
        <v>4.1178366370063287E-2</v>
      </c>
      <c r="AW37">
        <v>6.9670196997275849E-2</v>
      </c>
      <c r="AX37">
        <v>1.0478965651571965E-2</v>
      </c>
      <c r="AY37">
        <v>0.14299172896439463</v>
      </c>
      <c r="AZ37">
        <v>3.6548422818036531E-2</v>
      </c>
      <c r="BA37">
        <v>4.5068744999862125E-2</v>
      </c>
      <c r="BB37">
        <v>6.1374561555715725E-2</v>
      </c>
      <c r="BC37">
        <v>2.9672200424494401E-2</v>
      </c>
      <c r="BD37">
        <v>2.8760633202075628E-2</v>
      </c>
      <c r="BE37">
        <v>2.9417276654689316E-3</v>
      </c>
      <c r="BF37">
        <v>2383542747136</v>
      </c>
      <c r="BG37" s="1">
        <f t="shared" si="15"/>
        <v>1.0000000298023224</v>
      </c>
      <c r="BH37" s="1">
        <f t="shared" si="16"/>
        <v>0.42096206545829773</v>
      </c>
      <c r="BI37" s="1">
        <f t="shared" si="17"/>
        <v>0.18421137519180775</v>
      </c>
      <c r="BJ37" s="1">
        <f t="shared" si="18"/>
        <v>0.39482657611370087</v>
      </c>
      <c r="BK37" s="1">
        <f t="shared" si="19"/>
        <v>0.10655965656042099</v>
      </c>
      <c r="BL37" s="1">
        <f t="shared" si="20"/>
        <v>0.24969261139631271</v>
      </c>
      <c r="BM37" s="1">
        <f t="shared" si="21"/>
        <v>3.8574301637709141E-2</v>
      </c>
      <c r="BN37" s="15">
        <f>BF37/agregat!$W$6/1000000000</f>
        <v>0.99999997845056521</v>
      </c>
    </row>
    <row r="38" spans="1:66" x14ac:dyDescent="0.2">
      <c r="A38">
        <v>1994</v>
      </c>
      <c r="B38">
        <v>0.46667161583900452</v>
      </c>
      <c r="C38">
        <v>0.21034538745880127</v>
      </c>
      <c r="D38">
        <v>3.4672848880290985E-2</v>
      </c>
      <c r="E38">
        <v>0.22165338695049286</v>
      </c>
      <c r="F38">
        <v>4.59025539457798E-2</v>
      </c>
      <c r="G38">
        <v>0.12273171544075012</v>
      </c>
      <c r="H38">
        <v>5.3019121289253235E-2</v>
      </c>
      <c r="I38">
        <v>0.5333283543586731</v>
      </c>
      <c r="J38">
        <v>0.18472759425640106</v>
      </c>
      <c r="K38">
        <v>9.1527499258518219E-2</v>
      </c>
      <c r="L38">
        <v>0.25707328319549561</v>
      </c>
      <c r="M38">
        <v>0.10060641169548035</v>
      </c>
      <c r="N38">
        <v>0.11226280033588409</v>
      </c>
      <c r="O38">
        <v>4.4204071164131165E-2</v>
      </c>
      <c r="P38">
        <v>0.1851973831653595</v>
      </c>
      <c r="Q38">
        <v>4.0982048958539963E-2</v>
      </c>
      <c r="R38">
        <v>4.0714770555496216E-2</v>
      </c>
      <c r="S38">
        <v>0.10350056737661362</v>
      </c>
      <c r="T38">
        <v>4.480183869600296E-2</v>
      </c>
      <c r="U38">
        <v>4.7422684729099274E-2</v>
      </c>
      <c r="V38">
        <v>1.1276041157543659E-2</v>
      </c>
      <c r="W38">
        <v>5.9742700304908705E-2</v>
      </c>
      <c r="X38">
        <v>1.1936730971262624E-2</v>
      </c>
      <c r="Y38">
        <v>1.1306467782407594E-2</v>
      </c>
      <c r="Z38">
        <v>3.6499501871289461E-2</v>
      </c>
      <c r="AA38">
        <v>1.5791553959894036E-2</v>
      </c>
      <c r="AB38">
        <v>1.9496498641733803E-2</v>
      </c>
      <c r="AC38">
        <v>1.2114497632781582E-3</v>
      </c>
      <c r="AD38">
        <v>7.4449908793150638E-2</v>
      </c>
      <c r="AE38">
        <v>1.8211283187676675E-2</v>
      </c>
      <c r="AF38">
        <v>1.0658141880054593E-3</v>
      </c>
      <c r="AG38">
        <v>5.517281145980768E-2</v>
      </c>
      <c r="AH38">
        <v>1.2807582373804167E-3</v>
      </c>
      <c r="AI38">
        <v>3.9961243655260638E-2</v>
      </c>
      <c r="AJ38">
        <v>1.3930809608881177E-2</v>
      </c>
      <c r="AK38">
        <v>0.39222171977429932</v>
      </c>
      <c r="AL38">
        <v>0.19213411065331129</v>
      </c>
      <c r="AM38">
        <v>3.3607033054101461E-2</v>
      </c>
      <c r="AN38">
        <v>0.16648057507659264</v>
      </c>
      <c r="AO38">
        <v>4.4621794419396607E-2</v>
      </c>
      <c r="AP38">
        <v>8.2770470025708975E-2</v>
      </c>
      <c r="AQ38">
        <v>3.9088310019134487E-2</v>
      </c>
      <c r="AR38">
        <v>0.34813098817140314</v>
      </c>
      <c r="AS38">
        <v>0.14374554284269592</v>
      </c>
      <c r="AT38">
        <v>5.0812725398013688E-2</v>
      </c>
      <c r="AU38">
        <v>0.15357271924029986</v>
      </c>
      <c r="AV38">
        <v>5.5804574377590427E-2</v>
      </c>
      <c r="AW38">
        <v>6.4840115581370317E-2</v>
      </c>
      <c r="AX38">
        <v>3.2928028991752997E-2</v>
      </c>
      <c r="AY38">
        <v>0.1254546834639387</v>
      </c>
      <c r="AZ38">
        <v>2.9045316400453932E-2</v>
      </c>
      <c r="BA38">
        <v>2.9408304052102888E-2</v>
      </c>
      <c r="BB38">
        <v>6.7001062242276227E-2</v>
      </c>
      <c r="BC38">
        <v>2.901028490214105E-2</v>
      </c>
      <c r="BD38">
        <v>2.7926184887434105E-2</v>
      </c>
      <c r="BE38">
        <v>1.0064591803738894E-2</v>
      </c>
      <c r="BF38">
        <v>3259916615680</v>
      </c>
      <c r="BG38" s="1">
        <f t="shared" si="15"/>
        <v>0.99999997019767761</v>
      </c>
      <c r="BH38" s="1">
        <f t="shared" si="16"/>
        <v>0.39507298171520233</v>
      </c>
      <c r="BI38" s="1">
        <f t="shared" si="17"/>
        <v>0.1262003481388092</v>
      </c>
      <c r="BJ38" s="1">
        <f t="shared" si="18"/>
        <v>0.47872667014598846</v>
      </c>
      <c r="BK38" s="1">
        <f t="shared" si="19"/>
        <v>0.14650896564126015</v>
      </c>
      <c r="BL38" s="1">
        <f t="shared" si="20"/>
        <v>0.23499451577663422</v>
      </c>
      <c r="BM38" s="1">
        <f t="shared" si="21"/>
        <v>9.7223192453384399E-2</v>
      </c>
      <c r="BN38" s="15">
        <f>BF38/agregat!$W$7/1000000000</f>
        <v>0.9999999903923924</v>
      </c>
    </row>
    <row r="39" spans="1:66" x14ac:dyDescent="0.2">
      <c r="A39">
        <v>2000</v>
      </c>
      <c r="B39">
        <v>0.41289287805557251</v>
      </c>
      <c r="C39">
        <v>0.20663321018218994</v>
      </c>
      <c r="D39">
        <v>2.5245362892746925E-2</v>
      </c>
      <c r="E39">
        <v>0.1810142993927002</v>
      </c>
      <c r="F39">
        <v>2.6322765275835991E-2</v>
      </c>
      <c r="G39">
        <v>8.7286457419395447E-2</v>
      </c>
      <c r="H39">
        <v>6.7405074834823608E-2</v>
      </c>
      <c r="I39">
        <v>0.58710718154907227</v>
      </c>
      <c r="J39">
        <v>0.14371718466281891</v>
      </c>
      <c r="K39">
        <v>7.9391926527023315E-2</v>
      </c>
      <c r="L39">
        <v>0.36399808526039124</v>
      </c>
      <c r="M39">
        <v>0.15962381660938263</v>
      </c>
      <c r="N39">
        <v>0.12841746211051941</v>
      </c>
      <c r="O39">
        <v>7.59567990899086E-2</v>
      </c>
      <c r="P39">
        <v>0.23065227270126343</v>
      </c>
      <c r="Q39">
        <v>3.5510148853063583E-2</v>
      </c>
      <c r="R39">
        <v>3.2640796154737473E-2</v>
      </c>
      <c r="S39">
        <v>0.16250133514404297</v>
      </c>
      <c r="T39">
        <v>7.8755281865596771E-2</v>
      </c>
      <c r="U39">
        <v>5.955558642745018E-2</v>
      </c>
      <c r="V39">
        <v>2.419046126306057E-2</v>
      </c>
      <c r="W39">
        <v>0.10291866968681307</v>
      </c>
      <c r="X39">
        <v>7.8114765387230951E-3</v>
      </c>
      <c r="Y39">
        <v>2.3492352285896943E-2</v>
      </c>
      <c r="Z39">
        <v>7.161484060275812E-2</v>
      </c>
      <c r="AA39">
        <v>3.6995222431144704E-2</v>
      </c>
      <c r="AB39">
        <v>3.1970156592260171E-2</v>
      </c>
      <c r="AC39">
        <v>2.6494611670826065E-3</v>
      </c>
      <c r="AD39">
        <v>6.4073943172972742E-2</v>
      </c>
      <c r="AE39">
        <v>2.1096863124517369E-2</v>
      </c>
      <c r="AF39">
        <v>8.4821121660146471E-4</v>
      </c>
      <c r="AG39">
        <v>4.2128868757889175E-2</v>
      </c>
      <c r="AH39">
        <v>1.1420174742085495E-3</v>
      </c>
      <c r="AI39">
        <v>3.1035956554157626E-2</v>
      </c>
      <c r="AJ39">
        <v>9.950894771657403E-3</v>
      </c>
      <c r="AK39">
        <v>0.34881892391764641</v>
      </c>
      <c r="AL39">
        <v>0.18553634281107959</v>
      </c>
      <c r="AM39">
        <v>2.4397152470734838E-2</v>
      </c>
      <c r="AN39">
        <v>0.13888542855598182</v>
      </c>
      <c r="AO39">
        <v>2.5180748543397382E-2</v>
      </c>
      <c r="AP39">
        <v>5.6250497265828543E-2</v>
      </c>
      <c r="AQ39">
        <v>5.7454182732555648E-2</v>
      </c>
      <c r="AR39">
        <v>0.35645490563628107</v>
      </c>
      <c r="AS39">
        <v>0.10820703820389276</v>
      </c>
      <c r="AT39">
        <v>4.6751133010014184E-2</v>
      </c>
      <c r="AU39">
        <v>0.20149673528932577</v>
      </c>
      <c r="AV39">
        <v>8.0868529808796386E-2</v>
      </c>
      <c r="AW39">
        <v>6.8861869645412313E-2</v>
      </c>
      <c r="AX39">
        <v>5.1766335713446673E-2</v>
      </c>
      <c r="AY39">
        <v>0.12773360295574776</v>
      </c>
      <c r="AZ39">
        <v>2.7698671008608958E-2</v>
      </c>
      <c r="BA39">
        <v>9.1484437601536319E-3</v>
      </c>
      <c r="BB39">
        <v>9.0886488065000076E-2</v>
      </c>
      <c r="BC39">
        <v>4.1760060151149199E-2</v>
      </c>
      <c r="BD39">
        <v>2.7585428289409922E-2</v>
      </c>
      <c r="BE39">
        <v>2.1540999683764706E-2</v>
      </c>
      <c r="BF39">
        <v>4748511543296</v>
      </c>
      <c r="BG39" s="1">
        <f t="shared" si="15"/>
        <v>1.0000000596046448</v>
      </c>
      <c r="BH39" s="1">
        <f t="shared" si="16"/>
        <v>0.35035039484500885</v>
      </c>
      <c r="BI39" s="1">
        <f t="shared" si="17"/>
        <v>0.10463728941977024</v>
      </c>
      <c r="BJ39" s="1">
        <f t="shared" si="18"/>
        <v>0.54501238465309143</v>
      </c>
      <c r="BK39" s="1">
        <f t="shared" si="19"/>
        <v>0.18594658188521862</v>
      </c>
      <c r="BL39" s="1">
        <f t="shared" si="20"/>
        <v>0.21570391952991486</v>
      </c>
      <c r="BM39" s="1">
        <f t="shared" si="21"/>
        <v>0.14336187392473221</v>
      </c>
      <c r="BN39" s="15">
        <f>BF39/agregat!$W$8/1000000000</f>
        <v>0.99999996773641731</v>
      </c>
    </row>
    <row r="40" spans="1:66" x14ac:dyDescent="0.2">
      <c r="A40">
        <v>2006</v>
      </c>
      <c r="B40">
        <v>0.46895185112953203</v>
      </c>
      <c r="C40">
        <v>0.302298873662949</v>
      </c>
      <c r="D40">
        <v>1.6043432056903801E-2</v>
      </c>
      <c r="E40">
        <v>0.15060956776142101</v>
      </c>
      <c r="F40">
        <v>1.8513923510909101E-2</v>
      </c>
      <c r="G40">
        <v>7.3570139706134796E-2</v>
      </c>
      <c r="H40">
        <v>5.8525502681732199E-2</v>
      </c>
      <c r="I40">
        <v>0.53104817867279097</v>
      </c>
      <c r="J40">
        <v>0.186692789196968</v>
      </c>
      <c r="K40">
        <v>9.0012557804584503E-2</v>
      </c>
      <c r="L40">
        <v>0.25434279441833502</v>
      </c>
      <c r="M40">
        <v>0.110134519636631</v>
      </c>
      <c r="N40">
        <v>7.0070944726467105E-2</v>
      </c>
      <c r="O40">
        <v>7.4137352406978593E-2</v>
      </c>
      <c r="P40">
        <v>0.19624917209148399</v>
      </c>
      <c r="Q40">
        <v>3.8165617734193802E-2</v>
      </c>
      <c r="R40">
        <v>3.2908733934163999E-2</v>
      </c>
      <c r="S40">
        <v>0.125174820423126</v>
      </c>
      <c r="T40">
        <v>8.0068737268447904E-2</v>
      </c>
      <c r="U40">
        <v>2.7728913351893401E-2</v>
      </c>
      <c r="V40">
        <v>1.7377177253365499E-2</v>
      </c>
      <c r="W40">
        <v>7.9402877066377803E-2</v>
      </c>
      <c r="X40">
        <v>9.7193310106578196E-3</v>
      </c>
      <c r="Y40">
        <v>2.74882794071924E-3</v>
      </c>
      <c r="Z40">
        <v>6.6934719155577402E-2</v>
      </c>
      <c r="AA40">
        <v>5.4874184316612597E-2</v>
      </c>
      <c r="AB40">
        <v>9.9253221589199903E-3</v>
      </c>
      <c r="AC40">
        <v>2.1352122149930898E-3</v>
      </c>
      <c r="AD40">
        <v>7.2639316088330005E-2</v>
      </c>
      <c r="AE40">
        <v>3.03738190765999E-2</v>
      </c>
      <c r="AF40">
        <v>1.3519984380300301E-3</v>
      </c>
      <c r="AG40">
        <v>4.0913498499880303E-2</v>
      </c>
      <c r="AH40">
        <v>9.7616240843733401E-4</v>
      </c>
      <c r="AI40">
        <v>2.6928787072106199E-2</v>
      </c>
      <c r="AJ40">
        <v>1.3008548948268001E-2</v>
      </c>
      <c r="AK40">
        <v>0.39631254696568502</v>
      </c>
      <c r="AL40">
        <v>0.27192504779967602</v>
      </c>
      <c r="AM40">
        <v>1.46914332987615E-2</v>
      </c>
      <c r="AN40">
        <v>0.109696065560796</v>
      </c>
      <c r="AO40">
        <v>1.75377616905028E-2</v>
      </c>
      <c r="AP40">
        <v>4.6641350820507202E-2</v>
      </c>
      <c r="AQ40">
        <v>4.5516953499805703E-2</v>
      </c>
      <c r="AR40">
        <v>0.33479897898079097</v>
      </c>
      <c r="AS40">
        <v>0.14852716450065401</v>
      </c>
      <c r="AT40">
        <v>5.7103827313787603E-2</v>
      </c>
      <c r="AU40">
        <v>0.12916798844623301</v>
      </c>
      <c r="AV40">
        <v>3.00657827056433E-2</v>
      </c>
      <c r="AW40">
        <v>4.23420308227766E-2</v>
      </c>
      <c r="AX40">
        <v>5.67601748858498E-2</v>
      </c>
      <c r="AY40">
        <v>0.11684630050870599</v>
      </c>
      <c r="AZ40">
        <v>2.8446286706345102E-2</v>
      </c>
      <c r="BA40">
        <v>3.01599057987058E-2</v>
      </c>
      <c r="BB40">
        <v>5.8240107953608802E-2</v>
      </c>
      <c r="BC40">
        <v>2.5194552873338001E-2</v>
      </c>
      <c r="BD40">
        <v>1.7803591245515799E-2</v>
      </c>
      <c r="BE40">
        <v>1.5241964119894799E-2</v>
      </c>
      <c r="BF40">
        <v>8456647475200</v>
      </c>
      <c r="BG40" s="1">
        <v>1</v>
      </c>
      <c r="BH40" s="1"/>
      <c r="BI40" s="1"/>
      <c r="BJ40" s="1"/>
      <c r="BK40" s="1"/>
      <c r="BL40" s="1"/>
      <c r="BM40" s="1"/>
      <c r="BN40" s="15">
        <f>BF40/agregat!$W$9/1000000000</f>
        <v>1.0000000050492823</v>
      </c>
    </row>
    <row r="41" spans="1:66" x14ac:dyDescent="0.2">
      <c r="A41">
        <v>2010</v>
      </c>
      <c r="B41">
        <v>0.44660446047782898</v>
      </c>
      <c r="C41">
        <v>0.28223034739494302</v>
      </c>
      <c r="D41">
        <v>2.3923935368657102E-2</v>
      </c>
      <c r="E41">
        <v>0.140450179576874</v>
      </c>
      <c r="F41">
        <v>1.2361658737063399E-2</v>
      </c>
      <c r="G41">
        <v>6.9391101598739596E-2</v>
      </c>
      <c r="H41">
        <v>5.8697409927845001E-2</v>
      </c>
      <c r="I41">
        <v>0.55339556932449296</v>
      </c>
      <c r="J41">
        <v>0.20662954449653601</v>
      </c>
      <c r="K41">
        <v>6.6166557371616405E-2</v>
      </c>
      <c r="L41">
        <v>0.280599474906921</v>
      </c>
      <c r="M41">
        <v>9.7249537706375094E-2</v>
      </c>
      <c r="N41">
        <v>8.6639992892742199E-2</v>
      </c>
      <c r="O41">
        <v>9.6709944307804094E-2</v>
      </c>
      <c r="P41">
        <v>0.225744754076004</v>
      </c>
      <c r="Q41">
        <v>5.7038489729166003E-2</v>
      </c>
      <c r="R41">
        <v>2.11646407842636E-2</v>
      </c>
      <c r="S41">
        <v>0.14754162728786499</v>
      </c>
      <c r="T41">
        <v>6.7299976944923401E-2</v>
      </c>
      <c r="U41">
        <v>4.9848455935716601E-2</v>
      </c>
      <c r="V41">
        <v>3.03931944072247E-2</v>
      </c>
      <c r="W41">
        <v>7.2503474558958905E-2</v>
      </c>
      <c r="X41">
        <v>1.5573369290555901E-2</v>
      </c>
      <c r="Y41">
        <v>2.76696628256289E-4</v>
      </c>
      <c r="Z41">
        <v>5.6653409146894602E-2</v>
      </c>
      <c r="AA41">
        <v>3.2526955170166599E-2</v>
      </c>
      <c r="AB41">
        <v>2.0694862088149499E-2</v>
      </c>
      <c r="AC41">
        <v>3.43159085625689E-3</v>
      </c>
      <c r="AD41">
        <v>5.5561356597732703E-2</v>
      </c>
      <c r="AE41">
        <v>2.515355553918E-2</v>
      </c>
      <c r="AF41">
        <v>1.24558024545309E-3</v>
      </c>
      <c r="AG41">
        <v>2.91622208460546E-2</v>
      </c>
      <c r="AH41">
        <v>3.5922001768387899E-4</v>
      </c>
      <c r="AI41">
        <v>2.1453256413120701E-2</v>
      </c>
      <c r="AJ41">
        <v>7.3497443883123797E-3</v>
      </c>
      <c r="AK41">
        <v>0.39104311158727001</v>
      </c>
      <c r="AL41">
        <v>0.25707680363857099</v>
      </c>
      <c r="AM41">
        <v>2.2678354281416398E-2</v>
      </c>
      <c r="AN41">
        <v>0.111287953120682</v>
      </c>
      <c r="AO41">
        <v>1.20024391732165E-2</v>
      </c>
      <c r="AP41">
        <v>4.7937848676547698E-2</v>
      </c>
      <c r="AQ41">
        <v>5.1347665127401597E-2</v>
      </c>
      <c r="AR41">
        <v>0.32765082494855802</v>
      </c>
      <c r="AS41">
        <v>0.14959105615420501</v>
      </c>
      <c r="AT41">
        <v>4.5001919929585098E-2</v>
      </c>
      <c r="AU41">
        <v>0.13305784782949301</v>
      </c>
      <c r="AV41">
        <v>2.9949562272717601E-2</v>
      </c>
      <c r="AW41">
        <v>3.67915336825329E-2</v>
      </c>
      <c r="AX41">
        <v>6.63167518887397E-2</v>
      </c>
      <c r="AY41">
        <v>0.15324128286769301</v>
      </c>
      <c r="AZ41">
        <v>4.1465119759187402E-2</v>
      </c>
      <c r="BA41">
        <v>2.0887943921689099E-2</v>
      </c>
      <c r="BB41">
        <v>9.0888220109069898E-2</v>
      </c>
      <c r="BC41">
        <v>3.4773022919518802E-2</v>
      </c>
      <c r="BD41">
        <v>2.9153593852942299E-2</v>
      </c>
      <c r="BE41">
        <v>2.69616030963554E-2</v>
      </c>
      <c r="BF41">
        <v>9321154871296</v>
      </c>
      <c r="BG41" s="1"/>
      <c r="BH41" s="1"/>
      <c r="BI41" s="1"/>
      <c r="BJ41" s="1"/>
      <c r="BK41" s="1"/>
      <c r="BL41" s="1"/>
      <c r="BM41" s="1"/>
      <c r="BN41" s="15">
        <f>BF41/agregat!$W$10/1000000000</f>
        <v>0.99999998098905141</v>
      </c>
    </row>
    <row r="42" spans="1:66" x14ac:dyDescent="0.2">
      <c r="A42"/>
    </row>
    <row r="43" spans="1:66" x14ac:dyDescent="0.2">
      <c r="A43"/>
    </row>
    <row r="44" spans="1:66" x14ac:dyDescent="0.2">
      <c r="A44"/>
    </row>
    <row r="45" spans="1:66" x14ac:dyDescent="0.2">
      <c r="A45"/>
    </row>
    <row r="46" spans="1:66" x14ac:dyDescent="0.2">
      <c r="A46"/>
    </row>
    <row r="47" spans="1:66" x14ac:dyDescent="0.2">
      <c r="A47"/>
    </row>
    <row r="48" spans="1:66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</sheetData>
  <mergeCells count="40">
    <mergeCell ref="AK4:AQ4"/>
    <mergeCell ref="AR4:AX4"/>
    <mergeCell ref="AY4:BE4"/>
    <mergeCell ref="BF4:BF5"/>
    <mergeCell ref="BG4:BM4"/>
    <mergeCell ref="B4:H4"/>
    <mergeCell ref="I4:O4"/>
    <mergeCell ref="P4:V4"/>
    <mergeCell ref="W4:AC4"/>
    <mergeCell ref="AD4:AJ4"/>
    <mergeCell ref="B14:H14"/>
    <mergeCell ref="I14:O14"/>
    <mergeCell ref="P14:V14"/>
    <mergeCell ref="W14:AC14"/>
    <mergeCell ref="AD14:AJ14"/>
    <mergeCell ref="AK14:AQ14"/>
    <mergeCell ref="AR14:AX14"/>
    <mergeCell ref="AY14:BE14"/>
    <mergeCell ref="BF14:BF15"/>
    <mergeCell ref="BG14:BM14"/>
    <mergeCell ref="B24:H24"/>
    <mergeCell ref="I24:O24"/>
    <mergeCell ref="P24:V24"/>
    <mergeCell ref="W24:AC24"/>
    <mergeCell ref="AD24:AJ24"/>
    <mergeCell ref="AK24:AQ24"/>
    <mergeCell ref="AR24:AX24"/>
    <mergeCell ref="AY24:BE24"/>
    <mergeCell ref="BF24:BF25"/>
    <mergeCell ref="BG24:BM24"/>
    <mergeCell ref="B34:H34"/>
    <mergeCell ref="I34:O34"/>
    <mergeCell ref="P34:V34"/>
    <mergeCell ref="W34:AC34"/>
    <mergeCell ref="AD34:AJ34"/>
    <mergeCell ref="AK34:AQ34"/>
    <mergeCell ref="AR34:AX34"/>
    <mergeCell ref="AY34:BE34"/>
    <mergeCell ref="BF34:BF35"/>
    <mergeCell ref="BG34:BM3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BM61"/>
  <sheetViews>
    <sheetView workbookViewId="0">
      <selection activeCell="I43" sqref="I43"/>
    </sheetView>
  </sheetViews>
  <sheetFormatPr defaultColWidth="9.140625" defaultRowHeight="12.75" x14ac:dyDescent="0.2"/>
  <cols>
    <col min="1" max="1" width="9.140625" style="3"/>
    <col min="56" max="56" width="10.85546875" customWidth="1"/>
    <col min="65" max="65" width="11.85546875" customWidth="1"/>
  </cols>
  <sheetData>
    <row r="1" spans="1:65" ht="18" x14ac:dyDescent="0.25">
      <c r="A1" s="2" t="s">
        <v>20</v>
      </c>
    </row>
    <row r="3" spans="1:65" ht="18.75" thickBot="1" x14ac:dyDescent="0.25">
      <c r="A3" s="72" t="s">
        <v>120</v>
      </c>
    </row>
    <row r="4" spans="1:65" s="9" customFormat="1" ht="33" customHeight="1" thickBot="1" x14ac:dyDescent="0.25">
      <c r="B4" s="321" t="s">
        <v>18</v>
      </c>
      <c r="C4" s="322"/>
      <c r="D4" s="322"/>
      <c r="E4" s="322"/>
      <c r="F4" s="322"/>
      <c r="G4" s="322"/>
      <c r="H4" s="322"/>
      <c r="I4" s="322"/>
      <c r="J4" s="323"/>
      <c r="K4" s="321" t="s">
        <v>21</v>
      </c>
      <c r="L4" s="322"/>
      <c r="M4" s="322"/>
      <c r="N4" s="322"/>
      <c r="O4" s="322"/>
      <c r="P4" s="322"/>
      <c r="Q4" s="322"/>
      <c r="R4" s="322"/>
      <c r="S4" s="323"/>
      <c r="T4" s="321" t="s">
        <v>22</v>
      </c>
      <c r="U4" s="322"/>
      <c r="V4" s="322"/>
      <c r="W4" s="322"/>
      <c r="X4" s="322"/>
      <c r="Y4" s="322"/>
      <c r="Z4" s="322"/>
      <c r="AA4" s="322"/>
      <c r="AB4" s="323"/>
      <c r="AC4" s="321" t="s">
        <v>23</v>
      </c>
      <c r="AD4" s="322"/>
      <c r="AE4" s="322"/>
      <c r="AF4" s="322"/>
      <c r="AG4" s="322"/>
      <c r="AH4" s="322"/>
      <c r="AI4" s="322"/>
      <c r="AJ4" s="322"/>
      <c r="AK4" s="323"/>
      <c r="AL4" s="321" t="s">
        <v>43</v>
      </c>
      <c r="AM4" s="322"/>
      <c r="AN4" s="322"/>
      <c r="AO4" s="322"/>
      <c r="AP4" s="322"/>
      <c r="AQ4" s="322"/>
      <c r="AR4" s="322"/>
      <c r="AS4" s="322"/>
      <c r="AT4" s="323"/>
      <c r="AU4" s="321" t="s">
        <v>111</v>
      </c>
      <c r="AV4" s="322"/>
      <c r="AW4" s="322"/>
      <c r="AX4" s="322"/>
      <c r="AY4" s="322"/>
      <c r="AZ4" s="322"/>
      <c r="BA4" s="322"/>
      <c r="BB4" s="322"/>
      <c r="BC4" s="323"/>
      <c r="BD4" s="321" t="s">
        <v>24</v>
      </c>
      <c r="BE4" s="322"/>
      <c r="BF4" s="322"/>
      <c r="BG4" s="322"/>
      <c r="BH4" s="322"/>
      <c r="BI4" s="322"/>
      <c r="BJ4" s="322"/>
      <c r="BK4" s="322"/>
      <c r="BL4" s="323"/>
      <c r="BM4" s="333" t="s">
        <v>25</v>
      </c>
    </row>
    <row r="5" spans="1:65" s="9" customFormat="1" ht="50.25" customHeight="1" thickBot="1" x14ac:dyDescent="0.25">
      <c r="A5" s="3" t="s">
        <v>0</v>
      </c>
      <c r="B5" s="4" t="s">
        <v>9</v>
      </c>
      <c r="C5" s="5" t="s">
        <v>10</v>
      </c>
      <c r="D5" s="5" t="s">
        <v>11</v>
      </c>
      <c r="E5" s="5" t="s">
        <v>12</v>
      </c>
      <c r="F5" s="6" t="s">
        <v>15</v>
      </c>
      <c r="G5" s="6" t="s">
        <v>17</v>
      </c>
      <c r="H5" s="7" t="s">
        <v>13</v>
      </c>
      <c r="I5" s="7" t="s">
        <v>14</v>
      </c>
      <c r="J5" s="8" t="s">
        <v>19</v>
      </c>
      <c r="K5" s="4" t="s">
        <v>9</v>
      </c>
      <c r="L5" s="5" t="s">
        <v>10</v>
      </c>
      <c r="M5" s="5" t="s">
        <v>11</v>
      </c>
      <c r="N5" s="5" t="s">
        <v>12</v>
      </c>
      <c r="O5" s="6" t="s">
        <v>15</v>
      </c>
      <c r="P5" s="6" t="s">
        <v>17</v>
      </c>
      <c r="Q5" s="7" t="s">
        <v>13</v>
      </c>
      <c r="R5" s="7" t="s">
        <v>14</v>
      </c>
      <c r="S5" s="8" t="s">
        <v>19</v>
      </c>
      <c r="T5" s="4" t="s">
        <v>9</v>
      </c>
      <c r="U5" s="5" t="s">
        <v>10</v>
      </c>
      <c r="V5" s="5" t="s">
        <v>11</v>
      </c>
      <c r="W5" s="5" t="s">
        <v>12</v>
      </c>
      <c r="X5" s="6" t="s">
        <v>15</v>
      </c>
      <c r="Y5" s="6" t="s">
        <v>17</v>
      </c>
      <c r="Z5" s="7" t="s">
        <v>13</v>
      </c>
      <c r="AA5" s="7" t="s">
        <v>14</v>
      </c>
      <c r="AB5" s="8" t="s">
        <v>19</v>
      </c>
      <c r="AC5" s="4" t="s">
        <v>9</v>
      </c>
      <c r="AD5" s="5" t="s">
        <v>10</v>
      </c>
      <c r="AE5" s="5" t="s">
        <v>11</v>
      </c>
      <c r="AF5" s="5" t="s">
        <v>12</v>
      </c>
      <c r="AG5" s="6" t="s">
        <v>15</v>
      </c>
      <c r="AH5" s="6" t="s">
        <v>17</v>
      </c>
      <c r="AI5" s="7" t="s">
        <v>13</v>
      </c>
      <c r="AJ5" s="7" t="s">
        <v>14</v>
      </c>
      <c r="AK5" s="8" t="s">
        <v>19</v>
      </c>
      <c r="AL5" s="4" t="s">
        <v>9</v>
      </c>
      <c r="AM5" s="5" t="s">
        <v>10</v>
      </c>
      <c r="AN5" s="5" t="s">
        <v>11</v>
      </c>
      <c r="AO5" s="5" t="s">
        <v>12</v>
      </c>
      <c r="AP5" s="6" t="s">
        <v>15</v>
      </c>
      <c r="AQ5" s="6" t="s">
        <v>17</v>
      </c>
      <c r="AR5" s="7" t="s">
        <v>13</v>
      </c>
      <c r="AS5" s="7" t="s">
        <v>14</v>
      </c>
      <c r="AT5" s="8" t="s">
        <v>19</v>
      </c>
      <c r="AU5" s="4" t="s">
        <v>9</v>
      </c>
      <c r="AV5" s="5" t="s">
        <v>10</v>
      </c>
      <c r="AW5" s="5" t="s">
        <v>11</v>
      </c>
      <c r="AX5" s="5" t="s">
        <v>12</v>
      </c>
      <c r="AY5" s="6" t="s">
        <v>15</v>
      </c>
      <c r="AZ5" s="6" t="s">
        <v>17</v>
      </c>
      <c r="BA5" s="7" t="s">
        <v>13</v>
      </c>
      <c r="BB5" s="7" t="s">
        <v>14</v>
      </c>
      <c r="BC5" s="8" t="s">
        <v>19</v>
      </c>
      <c r="BD5" s="4" t="s">
        <v>9</v>
      </c>
      <c r="BE5" s="5" t="s">
        <v>10</v>
      </c>
      <c r="BF5" s="5" t="s">
        <v>11</v>
      </c>
      <c r="BG5" s="5" t="s">
        <v>12</v>
      </c>
      <c r="BH5" s="6" t="s">
        <v>15</v>
      </c>
      <c r="BI5" s="6" t="s">
        <v>17</v>
      </c>
      <c r="BJ5" s="7" t="s">
        <v>13</v>
      </c>
      <c r="BK5" s="7" t="s">
        <v>14</v>
      </c>
      <c r="BL5" s="8" t="s">
        <v>19</v>
      </c>
      <c r="BM5" s="333"/>
    </row>
    <row r="6" spans="1:65" x14ac:dyDescent="0.2">
      <c r="A6">
        <v>1984</v>
      </c>
      <c r="B6">
        <v>0.43377441167831421</v>
      </c>
      <c r="C6">
        <v>0.56622558832168579</v>
      </c>
      <c r="D6">
        <v>0.16861288249492645</v>
      </c>
      <c r="E6">
        <v>4.8173014411304255E-2</v>
      </c>
      <c r="F6">
        <v>1.1595966680723043E-2</v>
      </c>
      <c r="G6">
        <v>0.42217844450399128</v>
      </c>
      <c r="H6">
        <v>0.39761270521778158</v>
      </c>
      <c r="I6">
        <v>0.12043987436166587</v>
      </c>
      <c r="J6">
        <v>1</v>
      </c>
      <c r="K6">
        <v>0.2993733286857605</v>
      </c>
      <c r="L6">
        <v>0.25829339027404785</v>
      </c>
      <c r="M6">
        <v>7.7283859252929688E-2</v>
      </c>
      <c r="N6">
        <v>1.6057366948490536E-2</v>
      </c>
      <c r="O6">
        <v>5.1393316477949934E-3</v>
      </c>
      <c r="P6">
        <v>0.29423398545243612</v>
      </c>
      <c r="Q6">
        <v>0.18100953080357496</v>
      </c>
      <c r="R6">
        <v>6.1226489939318257E-2</v>
      </c>
      <c r="S6">
        <v>0.55766671895980835</v>
      </c>
      <c r="T6">
        <v>3.9163827896118164E-2</v>
      </c>
      <c r="U6">
        <v>0.13135859370231628</v>
      </c>
      <c r="V6">
        <v>2.757035568356514E-2</v>
      </c>
      <c r="W6">
        <v>8.2318701963024453E-3</v>
      </c>
      <c r="X6">
        <v>8.6419005801396595E-4</v>
      </c>
      <c r="Y6">
        <v>3.829963627827191E-2</v>
      </c>
      <c r="Z6">
        <v>0.10378824138624564</v>
      </c>
      <c r="AA6">
        <v>1.9338485265379256E-2</v>
      </c>
      <c r="AB6">
        <v>0.17052242159843445</v>
      </c>
      <c r="AC6">
        <v>9.7168311476707458E-2</v>
      </c>
      <c r="AD6">
        <v>0.1812388151884079</v>
      </c>
      <c r="AE6">
        <v>6.5583221614360809E-2</v>
      </c>
      <c r="AF6">
        <v>2.4298106757552264E-2</v>
      </c>
      <c r="AG6">
        <v>5.9593615024772966E-3</v>
      </c>
      <c r="AH6">
        <v>9.1208952093869422E-2</v>
      </c>
      <c r="AI6">
        <v>0.1156555911845116</v>
      </c>
      <c r="AJ6">
        <v>4.1285117097391633E-2</v>
      </c>
      <c r="AK6">
        <v>0.27840712666511536</v>
      </c>
      <c r="AL6">
        <v>6.3587846234440804E-3</v>
      </c>
      <c r="AM6">
        <v>4.3856404721736908E-2</v>
      </c>
      <c r="AN6">
        <v>1.9200984388589859E-2</v>
      </c>
      <c r="AO6">
        <v>1.046813749759171E-2</v>
      </c>
      <c r="AP6">
        <v>3.5956212008859945E-4</v>
      </c>
      <c r="AQ6">
        <v>5.9992223050928392E-3</v>
      </c>
      <c r="AR6">
        <v>2.465542029080315E-2</v>
      </c>
      <c r="AS6">
        <v>8.7328475763274981E-3</v>
      </c>
      <c r="AT6">
        <v>5.0215188413858414E-2</v>
      </c>
      <c r="AU6">
        <v>9.0809531509876251E-2</v>
      </c>
      <c r="AV6">
        <v>0.13738241791725159</v>
      </c>
      <c r="AW6">
        <v>4.6382240951061249E-2</v>
      </c>
      <c r="AX6">
        <v>1.3829969479775991E-2</v>
      </c>
      <c r="AY6">
        <v>5.5997993501755907E-3</v>
      </c>
      <c r="AZ6">
        <v>8.5209729959831282E-2</v>
      </c>
      <c r="BA6">
        <v>9.1000170464786104E-2</v>
      </c>
      <c r="BB6">
        <v>3.255226987519496E-2</v>
      </c>
      <c r="BC6">
        <v>0.22819194197654724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1453258309632</v>
      </c>
    </row>
    <row r="7" spans="1:65" x14ac:dyDescent="0.2">
      <c r="A7">
        <v>1987</v>
      </c>
      <c r="B7">
        <v>0.44558495283126831</v>
      </c>
      <c r="C7">
        <v>0.55441510677337646</v>
      </c>
      <c r="D7">
        <v>0.19252456724643707</v>
      </c>
      <c r="E7">
        <v>5.5303309290869435E-2</v>
      </c>
      <c r="F7">
        <v>5.9443908873065224E-3</v>
      </c>
      <c r="G7">
        <v>0.43964055208025016</v>
      </c>
      <c r="H7">
        <v>0.361890516373083</v>
      </c>
      <c r="I7">
        <v>0.13722125228938079</v>
      </c>
      <c r="J7">
        <v>1</v>
      </c>
      <c r="K7">
        <v>0.29111656546592712</v>
      </c>
      <c r="L7">
        <v>0.28680729866027832</v>
      </c>
      <c r="M7">
        <v>8.298327773809433E-2</v>
      </c>
      <c r="N7">
        <v>2.0883065750323782E-2</v>
      </c>
      <c r="O7">
        <v>2.9073813763258309E-3</v>
      </c>
      <c r="P7">
        <v>0.2882091783174946</v>
      </c>
      <c r="Q7">
        <v>0.20382402807648337</v>
      </c>
      <c r="R7">
        <v>6.2100215128906427E-2</v>
      </c>
      <c r="S7">
        <v>0.57792389392852783</v>
      </c>
      <c r="T7">
        <v>2.8043234720826149E-2</v>
      </c>
      <c r="U7">
        <v>7.7907510101795197E-2</v>
      </c>
      <c r="V7">
        <v>3.4319404512643814E-2</v>
      </c>
      <c r="W7">
        <v>1.147644977977577E-2</v>
      </c>
      <c r="X7">
        <v>3.23983066071861E-4</v>
      </c>
      <c r="Y7">
        <v>2.7719252389873564E-2</v>
      </c>
      <c r="Z7">
        <v>4.3588108022086576E-2</v>
      </c>
      <c r="AA7">
        <v>2.284295437624443E-2</v>
      </c>
      <c r="AB7">
        <v>0.1059507429599762</v>
      </c>
      <c r="AC7">
        <v>0.13070952892303467</v>
      </c>
      <c r="AD7">
        <v>0.19744771718978882</v>
      </c>
      <c r="AE7">
        <v>7.7566966414451599E-2</v>
      </c>
      <c r="AF7">
        <v>2.3568702098986635E-2</v>
      </c>
      <c r="AG7">
        <v>2.954211931471315E-3</v>
      </c>
      <c r="AH7">
        <v>0.12775531832957998</v>
      </c>
      <c r="AI7">
        <v>0.11988075510380079</v>
      </c>
      <c r="AJ7">
        <v>5.3998261122692105E-2</v>
      </c>
      <c r="AK7">
        <v>0.32815724611282349</v>
      </c>
      <c r="AL7">
        <v>2.0720409229397774E-2</v>
      </c>
      <c r="AM7">
        <v>7.5792253017425537E-2</v>
      </c>
      <c r="AN7">
        <v>4.1037466377019882E-2</v>
      </c>
      <c r="AO7">
        <v>1.2608498890572794E-2</v>
      </c>
      <c r="AP7">
        <v>1.8023572635948067E-4</v>
      </c>
      <c r="AQ7">
        <v>2.0540174375542685E-2</v>
      </c>
      <c r="AR7">
        <v>3.4754786848316864E-2</v>
      </c>
      <c r="AS7">
        <v>2.8428965772997597E-2</v>
      </c>
      <c r="AT7">
        <v>9.6512660384178162E-2</v>
      </c>
      <c r="AU7">
        <v>0.10998912155628204</v>
      </c>
      <c r="AV7">
        <v>0.12165547162294388</v>
      </c>
      <c r="AW7">
        <v>3.6529500037431717E-2</v>
      </c>
      <c r="AX7">
        <v>1.096020307870688E-2</v>
      </c>
      <c r="AY7">
        <v>2.7739761964254753E-3</v>
      </c>
      <c r="AZ7">
        <v>0.10721514472942566</v>
      </c>
      <c r="BA7">
        <v>8.5125968761003645E-2</v>
      </c>
      <c r="BB7">
        <v>2.5569295766862749E-2</v>
      </c>
      <c r="BC7">
        <v>0.23164460062980652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1444659200000</v>
      </c>
    </row>
    <row r="8" spans="1:65" x14ac:dyDescent="0.2">
      <c r="A8">
        <v>1994</v>
      </c>
      <c r="B8">
        <v>0.45697915554046631</v>
      </c>
      <c r="C8">
        <v>0.54302090406417847</v>
      </c>
      <c r="D8">
        <v>0.17011061310768127</v>
      </c>
      <c r="E8">
        <v>5.462035386793658E-2</v>
      </c>
      <c r="F8">
        <v>1.4360162200239737E-2</v>
      </c>
      <c r="G8">
        <v>0.44261899288469547</v>
      </c>
      <c r="H8">
        <v>0.37291029137972681</v>
      </c>
      <c r="I8">
        <v>0.11549025437611657</v>
      </c>
      <c r="J8">
        <v>1</v>
      </c>
      <c r="K8">
        <v>0.23998431861400604</v>
      </c>
      <c r="L8">
        <v>0.26744699478149414</v>
      </c>
      <c r="M8">
        <v>6.194654107093811E-2</v>
      </c>
      <c r="N8">
        <v>1.7603752051801501E-2</v>
      </c>
      <c r="O8">
        <v>3.5050350664048314E-3</v>
      </c>
      <c r="P8">
        <v>0.23647928975884186</v>
      </c>
      <c r="Q8">
        <v>0.20550044912080653</v>
      </c>
      <c r="R8">
        <v>4.4342787649292122E-2</v>
      </c>
      <c r="S8">
        <v>0.50743132829666138</v>
      </c>
      <c r="T8">
        <v>3.9487410336732864E-2</v>
      </c>
      <c r="U8">
        <v>7.2910033166408539E-2</v>
      </c>
      <c r="V8">
        <v>3.5186786204576492E-2</v>
      </c>
      <c r="W8">
        <v>1.0865558984643638E-2</v>
      </c>
      <c r="X8">
        <v>4.4620614550266318E-4</v>
      </c>
      <c r="Y8">
        <v>3.9041203411643501E-2</v>
      </c>
      <c r="Z8">
        <v>3.7723245259256841E-2</v>
      </c>
      <c r="AA8">
        <v>2.4321225590658038E-2</v>
      </c>
      <c r="AB8">
        <v>0.1123974472284317</v>
      </c>
      <c r="AC8">
        <v>0.18132482469081879</v>
      </c>
      <c r="AD8">
        <v>0.21089088916778564</v>
      </c>
      <c r="AE8">
        <v>7.6713353395462036E-2</v>
      </c>
      <c r="AF8">
        <v>2.8253009949490138E-2</v>
      </c>
      <c r="AG8">
        <v>1.2908955849106524E-2</v>
      </c>
      <c r="AH8">
        <v>0.16841587582122566</v>
      </c>
      <c r="AI8">
        <v>0.13417754179280664</v>
      </c>
      <c r="AJ8">
        <v>4.8460342719890206E-2</v>
      </c>
      <c r="AK8">
        <v>0.39221572875976563</v>
      </c>
      <c r="AL8">
        <v>5.080011859536171E-2</v>
      </c>
      <c r="AM8">
        <v>9.3397676944732666E-2</v>
      </c>
      <c r="AN8">
        <v>4.540068656206131E-2</v>
      </c>
      <c r="AO8">
        <v>1.4865520921604472E-2</v>
      </c>
      <c r="AP8">
        <v>1.8024120591075205E-3</v>
      </c>
      <c r="AQ8">
        <v>4.8997708052971309E-2</v>
      </c>
      <c r="AR8">
        <v>4.7996988110562008E-2</v>
      </c>
      <c r="AS8">
        <v>3.0535165012741894E-2</v>
      </c>
      <c r="AT8">
        <v>0.14419779181480408</v>
      </c>
      <c r="AU8">
        <v>0.12993530929088593</v>
      </c>
      <c r="AV8">
        <v>0.11095438152551651</v>
      </c>
      <c r="AW8">
        <v>3.087162971496582E-2</v>
      </c>
      <c r="AX8">
        <v>1.3360648779908066E-2</v>
      </c>
      <c r="AY8">
        <v>1.0993913559728077E-2</v>
      </c>
      <c r="AZ8">
        <v>0.11894139460215379</v>
      </c>
      <c r="BA8">
        <v>8.0082749602826644E-2</v>
      </c>
      <c r="BB8">
        <v>1.7510981769391545E-2</v>
      </c>
      <c r="BC8">
        <v>0.24088969826698303</v>
      </c>
      <c r="BD8">
        <v>5.8940349845215678E-4</v>
      </c>
      <c r="BE8">
        <v>6.5388400107622147E-3</v>
      </c>
      <c r="BF8">
        <v>4.410364490468055E-4</v>
      </c>
      <c r="BG8">
        <v>2.6840621071401218E-5</v>
      </c>
      <c r="BH8">
        <v>1.1263018330092526E-4</v>
      </c>
      <c r="BI8">
        <v>4.7677331610933581E-4</v>
      </c>
      <c r="BJ8">
        <v>6.0978034791336821E-3</v>
      </c>
      <c r="BK8">
        <v>4.1419583282768015E-4</v>
      </c>
      <c r="BL8">
        <v>7.1282433345913887E-3</v>
      </c>
      <c r="BM8">
        <v>2363023425536</v>
      </c>
    </row>
    <row r="9" spans="1:65" x14ac:dyDescent="0.2">
      <c r="A9">
        <v>2000</v>
      </c>
      <c r="B9">
        <v>0.42572009563446045</v>
      </c>
      <c r="C9">
        <v>0.57427990436553955</v>
      </c>
      <c r="D9">
        <v>0.20312018692493439</v>
      </c>
      <c r="E9">
        <v>8.9330959732185744E-2</v>
      </c>
      <c r="F9">
        <v>1.223976936136178E-2</v>
      </c>
      <c r="G9">
        <v>0.41348032444811078</v>
      </c>
      <c r="H9">
        <v>0.37115969069049659</v>
      </c>
      <c r="I9">
        <v>0.11378923231864183</v>
      </c>
      <c r="J9">
        <v>1</v>
      </c>
      <c r="K9">
        <v>0.24091199040412903</v>
      </c>
      <c r="L9">
        <v>0.19647152721881866</v>
      </c>
      <c r="M9">
        <v>5.0882767885923386E-2</v>
      </c>
      <c r="N9">
        <v>1.086874458173274E-2</v>
      </c>
      <c r="O9">
        <v>3.4673719665424853E-3</v>
      </c>
      <c r="P9">
        <v>0.23744461426859215</v>
      </c>
      <c r="Q9">
        <v>0.14558876026533196</v>
      </c>
      <c r="R9">
        <v>4.0014021528459329E-2</v>
      </c>
      <c r="S9">
        <v>0.43738353252410889</v>
      </c>
      <c r="T9">
        <v>3.3144384622573853E-2</v>
      </c>
      <c r="U9">
        <v>9.5272548496723175E-2</v>
      </c>
      <c r="V9">
        <v>4.1434742510318756E-2</v>
      </c>
      <c r="W9">
        <v>2.8858338888242428E-2</v>
      </c>
      <c r="X9">
        <v>1.1383959966096314E-3</v>
      </c>
      <c r="Y9">
        <v>3.2005989181455419E-2</v>
      </c>
      <c r="Z9">
        <v>5.3837808054631293E-2</v>
      </c>
      <c r="AA9">
        <v>1.2576403979758233E-2</v>
      </c>
      <c r="AB9">
        <v>0.12841692566871643</v>
      </c>
      <c r="AC9">
        <v>0.16365192830562592</v>
      </c>
      <c r="AD9">
        <v>0.29326304793357849</v>
      </c>
      <c r="AE9">
        <v>0.11420382559299469</v>
      </c>
      <c r="AF9">
        <v>5.2344450724385504E-2</v>
      </c>
      <c r="AG9">
        <v>8.4667840618470932E-3</v>
      </c>
      <c r="AH9">
        <v>0.15518514362863581</v>
      </c>
      <c r="AI9">
        <v>0.17905923535827306</v>
      </c>
      <c r="AJ9">
        <v>6.185937545591811E-2</v>
      </c>
      <c r="AK9">
        <v>0.45691496133804321</v>
      </c>
      <c r="AL9">
        <v>2.5840640068054199E-2</v>
      </c>
      <c r="AM9">
        <v>0.14780069887638092</v>
      </c>
      <c r="AN9">
        <v>7.3499828577041626E-2</v>
      </c>
      <c r="AO9">
        <v>3.494808743187789E-2</v>
      </c>
      <c r="AP9">
        <v>1.558235931558559E-4</v>
      </c>
      <c r="AQ9">
        <v>2.5684815633169444E-2</v>
      </c>
      <c r="AR9">
        <v>7.4300875632113503E-2</v>
      </c>
      <c r="AS9">
        <v>3.8551742537907115E-2</v>
      </c>
      <c r="AT9">
        <v>0.17364133894443512</v>
      </c>
      <c r="AU9">
        <v>0.13485550880432129</v>
      </c>
      <c r="AV9">
        <v>0.14129917323589325</v>
      </c>
      <c r="AW9">
        <v>3.8981359452009201E-2</v>
      </c>
      <c r="AX9">
        <v>1.734046794860962E-2</v>
      </c>
      <c r="AY9">
        <v>8.3017024044335971E-3</v>
      </c>
      <c r="AZ9">
        <v>0.12655381320491313</v>
      </c>
      <c r="BA9">
        <v>0.10231781589298714</v>
      </c>
      <c r="BB9">
        <v>2.164089131549541E-2</v>
      </c>
      <c r="BC9">
        <v>0.27615469694137573</v>
      </c>
      <c r="BD9">
        <v>2.9557726811617613E-3</v>
      </c>
      <c r="BE9">
        <v>4.1631828062236309E-3</v>
      </c>
      <c r="BF9">
        <v>1.7226375639438629E-3</v>
      </c>
      <c r="BG9">
        <v>5.5895816575466268E-5</v>
      </c>
      <c r="BH9">
        <v>9.2580633258407702E-6</v>
      </c>
      <c r="BI9">
        <v>2.9465146471900948E-3</v>
      </c>
      <c r="BJ9">
        <v>2.4405454355337468E-3</v>
      </c>
      <c r="BK9">
        <v>1.6667417031910148E-3</v>
      </c>
      <c r="BL9">
        <v>7.1189552545547485E-3</v>
      </c>
      <c r="BM9">
        <v>3274795122688</v>
      </c>
    </row>
    <row r="10" spans="1:65" x14ac:dyDescent="0.2">
      <c r="A10">
        <v>2006</v>
      </c>
      <c r="B10">
        <v>0.48998492956161499</v>
      </c>
      <c r="C10">
        <v>0.51001507043838501</v>
      </c>
      <c r="D10">
        <v>0.19706605374813099</v>
      </c>
      <c r="E10">
        <v>9.3009265745717704E-2</v>
      </c>
      <c r="F10">
        <v>4.0473307235478803E-2</v>
      </c>
      <c r="G10">
        <v>0.44951163254353799</v>
      </c>
      <c r="H10">
        <v>0.31294903901731203</v>
      </c>
      <c r="I10">
        <v>0.104056788829055</v>
      </c>
      <c r="J10">
        <v>1</v>
      </c>
      <c r="K10">
        <v>0.32952383160591098</v>
      </c>
      <c r="L10">
        <v>0.23910591006279</v>
      </c>
      <c r="M10">
        <v>5.8314047753810903E-2</v>
      </c>
      <c r="N10">
        <v>1.13842619455191E-2</v>
      </c>
      <c r="O10">
        <v>1.8636631662800999E-2</v>
      </c>
      <c r="P10">
        <v>0.31088718964468598</v>
      </c>
      <c r="Q10">
        <v>0.180791868550148</v>
      </c>
      <c r="R10">
        <v>4.6929784860743E-2</v>
      </c>
      <c r="S10">
        <v>0.56862974166870095</v>
      </c>
      <c r="T10">
        <v>1.7324788495898202E-2</v>
      </c>
      <c r="U10">
        <v>3.7650242447853102E-2</v>
      </c>
      <c r="V10">
        <v>7.3605799116194196E-3</v>
      </c>
      <c r="W10">
        <v>9.6274005897338001E-4</v>
      </c>
      <c r="X10">
        <v>9.2401271551824198E-4</v>
      </c>
      <c r="Y10">
        <v>1.64007750878719E-2</v>
      </c>
      <c r="Z10">
        <v>3.02896608053559E-2</v>
      </c>
      <c r="AA10">
        <v>6.3978398156373101E-3</v>
      </c>
      <c r="AB10">
        <v>5.4975032806396498E-2</v>
      </c>
      <c r="AC10">
        <v>0.145448863506317</v>
      </c>
      <c r="AD10">
        <v>0.235298842191696</v>
      </c>
      <c r="AE10">
        <v>0.13322739303111999</v>
      </c>
      <c r="AF10">
        <v>8.2480388539012101E-2</v>
      </c>
      <c r="AG10">
        <v>2.1294514714534502E-2</v>
      </c>
      <c r="AH10">
        <v>0.124154343882418</v>
      </c>
      <c r="AI10">
        <v>0.102071447192673</v>
      </c>
      <c r="AJ10">
        <v>5.0747000899322499E-2</v>
      </c>
      <c r="AK10">
        <v>0.38074770569801297</v>
      </c>
      <c r="AL10">
        <v>2.1838167682290101E-2</v>
      </c>
      <c r="AM10">
        <v>0.14016187191009499</v>
      </c>
      <c r="AN10">
        <v>0.104166589677334</v>
      </c>
      <c r="AO10">
        <v>7.0921488911688202E-2</v>
      </c>
      <c r="AP10">
        <v>8.89169851478679E-4</v>
      </c>
      <c r="AQ10">
        <v>2.09489971094085E-2</v>
      </c>
      <c r="AR10">
        <v>3.5995275308552399E-2</v>
      </c>
      <c r="AS10">
        <v>3.3245099739641203E-2</v>
      </c>
      <c r="AT10">
        <v>0.16200004518032099</v>
      </c>
      <c r="AU10">
        <v>0.11918893456459</v>
      </c>
      <c r="AV10">
        <v>9.0552158653736101E-2</v>
      </c>
      <c r="AW10">
        <v>2.7515035122633001E-2</v>
      </c>
      <c r="AX10">
        <v>1.1215526578035999E-2</v>
      </c>
      <c r="AY10">
        <v>2.0167411696817499E-2</v>
      </c>
      <c r="AZ10">
        <v>9.9021521732412299E-2</v>
      </c>
      <c r="BA10">
        <v>6.3037124249149604E-2</v>
      </c>
      <c r="BB10">
        <v>1.62995094309712E-2</v>
      </c>
      <c r="BC10">
        <v>0.209741085767746</v>
      </c>
      <c r="BD10">
        <v>4.4217579998075997E-3</v>
      </c>
      <c r="BE10">
        <v>4.5848120935261302E-3</v>
      </c>
      <c r="BF10">
        <v>1.54576438944787E-3</v>
      </c>
      <c r="BG10">
        <v>3.4337262409017498E-4</v>
      </c>
      <c r="BH10">
        <v>2.3793315931618E-4</v>
      </c>
      <c r="BI10">
        <v>4.1838249596126403E-3</v>
      </c>
      <c r="BJ10">
        <v>3.0390477423498201E-3</v>
      </c>
      <c r="BK10">
        <v>1.2023917956816999E-3</v>
      </c>
      <c r="BL10">
        <v>9.0065700933337194E-3</v>
      </c>
      <c r="BM10">
        <v>5827614736384</v>
      </c>
    </row>
    <row r="11" spans="1:65" x14ac:dyDescent="0.2">
      <c r="A11">
        <v>2010</v>
      </c>
      <c r="B11">
        <v>0.47476804256439198</v>
      </c>
      <c r="C11">
        <v>0.52523201704025302</v>
      </c>
      <c r="D11">
        <v>0.21048842370510101</v>
      </c>
      <c r="E11">
        <v>7.5457552824247806E-2</v>
      </c>
      <c r="F11">
        <v>2.8728976973654299E-2</v>
      </c>
      <c r="G11">
        <v>0.446039053072108</v>
      </c>
      <c r="H11">
        <v>0.31474357686231702</v>
      </c>
      <c r="I11">
        <v>0.13503087365542099</v>
      </c>
      <c r="J11">
        <v>1</v>
      </c>
      <c r="K11">
        <v>0.33490034937858598</v>
      </c>
      <c r="L11">
        <v>0.27938807010650601</v>
      </c>
      <c r="M11">
        <v>8.2700468599796295E-2</v>
      </c>
      <c r="N11">
        <v>2.2239217247417599E-2</v>
      </c>
      <c r="O11">
        <v>1.96391850931882E-2</v>
      </c>
      <c r="P11">
        <v>0.31526117112480201</v>
      </c>
      <c r="Q11">
        <v>0.19668759407722899</v>
      </c>
      <c r="R11">
        <v>6.0461249746842201E-2</v>
      </c>
      <c r="S11">
        <v>0.61428844928741499</v>
      </c>
      <c r="T11">
        <v>1.8483368679881099E-2</v>
      </c>
      <c r="U11">
        <v>3.3204510807991E-2</v>
      </c>
      <c r="V11">
        <v>1.08761377632618E-2</v>
      </c>
      <c r="W11">
        <v>4.07356520933136E-5</v>
      </c>
      <c r="X11">
        <v>7.1780782101885305E-4</v>
      </c>
      <c r="Y11">
        <v>1.7765560403051502E-2</v>
      </c>
      <c r="Z11">
        <v>2.2328373054834101E-2</v>
      </c>
      <c r="AA11">
        <v>1.08354025560991E-2</v>
      </c>
      <c r="AB11">
        <v>5.1687881350517301E-2</v>
      </c>
      <c r="AC11">
        <v>0.12317905575037</v>
      </c>
      <c r="AD11">
        <v>0.215547814965248</v>
      </c>
      <c r="AE11">
        <v>0.118300728499889</v>
      </c>
      <c r="AF11">
        <v>5.3185779763713102E-2</v>
      </c>
      <c r="AG11">
        <v>8.78222751940211E-3</v>
      </c>
      <c r="AH11">
        <v>0.114396828455018</v>
      </c>
      <c r="AI11">
        <v>9.7247090346983103E-2</v>
      </c>
      <c r="AJ11">
        <v>6.5114950123457901E-2</v>
      </c>
      <c r="AK11">
        <v>0.33872687816619901</v>
      </c>
      <c r="AL11">
        <v>1.28258094191551E-2</v>
      </c>
      <c r="AM11">
        <v>8.9882493019104004E-2</v>
      </c>
      <c r="AN11">
        <v>6.0963265597820303E-2</v>
      </c>
      <c r="AO11">
        <v>2.8609070455395E-2</v>
      </c>
      <c r="AP11">
        <v>4.8253052107972798E-4</v>
      </c>
      <c r="AQ11">
        <v>1.2343278862111701E-2</v>
      </c>
      <c r="AR11">
        <v>2.8919224329959099E-2</v>
      </c>
      <c r="AS11">
        <v>3.2354195702802999E-2</v>
      </c>
      <c r="AT11">
        <v>0.102708302438259</v>
      </c>
      <c r="AU11">
        <v>0.105993181467056</v>
      </c>
      <c r="AV11">
        <v>0.121080920100212</v>
      </c>
      <c r="AW11">
        <v>5.5941265076398801E-2</v>
      </c>
      <c r="AX11">
        <v>2.4446043570774699E-2</v>
      </c>
      <c r="AY11">
        <v>7.9409426390708096E-3</v>
      </c>
      <c r="AZ11">
        <v>9.8052236518925306E-2</v>
      </c>
      <c r="BA11">
        <v>6.5139657877287205E-2</v>
      </c>
      <c r="BB11">
        <v>3.1495220684567303E-2</v>
      </c>
      <c r="BC11">
        <v>0.22707410156726801</v>
      </c>
      <c r="BD11">
        <v>4.3600681237876398E-3</v>
      </c>
      <c r="BE11">
        <v>4.5844065025448799E-3</v>
      </c>
      <c r="BF11">
        <v>1.39619817491621E-3</v>
      </c>
      <c r="BG11">
        <v>1.30664683094069E-4</v>
      </c>
      <c r="BH11">
        <v>3.5875438296126998E-4</v>
      </c>
      <c r="BI11">
        <v>4.0013136539349403E-3</v>
      </c>
      <c r="BJ11">
        <v>3.1882081459666698E-3</v>
      </c>
      <c r="BK11">
        <v>1.2655335459630999E-3</v>
      </c>
      <c r="BL11">
        <v>8.9444741606712307E-3</v>
      </c>
      <c r="BM11">
        <v>7224864800768</v>
      </c>
    </row>
    <row r="12" spans="1:65" x14ac:dyDescent="0.2">
      <c r="A12"/>
    </row>
    <row r="13" spans="1:65" ht="18.75" thickBot="1" x14ac:dyDescent="0.25">
      <c r="A13" s="72" t="s">
        <v>117</v>
      </c>
    </row>
    <row r="14" spans="1:65" s="71" customFormat="1" ht="33" customHeight="1" thickBot="1" x14ac:dyDescent="0.25">
      <c r="B14" s="321" t="s">
        <v>18</v>
      </c>
      <c r="C14" s="322"/>
      <c r="D14" s="322"/>
      <c r="E14" s="322"/>
      <c r="F14" s="322"/>
      <c r="G14" s="322"/>
      <c r="H14" s="322"/>
      <c r="I14" s="322"/>
      <c r="J14" s="323"/>
      <c r="K14" s="321" t="s">
        <v>21</v>
      </c>
      <c r="L14" s="322"/>
      <c r="M14" s="322"/>
      <c r="N14" s="322"/>
      <c r="O14" s="322"/>
      <c r="P14" s="322"/>
      <c r="Q14" s="322"/>
      <c r="R14" s="322"/>
      <c r="S14" s="323"/>
      <c r="T14" s="321" t="s">
        <v>22</v>
      </c>
      <c r="U14" s="322"/>
      <c r="V14" s="322"/>
      <c r="W14" s="322"/>
      <c r="X14" s="322"/>
      <c r="Y14" s="322"/>
      <c r="Z14" s="322"/>
      <c r="AA14" s="322"/>
      <c r="AB14" s="323"/>
      <c r="AC14" s="321" t="s">
        <v>23</v>
      </c>
      <c r="AD14" s="322"/>
      <c r="AE14" s="322"/>
      <c r="AF14" s="322"/>
      <c r="AG14" s="322"/>
      <c r="AH14" s="322"/>
      <c r="AI14" s="322"/>
      <c r="AJ14" s="322"/>
      <c r="AK14" s="323"/>
      <c r="AL14" s="321" t="s">
        <v>43</v>
      </c>
      <c r="AM14" s="322"/>
      <c r="AN14" s="322"/>
      <c r="AO14" s="322"/>
      <c r="AP14" s="322"/>
      <c r="AQ14" s="322"/>
      <c r="AR14" s="322"/>
      <c r="AS14" s="322"/>
      <c r="AT14" s="323"/>
      <c r="AU14" s="321" t="s">
        <v>111</v>
      </c>
      <c r="AV14" s="322"/>
      <c r="AW14" s="322"/>
      <c r="AX14" s="322"/>
      <c r="AY14" s="322"/>
      <c r="AZ14" s="322"/>
      <c r="BA14" s="322"/>
      <c r="BB14" s="322"/>
      <c r="BC14" s="323"/>
      <c r="BD14" s="321" t="s">
        <v>24</v>
      </c>
      <c r="BE14" s="322"/>
      <c r="BF14" s="322"/>
      <c r="BG14" s="322"/>
      <c r="BH14" s="322"/>
      <c r="BI14" s="322"/>
      <c r="BJ14" s="322"/>
      <c r="BK14" s="322"/>
      <c r="BL14" s="323"/>
      <c r="BM14" s="333" t="s">
        <v>25</v>
      </c>
    </row>
    <row r="15" spans="1:65" s="71" customFormat="1" ht="50.25" customHeight="1" thickBot="1" x14ac:dyDescent="0.25">
      <c r="A15" s="3" t="s">
        <v>0</v>
      </c>
      <c r="B15" s="4" t="s">
        <v>9</v>
      </c>
      <c r="C15" s="5" t="s">
        <v>10</v>
      </c>
      <c r="D15" s="5" t="s">
        <v>11</v>
      </c>
      <c r="E15" s="5" t="s">
        <v>12</v>
      </c>
      <c r="F15" s="6" t="s">
        <v>15</v>
      </c>
      <c r="G15" s="6" t="s">
        <v>17</v>
      </c>
      <c r="H15" s="7" t="s">
        <v>13</v>
      </c>
      <c r="I15" s="7" t="s">
        <v>14</v>
      </c>
      <c r="J15" s="8" t="s">
        <v>19</v>
      </c>
      <c r="K15" s="4" t="s">
        <v>9</v>
      </c>
      <c r="L15" s="5" t="s">
        <v>10</v>
      </c>
      <c r="M15" s="5" t="s">
        <v>11</v>
      </c>
      <c r="N15" s="5" t="s">
        <v>12</v>
      </c>
      <c r="O15" s="6" t="s">
        <v>15</v>
      </c>
      <c r="P15" s="6" t="s">
        <v>17</v>
      </c>
      <c r="Q15" s="7" t="s">
        <v>13</v>
      </c>
      <c r="R15" s="7" t="s">
        <v>14</v>
      </c>
      <c r="S15" s="8" t="s">
        <v>19</v>
      </c>
      <c r="T15" s="4" t="s">
        <v>9</v>
      </c>
      <c r="U15" s="5" t="s">
        <v>10</v>
      </c>
      <c r="V15" s="5" t="s">
        <v>11</v>
      </c>
      <c r="W15" s="5" t="s">
        <v>12</v>
      </c>
      <c r="X15" s="6" t="s">
        <v>15</v>
      </c>
      <c r="Y15" s="6" t="s">
        <v>17</v>
      </c>
      <c r="Z15" s="7" t="s">
        <v>13</v>
      </c>
      <c r="AA15" s="7" t="s">
        <v>14</v>
      </c>
      <c r="AB15" s="8" t="s">
        <v>19</v>
      </c>
      <c r="AC15" s="4" t="s">
        <v>9</v>
      </c>
      <c r="AD15" s="5" t="s">
        <v>10</v>
      </c>
      <c r="AE15" s="5" t="s">
        <v>11</v>
      </c>
      <c r="AF15" s="5" t="s">
        <v>12</v>
      </c>
      <c r="AG15" s="6" t="s">
        <v>15</v>
      </c>
      <c r="AH15" s="6" t="s">
        <v>17</v>
      </c>
      <c r="AI15" s="7" t="s">
        <v>13</v>
      </c>
      <c r="AJ15" s="7" t="s">
        <v>14</v>
      </c>
      <c r="AK15" s="8" t="s">
        <v>19</v>
      </c>
      <c r="AL15" s="4" t="s">
        <v>9</v>
      </c>
      <c r="AM15" s="5" t="s">
        <v>10</v>
      </c>
      <c r="AN15" s="5" t="s">
        <v>11</v>
      </c>
      <c r="AO15" s="5" t="s">
        <v>12</v>
      </c>
      <c r="AP15" s="6" t="s">
        <v>15</v>
      </c>
      <c r="AQ15" s="6" t="s">
        <v>17</v>
      </c>
      <c r="AR15" s="7" t="s">
        <v>13</v>
      </c>
      <c r="AS15" s="7" t="s">
        <v>14</v>
      </c>
      <c r="AT15" s="8" t="s">
        <v>19</v>
      </c>
      <c r="AU15" s="4" t="s">
        <v>9</v>
      </c>
      <c r="AV15" s="5" t="s">
        <v>10</v>
      </c>
      <c r="AW15" s="5" t="s">
        <v>11</v>
      </c>
      <c r="AX15" s="5" t="s">
        <v>12</v>
      </c>
      <c r="AY15" s="6" t="s">
        <v>15</v>
      </c>
      <c r="AZ15" s="6" t="s">
        <v>17</v>
      </c>
      <c r="BA15" s="7" t="s">
        <v>13</v>
      </c>
      <c r="BB15" s="7" t="s">
        <v>14</v>
      </c>
      <c r="BC15" s="8" t="s">
        <v>19</v>
      </c>
      <c r="BD15" s="4" t="s">
        <v>9</v>
      </c>
      <c r="BE15" s="5" t="s">
        <v>10</v>
      </c>
      <c r="BF15" s="5" t="s">
        <v>11</v>
      </c>
      <c r="BG15" s="5" t="s">
        <v>12</v>
      </c>
      <c r="BH15" s="6" t="s">
        <v>15</v>
      </c>
      <c r="BI15" s="6" t="s">
        <v>17</v>
      </c>
      <c r="BJ15" s="7" t="s">
        <v>13</v>
      </c>
      <c r="BK15" s="7" t="s">
        <v>14</v>
      </c>
      <c r="BL15" s="8" t="s">
        <v>19</v>
      </c>
      <c r="BM15" s="333"/>
    </row>
    <row r="16" spans="1:65" x14ac:dyDescent="0.2">
      <c r="A16">
        <v>1984</v>
      </c>
      <c r="B16">
        <v>0.48884660005569458</v>
      </c>
      <c r="C16">
        <v>0.51115339994430542</v>
      </c>
      <c r="D16">
        <v>0.15221327543258667</v>
      </c>
      <c r="E16">
        <v>4.3487612743569694E-2</v>
      </c>
      <c r="F16">
        <v>0.10429382134695657</v>
      </c>
      <c r="G16">
        <v>0.38455276697827695</v>
      </c>
      <c r="H16">
        <v>0.35894011528530106</v>
      </c>
      <c r="I16">
        <v>0.1087256564516596</v>
      </c>
      <c r="J16">
        <v>1</v>
      </c>
      <c r="K16">
        <v>0.29460960626602173</v>
      </c>
      <c r="L16">
        <v>0.23317126929759979</v>
      </c>
      <c r="M16">
        <v>6.9767080247402191E-2</v>
      </c>
      <c r="N16">
        <v>1.4495596010979332E-2</v>
      </c>
      <c r="O16">
        <v>3.1838423225233468E-2</v>
      </c>
      <c r="P16">
        <v>0.26277117508256614</v>
      </c>
      <c r="Q16">
        <v>0.16340418955874919</v>
      </c>
      <c r="R16">
        <v>5.5271481692960769E-2</v>
      </c>
      <c r="S16">
        <v>0.52778089046478271</v>
      </c>
      <c r="T16">
        <v>3.6708351224660873E-2</v>
      </c>
      <c r="U16">
        <v>0.11858240514993668</v>
      </c>
      <c r="V16">
        <v>2.4888807907700539E-2</v>
      </c>
      <c r="W16">
        <v>7.4312223892746337E-3</v>
      </c>
      <c r="X16">
        <v>2.3717936594543337E-3</v>
      </c>
      <c r="Y16">
        <v>3.4336559117233573E-2</v>
      </c>
      <c r="Z16">
        <v>9.3693593890650267E-2</v>
      </c>
      <c r="AA16">
        <v>1.7457586338435502E-2</v>
      </c>
      <c r="AB16">
        <v>0.15529075264930725</v>
      </c>
      <c r="AC16">
        <v>0.1589406430721283</v>
      </c>
      <c r="AD16">
        <v>0.16361117362976074</v>
      </c>
      <c r="AE16">
        <v>5.9204470366239548E-2</v>
      </c>
      <c r="AF16">
        <v>2.1934825337116333E-2</v>
      </c>
      <c r="AG16">
        <v>7.0422849238193516E-2</v>
      </c>
      <c r="AH16">
        <v>8.8517787136701637E-2</v>
      </c>
      <c r="AI16">
        <v>0.10440670202029985</v>
      </c>
      <c r="AJ16">
        <v>3.7269645803667831E-2</v>
      </c>
      <c r="AK16">
        <v>0.32255181670188904</v>
      </c>
      <c r="AL16">
        <v>6.8211187608540058E-3</v>
      </c>
      <c r="AM16">
        <v>3.9590846747159958E-2</v>
      </c>
      <c r="AN16">
        <v>1.7333459109067917E-2</v>
      </c>
      <c r="AO16">
        <v>9.44998595593146E-3</v>
      </c>
      <c r="AP16">
        <v>1.2531151206981327E-3</v>
      </c>
      <c r="AQ16">
        <v>5.5680038581396125E-3</v>
      </c>
      <c r="AR16">
        <v>2.2257385856775339E-2</v>
      </c>
      <c r="AS16">
        <v>7.8834737287861029E-3</v>
      </c>
      <c r="AT16">
        <v>4.6411965042352676E-2</v>
      </c>
      <c r="AU16">
        <v>0.14430010318756104</v>
      </c>
      <c r="AV16">
        <v>0.12402033060789108</v>
      </c>
      <c r="AW16">
        <v>4.1871011257171631E-2</v>
      </c>
      <c r="AX16">
        <v>1.2484839579620629E-2</v>
      </c>
      <c r="AY16">
        <v>6.2579539214650426E-2</v>
      </c>
      <c r="AZ16">
        <v>8.1720562225520058E-2</v>
      </c>
      <c r="BA16">
        <v>8.2149315776319981E-2</v>
      </c>
      <c r="BB16">
        <v>2.9386172394569091E-2</v>
      </c>
      <c r="BC16">
        <v>0.26832044124603271</v>
      </c>
      <c r="BD16">
        <v>7.8194160014390945E-3</v>
      </c>
      <c r="BE16">
        <v>0</v>
      </c>
      <c r="BF16">
        <v>0</v>
      </c>
      <c r="BG16">
        <v>0</v>
      </c>
      <c r="BH16">
        <v>6.5901949688805458E-3</v>
      </c>
      <c r="BI16">
        <v>1.2292211813588866E-3</v>
      </c>
      <c r="BJ16">
        <v>0</v>
      </c>
      <c r="BK16">
        <v>0</v>
      </c>
      <c r="BL16">
        <v>7.8194160014390945E-3</v>
      </c>
      <c r="BM16">
        <v>1609833906176</v>
      </c>
    </row>
    <row r="17" spans="1:65" x14ac:dyDescent="0.2">
      <c r="A17">
        <v>1987</v>
      </c>
      <c r="B17">
        <v>0.52304369211196899</v>
      </c>
      <c r="C17">
        <v>0.47695627808570862</v>
      </c>
      <c r="D17">
        <v>0.16562643647193909</v>
      </c>
      <c r="E17">
        <v>4.7576737111353178E-2</v>
      </c>
      <c r="F17">
        <v>0.1292651140437818</v>
      </c>
      <c r="G17">
        <v>0.39377858211786332</v>
      </c>
      <c r="H17">
        <v>0.31132983145760212</v>
      </c>
      <c r="I17">
        <v>0.11804970678925357</v>
      </c>
      <c r="J17">
        <v>1</v>
      </c>
      <c r="K17">
        <v>0.29561737179756165</v>
      </c>
      <c r="L17">
        <v>0.24673670530319214</v>
      </c>
      <c r="M17">
        <v>7.1389466524124146E-2</v>
      </c>
      <c r="N17">
        <v>1.7965437186709052E-2</v>
      </c>
      <c r="O17">
        <v>4.4510453777970103E-2</v>
      </c>
      <c r="P17">
        <v>0.25110692246341393</v>
      </c>
      <c r="Q17">
        <v>0.17534723193089166</v>
      </c>
      <c r="R17">
        <v>5.3424029187964892E-2</v>
      </c>
      <c r="S17">
        <v>0.54235410690307617</v>
      </c>
      <c r="T17">
        <v>2.5921698659658432E-2</v>
      </c>
      <c r="U17">
        <v>6.7022845149040222E-2</v>
      </c>
      <c r="V17">
        <v>2.9524549841880798E-2</v>
      </c>
      <c r="W17">
        <v>9.8730445093669177E-3</v>
      </c>
      <c r="X17">
        <v>2.2069500724161239E-3</v>
      </c>
      <c r="Y17">
        <v>2.3714748799246236E-2</v>
      </c>
      <c r="Z17">
        <v>3.7498297717428963E-2</v>
      </c>
      <c r="AA17">
        <v>1.9651504568907331E-2</v>
      </c>
      <c r="AB17">
        <v>9.2944547533988953E-2</v>
      </c>
      <c r="AC17">
        <v>0.2049829363822937</v>
      </c>
      <c r="AD17">
        <v>0.16986176371574402</v>
      </c>
      <c r="AE17">
        <v>6.6729873418807983E-2</v>
      </c>
      <c r="AF17">
        <v>2.0275856150337373E-2</v>
      </c>
      <c r="AG17">
        <v>8.3046732268514722E-2</v>
      </c>
      <c r="AH17">
        <v>0.12193619964679181</v>
      </c>
      <c r="AI17">
        <v>0.10313189650706298</v>
      </c>
      <c r="AJ17">
        <v>4.6454020687848353E-2</v>
      </c>
      <c r="AK17">
        <v>0.37484470009803772</v>
      </c>
      <c r="AL17">
        <v>2.0455377176403999E-2</v>
      </c>
      <c r="AM17">
        <v>6.5203115344047546E-2</v>
      </c>
      <c r="AN17">
        <v>3.5304009914398193E-2</v>
      </c>
      <c r="AO17">
        <v>1.0846932033136192E-2</v>
      </c>
      <c r="AP17">
        <v>3.4608450128011969E-3</v>
      </c>
      <c r="AQ17">
        <v>1.6994532627427991E-2</v>
      </c>
      <c r="AR17">
        <v>2.9899103298624517E-2</v>
      </c>
      <c r="AS17">
        <v>2.4457079481731325E-2</v>
      </c>
      <c r="AT17">
        <v>8.5658490657806396E-2</v>
      </c>
      <c r="AU17">
        <v>0.1702483743429184</v>
      </c>
      <c r="AV17">
        <v>0.10465866327285767</v>
      </c>
      <c r="AW17">
        <v>3.1425867229700089E-2</v>
      </c>
      <c r="AX17">
        <v>9.4289240056159226E-3</v>
      </c>
      <c r="AY17">
        <v>6.9617713503143899E-2</v>
      </c>
      <c r="AZ17">
        <v>0.10063066070571261</v>
      </c>
      <c r="BA17">
        <v>7.3232793643330685E-2</v>
      </c>
      <c r="BB17">
        <v>2.1996941565001593E-2</v>
      </c>
      <c r="BC17">
        <v>0.27490705251693726</v>
      </c>
      <c r="BD17">
        <v>1.4279180206358433E-2</v>
      </c>
      <c r="BE17">
        <v>0</v>
      </c>
      <c r="BF17">
        <v>0</v>
      </c>
      <c r="BG17">
        <v>0</v>
      </c>
      <c r="BH17">
        <v>9.9681738112957514E-3</v>
      </c>
      <c r="BI17">
        <v>4.3110067787270195E-3</v>
      </c>
      <c r="BJ17">
        <v>0</v>
      </c>
      <c r="BK17">
        <v>0</v>
      </c>
      <c r="BL17">
        <v>1.4279180206358433E-2</v>
      </c>
      <c r="BM17">
        <v>1679275196416</v>
      </c>
    </row>
    <row r="18" spans="1:65" x14ac:dyDescent="0.2">
      <c r="A18">
        <v>1994</v>
      </c>
      <c r="B18">
        <v>0.50206249952316284</v>
      </c>
      <c r="C18">
        <v>0.49793753027915955</v>
      </c>
      <c r="D18">
        <v>0.15598747134208679</v>
      </c>
      <c r="E18">
        <v>5.0085595129610347E-2</v>
      </c>
      <c r="F18">
        <v>9.551282334033484E-2</v>
      </c>
      <c r="G18">
        <v>0.40654965879347926</v>
      </c>
      <c r="H18">
        <v>0.34195007082651124</v>
      </c>
      <c r="I18">
        <v>0.10590187928997401</v>
      </c>
      <c r="J18">
        <v>1</v>
      </c>
      <c r="K18">
        <v>0.24021215736865997</v>
      </c>
      <c r="L18">
        <v>0.24524267017841339</v>
      </c>
      <c r="M18">
        <v>5.6803535670042038E-2</v>
      </c>
      <c r="N18">
        <v>1.6142231523442265E-2</v>
      </c>
      <c r="O18">
        <v>2.3402865371940178E-2</v>
      </c>
      <c r="P18">
        <v>0.21680928845919156</v>
      </c>
      <c r="Q18">
        <v>0.18843913604997367</v>
      </c>
      <c r="R18">
        <v>4.0661305755920266E-2</v>
      </c>
      <c r="S18">
        <v>0.48545482754707336</v>
      </c>
      <c r="T18">
        <v>3.723357617855072E-2</v>
      </c>
      <c r="U18">
        <v>6.6856801509857178E-2</v>
      </c>
      <c r="V18">
        <v>3.2265461981296539E-2</v>
      </c>
      <c r="W18">
        <v>9.963465075264263E-3</v>
      </c>
      <c r="X18">
        <v>1.3660932777349744E-3</v>
      </c>
      <c r="Y18">
        <v>3.5867484707804917E-2</v>
      </c>
      <c r="Z18">
        <v>3.4591339221243085E-2</v>
      </c>
      <c r="AA18">
        <v>2.2301998645686091E-2</v>
      </c>
      <c r="AB18">
        <v>0.1040903776884079</v>
      </c>
      <c r="AC18">
        <v>0.2258247584104538</v>
      </c>
      <c r="AD18">
        <v>0.19338203966617584</v>
      </c>
      <c r="AE18">
        <v>7.0344358682632446E-2</v>
      </c>
      <c r="AF18">
        <v>2.5907353528767493E-2</v>
      </c>
      <c r="AG18">
        <v>7.0777707523675182E-2</v>
      </c>
      <c r="AH18">
        <v>0.15504704615698114</v>
      </c>
      <c r="AI18">
        <v>0.12303768756185034</v>
      </c>
      <c r="AJ18">
        <v>4.4437008064412843E-2</v>
      </c>
      <c r="AK18">
        <v>0.41920679807662964</v>
      </c>
      <c r="AL18">
        <v>4.636194184422493E-2</v>
      </c>
      <c r="AM18">
        <v>8.5643500089645386E-2</v>
      </c>
      <c r="AN18">
        <v>4.1631374508142471E-2</v>
      </c>
      <c r="AO18">
        <v>1.3631337213054947E-2</v>
      </c>
      <c r="AP18">
        <v>1.7018544373215013E-3</v>
      </c>
      <c r="AQ18">
        <v>4.4660085623617993E-2</v>
      </c>
      <c r="AR18">
        <v>4.4012122655937416E-2</v>
      </c>
      <c r="AS18">
        <v>2.8000036684892492E-2</v>
      </c>
      <c r="AT18">
        <v>0.13200543820858002</v>
      </c>
      <c r="AU18">
        <v>0.15942201018333435</v>
      </c>
      <c r="AV18">
        <v>0.10174258798360825</v>
      </c>
      <c r="AW18">
        <v>2.8308568522334099E-2</v>
      </c>
      <c r="AX18">
        <v>1.2251404432079664E-2</v>
      </c>
      <c r="AY18">
        <v>5.1574465652094149E-2</v>
      </c>
      <c r="AZ18">
        <v>0.10784754007630773</v>
      </c>
      <c r="BA18">
        <v>7.343402027696648E-2</v>
      </c>
      <c r="BB18">
        <v>1.605716333043716E-2</v>
      </c>
      <c r="BC18">
        <v>0.26116460561752319</v>
      </c>
      <c r="BD18">
        <v>2.0040808245539665E-2</v>
      </c>
      <c r="BE18">
        <v>5.995964165776968E-3</v>
      </c>
      <c r="BF18">
        <v>4.0442019235342741E-4</v>
      </c>
      <c r="BG18">
        <v>2.4612225751225714E-5</v>
      </c>
      <c r="BH18">
        <v>1.7501387484737306E-2</v>
      </c>
      <c r="BI18">
        <v>2.5394205662701941E-3</v>
      </c>
      <c r="BJ18">
        <v>5.5915440784997002E-3</v>
      </c>
      <c r="BK18">
        <v>3.7980795286566058E-4</v>
      </c>
      <c r="BL18">
        <v>2.6036772876977921E-2</v>
      </c>
      <c r="BM18">
        <v>2576971988992</v>
      </c>
    </row>
    <row r="19" spans="1:65" x14ac:dyDescent="0.2">
      <c r="A19">
        <v>2000</v>
      </c>
      <c r="B19">
        <v>0.47116208076477051</v>
      </c>
      <c r="C19">
        <v>0.52883791923522949</v>
      </c>
      <c r="D19">
        <v>0.1870475709438324</v>
      </c>
      <c r="E19">
        <v>8.2262321778582823E-2</v>
      </c>
      <c r="F19">
        <v>8.8132499693386837E-2</v>
      </c>
      <c r="G19">
        <v>0.38302959412200277</v>
      </c>
      <c r="H19">
        <v>0.34179032664999043</v>
      </c>
      <c r="I19">
        <v>0.10478524435421956</v>
      </c>
      <c r="J19">
        <v>1</v>
      </c>
      <c r="K19">
        <v>0.24861146509647369</v>
      </c>
      <c r="L19">
        <v>0.18092499673366547</v>
      </c>
      <c r="M19">
        <v>4.6856481581926346E-2</v>
      </c>
      <c r="N19">
        <v>1.0008715531459685E-2</v>
      </c>
      <c r="O19">
        <v>2.9010644445580484E-2</v>
      </c>
      <c r="P19">
        <v>0.21960081356913749</v>
      </c>
      <c r="Q19">
        <v>0.13406851868822581</v>
      </c>
      <c r="R19">
        <v>3.6847766155178666E-2</v>
      </c>
      <c r="S19">
        <v>0.42953646183013916</v>
      </c>
      <c r="T19">
        <v>3.0610760673880577E-2</v>
      </c>
      <c r="U19">
        <v>8.7733760476112366E-2</v>
      </c>
      <c r="V19">
        <v>3.8156066089868546E-2</v>
      </c>
      <c r="W19">
        <v>2.657481758549448E-2</v>
      </c>
      <c r="X19">
        <v>1.1822636558917687E-3</v>
      </c>
      <c r="Y19">
        <v>2.9428496211290157E-2</v>
      </c>
      <c r="Z19">
        <v>4.9577695161020008E-2</v>
      </c>
      <c r="AA19">
        <v>1.1581250152264626E-2</v>
      </c>
      <c r="AB19">
        <v>0.11834452301263809</v>
      </c>
      <c r="AC19">
        <v>0.20221258699893951</v>
      </c>
      <c r="AD19">
        <v>0.2700575590133667</v>
      </c>
      <c r="AE19">
        <v>0.10516703128814697</v>
      </c>
      <c r="AF19">
        <v>4.8202505175382548E-2</v>
      </c>
      <c r="AG19">
        <v>5.8101033575745746E-2</v>
      </c>
      <c r="AH19">
        <v>0.14411155138189252</v>
      </c>
      <c r="AI19">
        <v>0.16489052038206334</v>
      </c>
      <c r="AJ19">
        <v>5.6964526789288025E-2</v>
      </c>
      <c r="AK19">
        <v>0.47227013111114502</v>
      </c>
      <c r="AL19">
        <v>2.4897662922739983E-2</v>
      </c>
      <c r="AM19">
        <v>0.13610543310642242</v>
      </c>
      <c r="AN19">
        <v>6.7683890461921692E-2</v>
      </c>
      <c r="AO19">
        <v>3.2182692568020865E-2</v>
      </c>
      <c r="AP19">
        <v>1.5000213695193691E-3</v>
      </c>
      <c r="AQ19">
        <v>2.339764216035297E-2</v>
      </c>
      <c r="AR19">
        <v>6.8421547893402809E-2</v>
      </c>
      <c r="AS19">
        <v>3.5501195322272597E-2</v>
      </c>
      <c r="AT19">
        <v>0.16100309789180756</v>
      </c>
      <c r="AU19">
        <v>0.15953359007835388</v>
      </c>
      <c r="AV19">
        <v>0.13011835515499115</v>
      </c>
      <c r="AW19">
        <v>3.5896815359592438E-2</v>
      </c>
      <c r="AX19">
        <v>1.5968340186384159E-2</v>
      </c>
      <c r="AY19">
        <v>4.3228274116899348E-2</v>
      </c>
      <c r="AZ19">
        <v>0.11630531940270766</v>
      </c>
      <c r="BA19">
        <v>9.4221545586262334E-2</v>
      </c>
      <c r="BB19">
        <v>1.9928476871935021E-2</v>
      </c>
      <c r="BC19">
        <v>0.28965193033218384</v>
      </c>
      <c r="BD19">
        <v>1.7781328409910202E-2</v>
      </c>
      <c r="BE19">
        <v>3.8337558507919312E-3</v>
      </c>
      <c r="BF19">
        <v>1.5863275621086359E-3</v>
      </c>
      <c r="BG19">
        <v>5.1472856252667773E-5</v>
      </c>
      <c r="BH19">
        <v>1.3372738043626403E-2</v>
      </c>
      <c r="BI19">
        <v>4.4085896479725594E-3</v>
      </c>
      <c r="BJ19">
        <v>2.247428377966855E-3</v>
      </c>
      <c r="BK19">
        <v>1.5348546877895235E-3</v>
      </c>
      <c r="BL19">
        <v>2.1615084260702133E-2</v>
      </c>
      <c r="BM19">
        <v>3556191764480</v>
      </c>
    </row>
    <row r="20" spans="1:65" x14ac:dyDescent="0.2">
      <c r="A20">
        <v>2006</v>
      </c>
      <c r="B20">
        <v>0.52124696969985995</v>
      </c>
      <c r="C20">
        <v>0.47875306010246299</v>
      </c>
      <c r="D20">
        <v>0.18498663604259499</v>
      </c>
      <c r="E20">
        <v>8.7308143221932602E-2</v>
      </c>
      <c r="F20">
        <v>9.9288719536740205E-2</v>
      </c>
      <c r="G20">
        <v>0.42195823909988101</v>
      </c>
      <c r="H20">
        <v>0.293766425319272</v>
      </c>
      <c r="I20">
        <v>9.7678494174327404E-2</v>
      </c>
      <c r="J20">
        <v>1</v>
      </c>
      <c r="K20">
        <v>0.33370450139045699</v>
      </c>
      <c r="L20">
        <v>0.22444960474968001</v>
      </c>
      <c r="M20">
        <v>5.4739613085985198E-2</v>
      </c>
      <c r="N20">
        <v>1.06864489730814E-2</v>
      </c>
      <c r="O20">
        <v>4.18735444462211E-2</v>
      </c>
      <c r="P20">
        <v>0.29183095965481298</v>
      </c>
      <c r="Q20">
        <v>0.16970999852736601</v>
      </c>
      <c r="R20">
        <v>4.4053163361144801E-2</v>
      </c>
      <c r="S20">
        <v>0.55815410614013705</v>
      </c>
      <c r="T20">
        <v>1.7256744205951701E-2</v>
      </c>
      <c r="U20">
        <v>3.5342421382665599E-2</v>
      </c>
      <c r="V20">
        <v>6.9094034843146801E-3</v>
      </c>
      <c r="W20">
        <v>9.0372766928557098E-4</v>
      </c>
      <c r="X20">
        <v>1.8612759243345201E-3</v>
      </c>
      <c r="Y20">
        <v>1.53954684927566E-2</v>
      </c>
      <c r="Z20">
        <v>2.84330171035624E-2</v>
      </c>
      <c r="AA20">
        <v>6.0056759985804304E-3</v>
      </c>
      <c r="AB20">
        <v>5.2599165588617297E-2</v>
      </c>
      <c r="AC20">
        <v>0.17209804058075001</v>
      </c>
      <c r="AD20">
        <v>0.220875903964043</v>
      </c>
      <c r="AE20">
        <v>0.125061050057411</v>
      </c>
      <c r="AF20">
        <v>7.7424647080350503E-2</v>
      </c>
      <c r="AG20">
        <v>5.5553899103237603E-2</v>
      </c>
      <c r="AH20">
        <v>0.11654414375172401</v>
      </c>
      <c r="AI20">
        <v>9.58148466060562E-2</v>
      </c>
      <c r="AJ20">
        <v>4.7636398234931598E-2</v>
      </c>
      <c r="AK20">
        <v>0.39297395944595298</v>
      </c>
      <c r="AL20">
        <v>2.09414809942245E-2</v>
      </c>
      <c r="AM20">
        <v>0.13157045841216999</v>
      </c>
      <c r="AN20">
        <v>9.7781561315059703E-2</v>
      </c>
      <c r="AO20">
        <v>6.6574265066698196E-2</v>
      </c>
      <c r="AP20">
        <v>1.2765793541378999E-3</v>
      </c>
      <c r="AQ20">
        <v>1.96649013979374E-2</v>
      </c>
      <c r="AR20">
        <v>3.3788898630206399E-2</v>
      </c>
      <c r="AS20">
        <v>3.1207298608629901E-2</v>
      </c>
      <c r="AT20">
        <v>0.15251193940639499</v>
      </c>
      <c r="AU20">
        <v>0.129243284463882</v>
      </c>
      <c r="AV20">
        <v>8.5001647472381606E-2</v>
      </c>
      <c r="AW20">
        <v>2.5828465819358801E-2</v>
      </c>
      <c r="AX20">
        <v>1.05280564568874E-2</v>
      </c>
      <c r="AY20">
        <v>3.6291420997274303E-2</v>
      </c>
      <c r="AZ20">
        <v>9.2951870248101795E-2</v>
      </c>
      <c r="BA20">
        <v>5.9173182672898499E-2</v>
      </c>
      <c r="BB20">
        <v>1.5300410044490601E-2</v>
      </c>
      <c r="BC20">
        <v>0.21424493193626401</v>
      </c>
      <c r="BD20">
        <v>2.1913271397352201E-2</v>
      </c>
      <c r="BE20">
        <v>4.3037803843617396E-3</v>
      </c>
      <c r="BF20">
        <v>1.4510147739201799E-3</v>
      </c>
      <c r="BG20">
        <v>3.2232515763018098E-4</v>
      </c>
      <c r="BH20">
        <v>1.79858985516732E-2</v>
      </c>
      <c r="BI20">
        <v>3.9273720296644299E-3</v>
      </c>
      <c r="BJ20">
        <v>2.8527654037478001E-3</v>
      </c>
      <c r="BK20">
        <v>1.1286896446775501E-3</v>
      </c>
      <c r="BL20">
        <v>2.6217050850391398E-2</v>
      </c>
      <c r="BM20">
        <v>6208151355392</v>
      </c>
    </row>
    <row r="21" spans="1:65" x14ac:dyDescent="0.2">
      <c r="A21">
        <v>2010</v>
      </c>
      <c r="B21">
        <v>0.49641251564025901</v>
      </c>
      <c r="C21">
        <v>0.50358748435974099</v>
      </c>
      <c r="D21">
        <v>0.20181430876254999</v>
      </c>
      <c r="E21">
        <v>7.23479882070166E-2</v>
      </c>
      <c r="F21">
        <v>6.8754481295345102E-2</v>
      </c>
      <c r="G21">
        <v>0.42765802684711401</v>
      </c>
      <c r="H21">
        <v>0.301773165637991</v>
      </c>
      <c r="I21">
        <v>0.12946632496232</v>
      </c>
      <c r="J21">
        <v>1</v>
      </c>
      <c r="K21">
        <v>0.33343732357025102</v>
      </c>
      <c r="L21">
        <v>0.26787462830543501</v>
      </c>
      <c r="M21">
        <v>7.9292424023151398E-2</v>
      </c>
      <c r="N21">
        <v>2.1322751228057601E-2</v>
      </c>
      <c r="O21">
        <v>3.1167880133378199E-2</v>
      </c>
      <c r="P21">
        <v>0.302269430123078</v>
      </c>
      <c r="Q21">
        <v>0.188582205546867</v>
      </c>
      <c r="R21">
        <v>5.7969674604400702E-2</v>
      </c>
      <c r="S21">
        <v>0.60131192207336404</v>
      </c>
      <c r="T21">
        <v>1.8573131412267699E-2</v>
      </c>
      <c r="U21">
        <v>3.1836170703172698E-2</v>
      </c>
      <c r="V21">
        <v>1.0427938774228099E-2</v>
      </c>
      <c r="W21">
        <v>3.9056958077033399E-5</v>
      </c>
      <c r="X21">
        <v>1.53968013044266E-3</v>
      </c>
      <c r="Y21">
        <v>1.7033451343494699E-2</v>
      </c>
      <c r="Z21">
        <v>2.1408232973252499E-2</v>
      </c>
      <c r="AA21">
        <v>1.0388881523534199E-2</v>
      </c>
      <c r="AB21">
        <v>5.0409302115440403E-2</v>
      </c>
      <c r="AC21">
        <v>0.14572951197624201</v>
      </c>
      <c r="AD21">
        <v>0.20666521787643399</v>
      </c>
      <c r="AE21">
        <v>0.113425619900227</v>
      </c>
      <c r="AF21">
        <v>5.0994022773153201E-2</v>
      </c>
      <c r="AG21">
        <v>3.6046921257576997E-2</v>
      </c>
      <c r="AH21">
        <v>0.109682597516258</v>
      </c>
      <c r="AI21">
        <v>9.3239590766709193E-2</v>
      </c>
      <c r="AJ21">
        <v>6.2431598525397397E-2</v>
      </c>
      <c r="AK21">
        <v>0.352394729852676</v>
      </c>
      <c r="AL21">
        <v>1.22684668749571E-2</v>
      </c>
      <c r="AM21">
        <v>8.6178481578826904E-2</v>
      </c>
      <c r="AN21">
        <v>5.8451004326343502E-2</v>
      </c>
      <c r="AO21">
        <v>2.7430106257772799E-2</v>
      </c>
      <c r="AP21">
        <v>4.3384796852596598E-4</v>
      </c>
      <c r="AQ21">
        <v>1.1834619068974201E-2</v>
      </c>
      <c r="AR21">
        <v>2.7727478860242401E-2</v>
      </c>
      <c r="AS21">
        <v>3.1020896935339101E-2</v>
      </c>
      <c r="AT21">
        <v>9.8446950316429097E-2</v>
      </c>
      <c r="AU21">
        <v>0.120512440800667</v>
      </c>
      <c r="AV21">
        <v>0.11609124392271</v>
      </c>
      <c r="AW21">
        <v>5.36359548568726E-2</v>
      </c>
      <c r="AX21">
        <v>2.34386354416504E-2</v>
      </c>
      <c r="AY21">
        <v>2.6500885368971501E-2</v>
      </c>
      <c r="AZ21">
        <v>9.4011557303820104E-2</v>
      </c>
      <c r="BA21">
        <v>6.24552880861605E-2</v>
      </c>
      <c r="BB21">
        <v>3.0197319809346399E-2</v>
      </c>
      <c r="BC21">
        <v>0.23660367727279699</v>
      </c>
      <c r="BD21">
        <v>1.2948608957231E-2</v>
      </c>
      <c r="BE21">
        <v>4.3954853899776901E-3</v>
      </c>
      <c r="BF21">
        <v>1.3386616483330701E-3</v>
      </c>
      <c r="BG21">
        <v>1.2528006273383299E-4</v>
      </c>
      <c r="BH21">
        <v>9.1121876797815495E-3</v>
      </c>
      <c r="BI21">
        <v>3.8364216995178699E-3</v>
      </c>
      <c r="BJ21">
        <v>3.0568238262795801E-3</v>
      </c>
      <c r="BK21">
        <v>1.2133815984223201E-3</v>
      </c>
      <c r="BL21">
        <v>1.7344094812870001E-2</v>
      </c>
      <c r="BM21">
        <v>7535394291712</v>
      </c>
    </row>
    <row r="22" spans="1:65" x14ac:dyDescent="0.2">
      <c r="A22"/>
    </row>
    <row r="23" spans="1:65" ht="18.75" thickBot="1" x14ac:dyDescent="0.25">
      <c r="A23" s="72" t="s">
        <v>122</v>
      </c>
    </row>
    <row r="24" spans="1:65" s="71" customFormat="1" ht="33" customHeight="1" thickBot="1" x14ac:dyDescent="0.25">
      <c r="B24" s="321" t="s">
        <v>18</v>
      </c>
      <c r="C24" s="322"/>
      <c r="D24" s="322"/>
      <c r="E24" s="322"/>
      <c r="F24" s="322"/>
      <c r="G24" s="322"/>
      <c r="H24" s="322"/>
      <c r="I24" s="322"/>
      <c r="J24" s="323"/>
      <c r="K24" s="321" t="s">
        <v>21</v>
      </c>
      <c r="L24" s="322"/>
      <c r="M24" s="322"/>
      <c r="N24" s="322"/>
      <c r="O24" s="322"/>
      <c r="P24" s="322"/>
      <c r="Q24" s="322"/>
      <c r="R24" s="322"/>
      <c r="S24" s="323"/>
      <c r="T24" s="321" t="s">
        <v>22</v>
      </c>
      <c r="U24" s="322"/>
      <c r="V24" s="322"/>
      <c r="W24" s="322"/>
      <c r="X24" s="322"/>
      <c r="Y24" s="322"/>
      <c r="Z24" s="322"/>
      <c r="AA24" s="322"/>
      <c r="AB24" s="323"/>
      <c r="AC24" s="321" t="s">
        <v>23</v>
      </c>
      <c r="AD24" s="322"/>
      <c r="AE24" s="322"/>
      <c r="AF24" s="322"/>
      <c r="AG24" s="322"/>
      <c r="AH24" s="322"/>
      <c r="AI24" s="322"/>
      <c r="AJ24" s="322"/>
      <c r="AK24" s="323"/>
      <c r="AL24" s="321" t="s">
        <v>43</v>
      </c>
      <c r="AM24" s="322"/>
      <c r="AN24" s="322"/>
      <c r="AO24" s="322"/>
      <c r="AP24" s="322"/>
      <c r="AQ24" s="322"/>
      <c r="AR24" s="322"/>
      <c r="AS24" s="322"/>
      <c r="AT24" s="323"/>
      <c r="AU24" s="321" t="s">
        <v>111</v>
      </c>
      <c r="AV24" s="322"/>
      <c r="AW24" s="322"/>
      <c r="AX24" s="322"/>
      <c r="AY24" s="322"/>
      <c r="AZ24" s="322"/>
      <c r="BA24" s="322"/>
      <c r="BB24" s="322"/>
      <c r="BC24" s="323"/>
      <c r="BD24" s="321" t="s">
        <v>24</v>
      </c>
      <c r="BE24" s="322"/>
      <c r="BF24" s="322"/>
      <c r="BG24" s="322"/>
      <c r="BH24" s="322"/>
      <c r="BI24" s="322"/>
      <c r="BJ24" s="322"/>
      <c r="BK24" s="322"/>
      <c r="BL24" s="323"/>
      <c r="BM24" s="333" t="s">
        <v>25</v>
      </c>
    </row>
    <row r="25" spans="1:65" s="71" customFormat="1" ht="50.25" customHeight="1" thickBot="1" x14ac:dyDescent="0.25">
      <c r="A25" s="3" t="s">
        <v>0</v>
      </c>
      <c r="B25" s="4" t="s">
        <v>9</v>
      </c>
      <c r="C25" s="5" t="s">
        <v>10</v>
      </c>
      <c r="D25" s="5" t="s">
        <v>11</v>
      </c>
      <c r="E25" s="5" t="s">
        <v>12</v>
      </c>
      <c r="F25" s="6" t="s">
        <v>15</v>
      </c>
      <c r="G25" s="6" t="s">
        <v>17</v>
      </c>
      <c r="H25" s="7" t="s">
        <v>13</v>
      </c>
      <c r="I25" s="7" t="s">
        <v>14</v>
      </c>
      <c r="J25" s="8" t="s">
        <v>19</v>
      </c>
      <c r="K25" s="4" t="s">
        <v>9</v>
      </c>
      <c r="L25" s="5" t="s">
        <v>10</v>
      </c>
      <c r="M25" s="5" t="s">
        <v>11</v>
      </c>
      <c r="N25" s="5" t="s">
        <v>12</v>
      </c>
      <c r="O25" s="6" t="s">
        <v>15</v>
      </c>
      <c r="P25" s="6" t="s">
        <v>17</v>
      </c>
      <c r="Q25" s="7" t="s">
        <v>13</v>
      </c>
      <c r="R25" s="7" t="s">
        <v>14</v>
      </c>
      <c r="S25" s="8" t="s">
        <v>19</v>
      </c>
      <c r="T25" s="4" t="s">
        <v>9</v>
      </c>
      <c r="U25" s="5" t="s">
        <v>10</v>
      </c>
      <c r="V25" s="5" t="s">
        <v>11</v>
      </c>
      <c r="W25" s="5" t="s">
        <v>12</v>
      </c>
      <c r="X25" s="6" t="s">
        <v>15</v>
      </c>
      <c r="Y25" s="6" t="s">
        <v>17</v>
      </c>
      <c r="Z25" s="7" t="s">
        <v>13</v>
      </c>
      <c r="AA25" s="7" t="s">
        <v>14</v>
      </c>
      <c r="AB25" s="8" t="s">
        <v>19</v>
      </c>
      <c r="AC25" s="4" t="s">
        <v>9</v>
      </c>
      <c r="AD25" s="5" t="s">
        <v>10</v>
      </c>
      <c r="AE25" s="5" t="s">
        <v>11</v>
      </c>
      <c r="AF25" s="5" t="s">
        <v>12</v>
      </c>
      <c r="AG25" s="6" t="s">
        <v>15</v>
      </c>
      <c r="AH25" s="6" t="s">
        <v>17</v>
      </c>
      <c r="AI25" s="7" t="s">
        <v>13</v>
      </c>
      <c r="AJ25" s="7" t="s">
        <v>14</v>
      </c>
      <c r="AK25" s="8" t="s">
        <v>19</v>
      </c>
      <c r="AL25" s="4" t="s">
        <v>9</v>
      </c>
      <c r="AM25" s="5" t="s">
        <v>10</v>
      </c>
      <c r="AN25" s="5" t="s">
        <v>11</v>
      </c>
      <c r="AO25" s="5" t="s">
        <v>12</v>
      </c>
      <c r="AP25" s="6" t="s">
        <v>15</v>
      </c>
      <c r="AQ25" s="6" t="s">
        <v>17</v>
      </c>
      <c r="AR25" s="7" t="s">
        <v>13</v>
      </c>
      <c r="AS25" s="7" t="s">
        <v>14</v>
      </c>
      <c r="AT25" s="8" t="s">
        <v>19</v>
      </c>
      <c r="AU25" s="4" t="s">
        <v>9</v>
      </c>
      <c r="AV25" s="5" t="s">
        <v>10</v>
      </c>
      <c r="AW25" s="5" t="s">
        <v>11</v>
      </c>
      <c r="AX25" s="5" t="s">
        <v>12</v>
      </c>
      <c r="AY25" s="6" t="s">
        <v>15</v>
      </c>
      <c r="AZ25" s="6" t="s">
        <v>17</v>
      </c>
      <c r="BA25" s="7" t="s">
        <v>13</v>
      </c>
      <c r="BB25" s="7" t="s">
        <v>14</v>
      </c>
      <c r="BC25" s="8" t="s">
        <v>19</v>
      </c>
      <c r="BD25" s="4" t="s">
        <v>9</v>
      </c>
      <c r="BE25" s="5" t="s">
        <v>10</v>
      </c>
      <c r="BF25" s="5" t="s">
        <v>11</v>
      </c>
      <c r="BG25" s="5" t="s">
        <v>12</v>
      </c>
      <c r="BH25" s="6" t="s">
        <v>15</v>
      </c>
      <c r="BI25" s="6" t="s">
        <v>17</v>
      </c>
      <c r="BJ25" s="7" t="s">
        <v>13</v>
      </c>
      <c r="BK25" s="7" t="s">
        <v>14</v>
      </c>
      <c r="BL25" s="8" t="s">
        <v>19</v>
      </c>
      <c r="BM25" s="333"/>
    </row>
    <row r="26" spans="1:65" x14ac:dyDescent="0.2">
      <c r="A26">
        <v>1984</v>
      </c>
      <c r="B26">
        <v>0.48904389142990112</v>
      </c>
      <c r="C26">
        <v>0.51095610857009888</v>
      </c>
      <c r="D26">
        <v>0.15123066306114197</v>
      </c>
      <c r="E26">
        <v>4.2939625658596055E-2</v>
      </c>
      <c r="F26">
        <v>0.1018402107100638</v>
      </c>
      <c r="G26">
        <v>0.38720369031330032</v>
      </c>
      <c r="H26">
        <v>0.35972546264642996</v>
      </c>
      <c r="I26">
        <v>0.10829104219507305</v>
      </c>
      <c r="J26">
        <v>1</v>
      </c>
      <c r="K26">
        <v>0.28326445817947388</v>
      </c>
      <c r="L26">
        <v>0.22839406132698059</v>
      </c>
      <c r="M26">
        <v>6.7277960479259491E-2</v>
      </c>
      <c r="N26">
        <v>1.3958024545208905E-2</v>
      </c>
      <c r="O26">
        <v>3.0741986394525071E-2</v>
      </c>
      <c r="P26">
        <v>0.25252247736135519</v>
      </c>
      <c r="Q26">
        <v>0.16111610819316408</v>
      </c>
      <c r="R26">
        <v>5.3319936321364329E-2</v>
      </c>
      <c r="S26">
        <v>0.51165854930877686</v>
      </c>
      <c r="T26">
        <v>3.6698527634143829E-2</v>
      </c>
      <c r="U26">
        <v>0.1138484999537468</v>
      </c>
      <c r="V26">
        <v>2.3908678442239761E-2</v>
      </c>
      <c r="W26">
        <v>7.218568313137135E-3</v>
      </c>
      <c r="X26">
        <v>2.6948378234505415E-3</v>
      </c>
      <c r="Y26">
        <v>3.4003690235592188E-2</v>
      </c>
      <c r="Z26">
        <v>8.9939819983482813E-2</v>
      </c>
      <c r="AA26">
        <v>1.6690109301018222E-2</v>
      </c>
      <c r="AB26">
        <v>0.15054702758789063</v>
      </c>
      <c r="AC26">
        <v>0.16908091306686401</v>
      </c>
      <c r="AD26">
        <v>0.16871355473995209</v>
      </c>
      <c r="AE26">
        <v>6.0044027864933014E-2</v>
      </c>
      <c r="AF26">
        <v>2.1763032847671386E-2</v>
      </c>
      <c r="AG26">
        <v>6.8403386769638169E-2</v>
      </c>
      <c r="AH26">
        <v>0.10067751915472381</v>
      </c>
      <c r="AI26">
        <v>0.10866953390934579</v>
      </c>
      <c r="AJ26">
        <v>3.8280996420782032E-2</v>
      </c>
      <c r="AK26">
        <v>0.33779448270797729</v>
      </c>
      <c r="AL26">
        <v>6.3183014281094074E-3</v>
      </c>
      <c r="AM26">
        <v>3.8675896823406219E-2</v>
      </c>
      <c r="AN26">
        <v>1.6760148108005524E-2</v>
      </c>
      <c r="AO26">
        <v>9.2075878806742832E-3</v>
      </c>
      <c r="AP26">
        <v>1.2423241944790543E-3</v>
      </c>
      <c r="AQ26">
        <v>5.075977288979263E-3</v>
      </c>
      <c r="AR26">
        <v>2.1915750185810649E-2</v>
      </c>
      <c r="AS26">
        <v>7.5525604179678529E-3</v>
      </c>
      <c r="AT26">
        <v>4.499419778585434E-2</v>
      </c>
      <c r="AU26">
        <v>0.14190728962421417</v>
      </c>
      <c r="AV26">
        <v>0.11821664124727249</v>
      </c>
      <c r="AW26">
        <v>4.112093523144722E-2</v>
      </c>
      <c r="AX26">
        <v>1.2177095716432438E-2</v>
      </c>
      <c r="AY26">
        <v>6.0421796676713879E-2</v>
      </c>
      <c r="AZ26">
        <v>8.1485495118587215E-2</v>
      </c>
      <c r="BA26">
        <v>7.7095708653225084E-2</v>
      </c>
      <c r="BB26">
        <v>2.8943840579139055E-2</v>
      </c>
      <c r="BC26">
        <v>0.26012393832206726</v>
      </c>
      <c r="BD26">
        <v>2.0855313166975975E-2</v>
      </c>
      <c r="BE26">
        <v>1.1821020394563675E-2</v>
      </c>
      <c r="BF26">
        <v>2.1629445254802704E-3</v>
      </c>
      <c r="BG26">
        <v>3.7834936310172972E-4</v>
      </c>
      <c r="BH26">
        <v>6.7392658830710247E-3</v>
      </c>
      <c r="BI26">
        <v>1.4116047081344363E-2</v>
      </c>
      <c r="BJ26">
        <v>9.6580755880916521E-3</v>
      </c>
      <c r="BK26">
        <v>1.7845950794204836E-3</v>
      </c>
      <c r="BL26">
        <v>3.2676331698894501E-2</v>
      </c>
      <c r="BM26">
        <v>1660559687680</v>
      </c>
    </row>
    <row r="27" spans="1:65" x14ac:dyDescent="0.2">
      <c r="A27">
        <v>1987</v>
      </c>
      <c r="B27">
        <v>0.52057933807373047</v>
      </c>
      <c r="C27">
        <v>0.47942066192626953</v>
      </c>
      <c r="D27">
        <v>0.1636616438627243</v>
      </c>
      <c r="E27">
        <v>4.6262485636027202E-2</v>
      </c>
      <c r="F27">
        <v>0.12555827597000727</v>
      </c>
      <c r="G27">
        <v>0.39502107994409785</v>
      </c>
      <c r="H27">
        <v>0.31575902050348381</v>
      </c>
      <c r="I27">
        <v>0.11739915989517785</v>
      </c>
      <c r="J27">
        <v>1</v>
      </c>
      <c r="K27">
        <v>0.28440544009208679</v>
      </c>
      <c r="L27">
        <v>0.23181937634944916</v>
      </c>
      <c r="M27">
        <v>6.6286608576774597E-2</v>
      </c>
      <c r="N27">
        <v>1.6747148904020088E-2</v>
      </c>
      <c r="O27">
        <v>4.3001450563518041E-2</v>
      </c>
      <c r="P27">
        <v>0.24140399729799619</v>
      </c>
      <c r="Q27">
        <v>0.16553277236657835</v>
      </c>
      <c r="R27">
        <v>4.9539460024927928E-2</v>
      </c>
      <c r="S27">
        <v>0.51622480154037476</v>
      </c>
      <c r="T27">
        <v>2.3482061922550201E-2</v>
      </c>
      <c r="U27">
        <v>6.4984649419784546E-2</v>
      </c>
      <c r="V27">
        <v>2.9986128211021423E-2</v>
      </c>
      <c r="W27">
        <v>9.3750821770705161E-3</v>
      </c>
      <c r="X27">
        <v>2.0736188227329661E-3</v>
      </c>
      <c r="Y27">
        <v>2.1408443119797688E-2</v>
      </c>
      <c r="Z27">
        <v>3.4998523331948701E-2</v>
      </c>
      <c r="AA27">
        <v>2.0611045501211858E-2</v>
      </c>
      <c r="AB27">
        <v>8.8466711342334747E-2</v>
      </c>
      <c r="AC27">
        <v>0.21269184350967407</v>
      </c>
      <c r="AD27">
        <v>0.18261663615703583</v>
      </c>
      <c r="AE27">
        <v>6.7388907074928284E-2</v>
      </c>
      <c r="AF27">
        <v>2.014025475126173E-2</v>
      </c>
      <c r="AG27">
        <v>8.0483206384161329E-2</v>
      </c>
      <c r="AH27">
        <v>0.13220863937036487</v>
      </c>
      <c r="AI27">
        <v>0.11522772387911594</v>
      </c>
      <c r="AJ27">
        <v>4.7248654054212247E-2</v>
      </c>
      <c r="AK27">
        <v>0.39530849456787109</v>
      </c>
      <c r="AL27">
        <v>1.915510930120945E-2</v>
      </c>
      <c r="AM27">
        <v>6.237657368183136E-2</v>
      </c>
      <c r="AN27">
        <v>3.2459523528814316E-2</v>
      </c>
      <c r="AO27">
        <v>1.0637300595623364E-2</v>
      </c>
      <c r="AP27">
        <v>2.80951686732457E-3</v>
      </c>
      <c r="AQ27">
        <v>1.634559246416013E-2</v>
      </c>
      <c r="AR27">
        <v>2.9917049304529104E-2</v>
      </c>
      <c r="AS27">
        <v>2.1822223905006759E-2</v>
      </c>
      <c r="AT27">
        <v>8.153168112039566E-2</v>
      </c>
      <c r="AU27">
        <v>0.16054229438304901</v>
      </c>
      <c r="AV27">
        <v>0.10112041980028152</v>
      </c>
      <c r="AW27">
        <v>3.0611151829361916E-2</v>
      </c>
      <c r="AX27">
        <v>9.0480364716014044E-3</v>
      </c>
      <c r="AY27">
        <v>6.6560731163041204E-2</v>
      </c>
      <c r="AZ27">
        <v>9.398155742781758E-2</v>
      </c>
      <c r="BA27">
        <v>7.0509267581019885E-2</v>
      </c>
      <c r="BB27">
        <v>2.1563115837038901E-2</v>
      </c>
      <c r="BC27">
        <v>0.26166272163391113</v>
      </c>
      <c r="BD27">
        <v>3.2994449138641357E-2</v>
      </c>
      <c r="BE27">
        <v>1.9119638949632645E-2</v>
      </c>
      <c r="BF27">
        <v>4.3182317167520523E-3</v>
      </c>
      <c r="BG27">
        <v>4.5491755069626343E-4</v>
      </c>
      <c r="BH27">
        <v>1.1112958511265883E-2</v>
      </c>
      <c r="BI27">
        <v>2.1881489644669568E-2</v>
      </c>
      <c r="BJ27">
        <v>1.4801407679044861E-2</v>
      </c>
      <c r="BK27">
        <v>3.8633142787634191E-3</v>
      </c>
      <c r="BL27">
        <v>5.2114088088274002E-2</v>
      </c>
      <c r="BM27">
        <v>1764273422336</v>
      </c>
    </row>
    <row r="28" spans="1:65" x14ac:dyDescent="0.2">
      <c r="A28">
        <v>1994</v>
      </c>
      <c r="B28">
        <v>0.49629107117652893</v>
      </c>
      <c r="C28">
        <v>0.50370889902114868</v>
      </c>
      <c r="D28">
        <v>0.15729652345180511</v>
      </c>
      <c r="E28">
        <v>4.8305830346016529E-2</v>
      </c>
      <c r="F28">
        <v>8.6491380716157043E-2</v>
      </c>
      <c r="G28">
        <v>0.40979969993328141</v>
      </c>
      <c r="H28">
        <v>0.34641236831271832</v>
      </c>
      <c r="I28">
        <v>0.10899068942949659</v>
      </c>
      <c r="J28">
        <v>1</v>
      </c>
      <c r="K28">
        <v>0.22195908427238464</v>
      </c>
      <c r="L28">
        <v>0.21708668768405914</v>
      </c>
      <c r="M28">
        <v>4.8391204327344894E-2</v>
      </c>
      <c r="N28">
        <v>1.4214916771145284E-2</v>
      </c>
      <c r="O28">
        <v>2.1130803298382243E-2</v>
      </c>
      <c r="P28">
        <v>0.20082827601920455</v>
      </c>
      <c r="Q28">
        <v>0.1686954818718743</v>
      </c>
      <c r="R28">
        <v>3.4176288357819579E-2</v>
      </c>
      <c r="S28">
        <v>0.43904578685760498</v>
      </c>
      <c r="T28">
        <v>3.3500876277685165E-2</v>
      </c>
      <c r="U28">
        <v>6.0638554394245148E-2</v>
      </c>
      <c r="V28">
        <v>2.7390625327825546E-2</v>
      </c>
      <c r="W28">
        <v>7.4360132323047267E-3</v>
      </c>
      <c r="X28">
        <v>1.2768462084830554E-3</v>
      </c>
      <c r="Y28">
        <v>3.2224030633299858E-2</v>
      </c>
      <c r="Z28">
        <v>3.3247927891067876E-2</v>
      </c>
      <c r="AA28">
        <v>1.9954612807132677E-2</v>
      </c>
      <c r="AB28">
        <v>9.4139426946640015E-2</v>
      </c>
      <c r="AC28">
        <v>0.24083112180233002</v>
      </c>
      <c r="AD28">
        <v>0.22598364949226379</v>
      </c>
      <c r="AE28">
        <v>8.1514686346054077E-2</v>
      </c>
      <c r="AF28">
        <v>2.6654900708664459E-2</v>
      </c>
      <c r="AG28">
        <v>6.4083731298733904E-2</v>
      </c>
      <c r="AH28">
        <v>0.17674739437850867</v>
      </c>
      <c r="AI28">
        <v>0.14446895784438038</v>
      </c>
      <c r="AJ28">
        <v>5.4859788616398703E-2</v>
      </c>
      <c r="AK28">
        <v>0.46681475639343262</v>
      </c>
      <c r="AL28">
        <v>3.921552374958992E-2</v>
      </c>
      <c r="AM28">
        <v>8.0170311033725739E-2</v>
      </c>
      <c r="AN28">
        <v>3.6740750074386597E-2</v>
      </c>
      <c r="AO28">
        <v>1.3121375101044908E-2</v>
      </c>
      <c r="AP28">
        <v>1.463943146463566E-3</v>
      </c>
      <c r="AQ28">
        <v>3.7751578789597603E-2</v>
      </c>
      <c r="AR28">
        <v>4.3429559997615469E-2</v>
      </c>
      <c r="AS28">
        <v>2.3619373604791074E-2</v>
      </c>
      <c r="AT28">
        <v>0.11938583850860596</v>
      </c>
      <c r="AU28">
        <v>0.14187480509281158</v>
      </c>
      <c r="AV28">
        <v>9.4322681427001953E-2</v>
      </c>
      <c r="AW28">
        <v>3.1497493386268616E-2</v>
      </c>
      <c r="AX28">
        <v>1.1996393173990922E-2</v>
      </c>
      <c r="AY28">
        <v>4.628058162310212E-2</v>
      </c>
      <c r="AZ28">
        <v>9.5594222168987192E-2</v>
      </c>
      <c r="BA28">
        <v>6.2825187769750171E-2</v>
      </c>
      <c r="BB28">
        <v>1.9501098479376023E-2</v>
      </c>
      <c r="BC28">
        <v>0.23619748651981354</v>
      </c>
      <c r="BD28">
        <v>5.9740800410509109E-2</v>
      </c>
      <c r="BE28">
        <v>5.1490657031536102E-2</v>
      </c>
      <c r="BF28">
        <v>1.3276448473334312E-2</v>
      </c>
      <c r="BG28">
        <v>1.5371318458870147E-3</v>
      </c>
      <c r="BH28">
        <v>1.6339206518368898E-2</v>
      </c>
      <c r="BI28">
        <v>4.3401593169189338E-2</v>
      </c>
      <c r="BJ28">
        <v>3.821420963061533E-2</v>
      </c>
      <c r="BK28">
        <v>1.1739316692192301E-2</v>
      </c>
      <c r="BL28">
        <v>0.11123146116733551</v>
      </c>
      <c r="BM28">
        <v>2849369227264</v>
      </c>
    </row>
    <row r="29" spans="1:65" x14ac:dyDescent="0.2">
      <c r="A29">
        <v>2000</v>
      </c>
      <c r="B29">
        <v>0.46624264121055603</v>
      </c>
      <c r="C29">
        <v>0.53375738859176636</v>
      </c>
      <c r="D29">
        <v>0.18497781455516815</v>
      </c>
      <c r="E29">
        <v>7.4134098957133798E-2</v>
      </c>
      <c r="F29">
        <v>7.437180621497716E-2</v>
      </c>
      <c r="G29">
        <v>0.39187082312913274</v>
      </c>
      <c r="H29">
        <v>0.3487795861593263</v>
      </c>
      <c r="I29">
        <v>0.11084371432347677</v>
      </c>
      <c r="J29">
        <v>1</v>
      </c>
      <c r="K29">
        <v>0.21471112966537476</v>
      </c>
      <c r="L29">
        <v>0.14625473320484161</v>
      </c>
      <c r="M29">
        <v>3.7926308810710907E-2</v>
      </c>
      <c r="N29">
        <v>8.4153523732126215E-3</v>
      </c>
      <c r="O29">
        <v>2.4533592233425452E-2</v>
      </c>
      <c r="P29">
        <v>0.190177530177567</v>
      </c>
      <c r="Q29">
        <v>0.10832842226724811</v>
      </c>
      <c r="R29">
        <v>2.9510955727642174E-2</v>
      </c>
      <c r="S29">
        <v>0.36096584796905518</v>
      </c>
      <c r="T29">
        <v>2.4395590648055077E-2</v>
      </c>
      <c r="U29">
        <v>7.5056575238704681E-2</v>
      </c>
      <c r="V29">
        <v>3.0571235343813896E-2</v>
      </c>
      <c r="W29">
        <v>2.2341023066930168E-2</v>
      </c>
      <c r="X29">
        <v>9.8859496877281954E-4</v>
      </c>
      <c r="Y29">
        <v>2.3406996087563595E-2</v>
      </c>
      <c r="Z29">
        <v>4.4485342668721943E-2</v>
      </c>
      <c r="AA29">
        <v>8.2302115069040772E-3</v>
      </c>
      <c r="AB29">
        <v>9.9452167749404907E-2</v>
      </c>
      <c r="AC29">
        <v>0.22713591158390045</v>
      </c>
      <c r="AD29">
        <v>0.31244608759880066</v>
      </c>
      <c r="AE29">
        <v>0.1164802685379982</v>
      </c>
      <c r="AF29">
        <v>4.3377723235097941E-2</v>
      </c>
      <c r="AG29">
        <v>4.884961891473763E-2</v>
      </c>
      <c r="AH29">
        <v>0.1782862953494051</v>
      </c>
      <c r="AI29">
        <v>0.19596582066982451</v>
      </c>
      <c r="AJ29">
        <v>7.3102547109794608E-2</v>
      </c>
      <c r="AK29">
        <v>0.5395820140838623</v>
      </c>
      <c r="AL29">
        <v>2.0695213228464127E-2</v>
      </c>
      <c r="AM29">
        <v>0.11460557579994202</v>
      </c>
      <c r="AN29">
        <v>5.7139221578836441E-2</v>
      </c>
      <c r="AO29">
        <v>2.7053460212479549E-2</v>
      </c>
      <c r="AP29">
        <v>1.2291773560454832E-3</v>
      </c>
      <c r="AQ29">
        <v>1.9466036619959749E-2</v>
      </c>
      <c r="AR29">
        <v>5.7466350522578723E-2</v>
      </c>
      <c r="AS29">
        <v>3.0085762215986064E-2</v>
      </c>
      <c r="AT29">
        <v>0.13530078530311584</v>
      </c>
      <c r="AU29">
        <v>0.13436770439147949</v>
      </c>
      <c r="AV29">
        <v>0.10904461890459061</v>
      </c>
      <c r="AW29">
        <v>3.1988482922315598E-2</v>
      </c>
      <c r="AX29">
        <v>1.3412003700738537E-2</v>
      </c>
      <c r="AY29">
        <v>3.6125295033612233E-2</v>
      </c>
      <c r="AZ29">
        <v>9.8242407074945429E-2</v>
      </c>
      <c r="BA29">
        <v>7.705613528594317E-2</v>
      </c>
      <c r="BB29">
        <v>1.8576478683957526E-2</v>
      </c>
      <c r="BC29">
        <v>0.2434123158454895</v>
      </c>
      <c r="BD29">
        <v>7.2072997689247131E-2</v>
      </c>
      <c r="BE29">
        <v>8.8795900344848633E-2</v>
      </c>
      <c r="BF29">
        <v>2.735256589949131E-2</v>
      </c>
      <c r="BG29">
        <v>2.9122589666485087E-3</v>
      </c>
      <c r="BH29">
        <v>1.1495146501604296E-2</v>
      </c>
      <c r="BI29">
        <v>6.057785212716213E-2</v>
      </c>
      <c r="BJ29">
        <v>6.1443333049668002E-2</v>
      </c>
      <c r="BK29">
        <v>2.4440306188811833E-2</v>
      </c>
      <c r="BL29">
        <v>0.16086889803409576</v>
      </c>
      <c r="BM29">
        <v>4231741046784</v>
      </c>
    </row>
    <row r="30" spans="1:65" x14ac:dyDescent="0.2">
      <c r="A30">
        <v>2006</v>
      </c>
      <c r="B30">
        <v>0.50329637527465798</v>
      </c>
      <c r="C30">
        <v>0.49670365452766402</v>
      </c>
      <c r="D30">
        <v>0.181925609707832</v>
      </c>
      <c r="E30">
        <v>7.9009306013467603E-2</v>
      </c>
      <c r="F30">
        <v>8.5583257595641699E-2</v>
      </c>
      <c r="G30">
        <v>0.41771312578571901</v>
      </c>
      <c r="H30">
        <v>0.31477803767190199</v>
      </c>
      <c r="I30">
        <v>0.102916300428595</v>
      </c>
      <c r="J30">
        <v>1</v>
      </c>
      <c r="K30">
        <v>0.29832106828689597</v>
      </c>
      <c r="L30">
        <v>0.18358515202999101</v>
      </c>
      <c r="M30">
        <v>4.4848725199699402E-2</v>
      </c>
      <c r="N30">
        <v>9.2236725854734393E-3</v>
      </c>
      <c r="O30">
        <v>3.6072734631235601E-2</v>
      </c>
      <c r="P30">
        <v>0.26224834052852197</v>
      </c>
      <c r="Q30">
        <v>0.138736430344399</v>
      </c>
      <c r="R30">
        <v>3.5625053068223403E-2</v>
      </c>
      <c r="S30">
        <v>0.48190623521804798</v>
      </c>
      <c r="T30">
        <v>1.6085242852568599E-2</v>
      </c>
      <c r="U30">
        <v>2.93284952640533E-2</v>
      </c>
      <c r="V30">
        <v>5.52251888439059E-3</v>
      </c>
      <c r="W30">
        <v>6.6817360159535295E-4</v>
      </c>
      <c r="X30">
        <v>1.60147381981282E-3</v>
      </c>
      <c r="Y30">
        <v>1.44837696574012E-2</v>
      </c>
      <c r="Z30">
        <v>2.3805976791238401E-2</v>
      </c>
      <c r="AA30">
        <v>4.8543452591406798E-3</v>
      </c>
      <c r="AB30">
        <v>4.54137399792671E-2</v>
      </c>
      <c r="AC30">
        <v>0.18889006972312899</v>
      </c>
      <c r="AD30">
        <v>0.283789992332459</v>
      </c>
      <c r="AE30">
        <v>0.131554365158081</v>
      </c>
      <c r="AF30">
        <v>6.9117459668650003E-2</v>
      </c>
      <c r="AG30">
        <v>4.7909049046083903E-2</v>
      </c>
      <c r="AH30">
        <v>0.14098101451207001</v>
      </c>
      <c r="AI30">
        <v>0.152235631338588</v>
      </c>
      <c r="AJ30">
        <v>6.2436902606398899E-2</v>
      </c>
      <c r="AK30">
        <v>0.47268006205558799</v>
      </c>
      <c r="AL30">
        <v>1.7888858914375302E-2</v>
      </c>
      <c r="AM30">
        <v>0.113788850605488</v>
      </c>
      <c r="AN30">
        <v>8.5430629551410703E-2</v>
      </c>
      <c r="AO30">
        <v>5.7480982220602501E-2</v>
      </c>
      <c r="AP30">
        <v>1.1303244667144299E-3</v>
      </c>
      <c r="AQ30">
        <v>1.6758534381071499E-2</v>
      </c>
      <c r="AR30">
        <v>2.8358223161331301E-2</v>
      </c>
      <c r="AS30">
        <v>2.79496453436213E-2</v>
      </c>
      <c r="AT30">
        <v>0.131677716970444</v>
      </c>
      <c r="AU30">
        <v>0.10846067219972599</v>
      </c>
      <c r="AV30">
        <v>7.6516866683960003E-2</v>
      </c>
      <c r="AW30">
        <v>2.2440914064645798E-2</v>
      </c>
      <c r="AX30">
        <v>9.0636129883505407E-3</v>
      </c>
      <c r="AY30">
        <v>3.1318632784221201E-2</v>
      </c>
      <c r="AZ30">
        <v>7.7142037611450096E-2</v>
      </c>
      <c r="BA30">
        <v>5.4075949515818802E-2</v>
      </c>
      <c r="BB30">
        <v>1.3377301274144099E-2</v>
      </c>
      <c r="BC30">
        <v>0.184977531433105</v>
      </c>
      <c r="BD30">
        <v>6.2540531158447293E-2</v>
      </c>
      <c r="BE30">
        <v>9.3484282493591295E-2</v>
      </c>
      <c r="BF30">
        <v>2.3682821542024599E-2</v>
      </c>
      <c r="BG30">
        <v>2.57286555267231E-3</v>
      </c>
      <c r="BH30">
        <v>1.54600917138945E-2</v>
      </c>
      <c r="BI30">
        <v>4.70804427884935E-2</v>
      </c>
      <c r="BJ30">
        <v>6.9801458680328193E-2</v>
      </c>
      <c r="BK30">
        <v>2.1109955979635601E-2</v>
      </c>
      <c r="BL30">
        <v>0.15602481365203899</v>
      </c>
      <c r="BM30">
        <v>7190413836288</v>
      </c>
    </row>
    <row r="31" spans="1:65" x14ac:dyDescent="0.2">
      <c r="A31">
        <v>2010</v>
      </c>
      <c r="B31">
        <v>0.47614514827728299</v>
      </c>
      <c r="C31">
        <v>0.52385491132736195</v>
      </c>
      <c r="D31">
        <v>0.20104895532131201</v>
      </c>
      <c r="E31">
        <v>6.2046958717773097E-2</v>
      </c>
      <c r="F31">
        <v>5.8326283363491001E-2</v>
      </c>
      <c r="G31">
        <v>0.41781885860699303</v>
      </c>
      <c r="H31">
        <v>0.322805946800374</v>
      </c>
      <c r="I31">
        <v>0.13900199225773099</v>
      </c>
      <c r="J31">
        <v>1</v>
      </c>
      <c r="K31">
        <v>0.29222625494003301</v>
      </c>
      <c r="L31">
        <v>0.21778887510299699</v>
      </c>
      <c r="M31">
        <v>6.1135914176702499E-2</v>
      </c>
      <c r="N31">
        <v>1.6574445710850601E-2</v>
      </c>
      <c r="O31">
        <v>2.6425700256522199E-2</v>
      </c>
      <c r="P31">
        <v>0.26580054113809398</v>
      </c>
      <c r="Q31">
        <v>0.15665295400710699</v>
      </c>
      <c r="R31">
        <v>4.45614666856671E-2</v>
      </c>
      <c r="S31">
        <v>0.51001513004303001</v>
      </c>
      <c r="T31">
        <v>1.5305245295167001E-2</v>
      </c>
      <c r="U31">
        <v>2.7450444176793098E-2</v>
      </c>
      <c r="V31">
        <v>9.0025654062628694E-3</v>
      </c>
      <c r="W31">
        <v>5.24913083692237E-5</v>
      </c>
      <c r="X31">
        <v>1.3065621684434101E-3</v>
      </c>
      <c r="Y31">
        <v>1.39986828786918E-2</v>
      </c>
      <c r="Z31">
        <v>1.8447879042057601E-2</v>
      </c>
      <c r="AA31">
        <v>8.9500737123536893E-3</v>
      </c>
      <c r="AB31">
        <v>4.2755689471960102E-2</v>
      </c>
      <c r="AC31">
        <v>0.168613657355309</v>
      </c>
      <c r="AD31">
        <v>0.27861559391021701</v>
      </c>
      <c r="AE31">
        <v>0.13091047108173401</v>
      </c>
      <c r="AF31">
        <v>4.54200236835458E-2</v>
      </c>
      <c r="AG31">
        <v>3.0594020971735698E-2</v>
      </c>
      <c r="AH31">
        <v>0.138019634580508</v>
      </c>
      <c r="AI31">
        <v>0.14770511339737699</v>
      </c>
      <c r="AJ31">
        <v>8.54904532163374E-2</v>
      </c>
      <c r="AK31">
        <v>0.44722926616668701</v>
      </c>
      <c r="AL31">
        <v>1.00629320368171E-2</v>
      </c>
      <c r="AM31">
        <v>7.3436878621578203E-2</v>
      </c>
      <c r="AN31">
        <v>5.1582466810941703E-2</v>
      </c>
      <c r="AO31">
        <v>2.4517691793293502E-2</v>
      </c>
      <c r="AP31">
        <v>3.7220840601204501E-4</v>
      </c>
      <c r="AQ31">
        <v>9.6907232176580097E-3</v>
      </c>
      <c r="AR31">
        <v>2.1854412287464101E-2</v>
      </c>
      <c r="AS31">
        <v>2.7064773497296302E-2</v>
      </c>
      <c r="AT31">
        <v>8.3499811589717907E-2</v>
      </c>
      <c r="AU31">
        <v>9.94754359126091E-2</v>
      </c>
      <c r="AV31">
        <v>0.101204857230186</v>
      </c>
      <c r="AW31">
        <v>4.68269921839237E-2</v>
      </c>
      <c r="AX31">
        <v>1.7321316214971801E-2</v>
      </c>
      <c r="AY31">
        <v>2.24986784888545E-2</v>
      </c>
      <c r="AZ31">
        <v>7.6976755951752907E-2</v>
      </c>
      <c r="BA31">
        <v>5.4377864545691101E-2</v>
      </c>
      <c r="BB31">
        <v>2.9505675953715501E-2</v>
      </c>
      <c r="BC31">
        <v>0.20068028569221499</v>
      </c>
      <c r="BD31">
        <v>5.9075288474559798E-2</v>
      </c>
      <c r="BE31">
        <v>0.10397385805845299</v>
      </c>
      <c r="BF31">
        <v>3.2501019537448897E-2</v>
      </c>
      <c r="BG31">
        <v>3.58101691674364E-3</v>
      </c>
      <c r="BH31">
        <v>7.7231340485991304E-3</v>
      </c>
      <c r="BI31">
        <v>5.1352155267229402E-2</v>
      </c>
      <c r="BJ31">
        <v>7.1472836614574306E-2</v>
      </c>
      <c r="BK31">
        <v>2.8920004338328701E-2</v>
      </c>
      <c r="BL31">
        <v>0.163049146533012</v>
      </c>
      <c r="BM31">
        <v>8884290846720</v>
      </c>
    </row>
    <row r="32" spans="1:65" x14ac:dyDescent="0.2">
      <c r="A32"/>
    </row>
    <row r="33" spans="1:65" ht="18.75" thickBot="1" x14ac:dyDescent="0.25">
      <c r="A33" s="72" t="s">
        <v>121</v>
      </c>
    </row>
    <row r="34" spans="1:65" s="71" customFormat="1" ht="33" customHeight="1" thickBot="1" x14ac:dyDescent="0.25">
      <c r="B34" s="321" t="s">
        <v>18</v>
      </c>
      <c r="C34" s="322"/>
      <c r="D34" s="322"/>
      <c r="E34" s="322"/>
      <c r="F34" s="322"/>
      <c r="G34" s="322"/>
      <c r="H34" s="322"/>
      <c r="I34" s="322"/>
      <c r="J34" s="323"/>
      <c r="K34" s="321" t="s">
        <v>21</v>
      </c>
      <c r="L34" s="322"/>
      <c r="M34" s="322"/>
      <c r="N34" s="322"/>
      <c r="O34" s="322"/>
      <c r="P34" s="322"/>
      <c r="Q34" s="322"/>
      <c r="R34" s="322"/>
      <c r="S34" s="323"/>
      <c r="T34" s="321" t="s">
        <v>22</v>
      </c>
      <c r="U34" s="322"/>
      <c r="V34" s="322"/>
      <c r="W34" s="322"/>
      <c r="X34" s="322"/>
      <c r="Y34" s="322"/>
      <c r="Z34" s="322"/>
      <c r="AA34" s="322"/>
      <c r="AB34" s="323"/>
      <c r="AC34" s="321" t="s">
        <v>23</v>
      </c>
      <c r="AD34" s="322"/>
      <c r="AE34" s="322"/>
      <c r="AF34" s="322"/>
      <c r="AG34" s="322"/>
      <c r="AH34" s="322"/>
      <c r="AI34" s="322"/>
      <c r="AJ34" s="322"/>
      <c r="AK34" s="323"/>
      <c r="AL34" s="321" t="s">
        <v>43</v>
      </c>
      <c r="AM34" s="322"/>
      <c r="AN34" s="322"/>
      <c r="AO34" s="322"/>
      <c r="AP34" s="322"/>
      <c r="AQ34" s="322"/>
      <c r="AR34" s="322"/>
      <c r="AS34" s="322"/>
      <c r="AT34" s="323"/>
      <c r="AU34" s="321" t="s">
        <v>111</v>
      </c>
      <c r="AV34" s="322"/>
      <c r="AW34" s="322"/>
      <c r="AX34" s="322"/>
      <c r="AY34" s="322"/>
      <c r="AZ34" s="322"/>
      <c r="BA34" s="322"/>
      <c r="BB34" s="322"/>
      <c r="BC34" s="323"/>
      <c r="BD34" s="321" t="s">
        <v>24</v>
      </c>
      <c r="BE34" s="322"/>
      <c r="BF34" s="322"/>
      <c r="BG34" s="322"/>
      <c r="BH34" s="322"/>
      <c r="BI34" s="322"/>
      <c r="BJ34" s="322"/>
      <c r="BK34" s="322"/>
      <c r="BL34" s="323"/>
      <c r="BM34" s="333" t="s">
        <v>25</v>
      </c>
    </row>
    <row r="35" spans="1:65" s="71" customFormat="1" ht="50.25" customHeight="1" thickBot="1" x14ac:dyDescent="0.25">
      <c r="A35" s="3" t="s">
        <v>0</v>
      </c>
      <c r="B35" s="4" t="s">
        <v>9</v>
      </c>
      <c r="C35" s="5" t="s">
        <v>10</v>
      </c>
      <c r="D35" s="5" t="s">
        <v>11</v>
      </c>
      <c r="E35" s="5" t="s">
        <v>12</v>
      </c>
      <c r="F35" s="6" t="s">
        <v>15</v>
      </c>
      <c r="G35" s="6" t="s">
        <v>17</v>
      </c>
      <c r="H35" s="7" t="s">
        <v>13</v>
      </c>
      <c r="I35" s="7" t="s">
        <v>14</v>
      </c>
      <c r="J35" s="8" t="s">
        <v>19</v>
      </c>
      <c r="K35" s="4" t="s">
        <v>9</v>
      </c>
      <c r="L35" s="5" t="s">
        <v>10</v>
      </c>
      <c r="M35" s="5" t="s">
        <v>11</v>
      </c>
      <c r="N35" s="5" t="s">
        <v>12</v>
      </c>
      <c r="O35" s="6" t="s">
        <v>15</v>
      </c>
      <c r="P35" s="6" t="s">
        <v>17</v>
      </c>
      <c r="Q35" s="7" t="s">
        <v>13</v>
      </c>
      <c r="R35" s="7" t="s">
        <v>14</v>
      </c>
      <c r="S35" s="8" t="s">
        <v>19</v>
      </c>
      <c r="T35" s="4" t="s">
        <v>9</v>
      </c>
      <c r="U35" s="5" t="s">
        <v>10</v>
      </c>
      <c r="V35" s="5" t="s">
        <v>11</v>
      </c>
      <c r="W35" s="5" t="s">
        <v>12</v>
      </c>
      <c r="X35" s="6" t="s">
        <v>15</v>
      </c>
      <c r="Y35" s="6" t="s">
        <v>17</v>
      </c>
      <c r="Z35" s="7" t="s">
        <v>13</v>
      </c>
      <c r="AA35" s="7" t="s">
        <v>14</v>
      </c>
      <c r="AB35" s="8" t="s">
        <v>19</v>
      </c>
      <c r="AC35" s="4" t="s">
        <v>9</v>
      </c>
      <c r="AD35" s="5" t="s">
        <v>10</v>
      </c>
      <c r="AE35" s="5" t="s">
        <v>11</v>
      </c>
      <c r="AF35" s="5" t="s">
        <v>12</v>
      </c>
      <c r="AG35" s="6" t="s">
        <v>15</v>
      </c>
      <c r="AH35" s="6" t="s">
        <v>17</v>
      </c>
      <c r="AI35" s="7" t="s">
        <v>13</v>
      </c>
      <c r="AJ35" s="7" t="s">
        <v>14</v>
      </c>
      <c r="AK35" s="8" t="s">
        <v>19</v>
      </c>
      <c r="AL35" s="4" t="s">
        <v>9</v>
      </c>
      <c r="AM35" s="5" t="s">
        <v>10</v>
      </c>
      <c r="AN35" s="5" t="s">
        <v>11</v>
      </c>
      <c r="AO35" s="5" t="s">
        <v>12</v>
      </c>
      <c r="AP35" s="6" t="s">
        <v>15</v>
      </c>
      <c r="AQ35" s="6" t="s">
        <v>17</v>
      </c>
      <c r="AR35" s="7" t="s">
        <v>13</v>
      </c>
      <c r="AS35" s="7" t="s">
        <v>14</v>
      </c>
      <c r="AT35" s="8" t="s">
        <v>19</v>
      </c>
      <c r="AU35" s="4" t="s">
        <v>9</v>
      </c>
      <c r="AV35" s="5" t="s">
        <v>10</v>
      </c>
      <c r="AW35" s="5" t="s">
        <v>11</v>
      </c>
      <c r="AX35" s="5" t="s">
        <v>12</v>
      </c>
      <c r="AY35" s="6" t="s">
        <v>15</v>
      </c>
      <c r="AZ35" s="6" t="s">
        <v>17</v>
      </c>
      <c r="BA35" s="7" t="s">
        <v>13</v>
      </c>
      <c r="BB35" s="7" t="s">
        <v>14</v>
      </c>
      <c r="BC35" s="8" t="s">
        <v>19</v>
      </c>
      <c r="BD35" s="4" t="s">
        <v>9</v>
      </c>
      <c r="BE35" s="5" t="s">
        <v>10</v>
      </c>
      <c r="BF35" s="5" t="s">
        <v>11</v>
      </c>
      <c r="BG35" s="5" t="s">
        <v>12</v>
      </c>
      <c r="BH35" s="6" t="s">
        <v>15</v>
      </c>
      <c r="BI35" s="6" t="s">
        <v>17</v>
      </c>
      <c r="BJ35" s="7" t="s">
        <v>13</v>
      </c>
      <c r="BK35" s="7" t="s">
        <v>14</v>
      </c>
      <c r="BL35" s="8" t="s">
        <v>19</v>
      </c>
      <c r="BM35" s="333"/>
    </row>
    <row r="36" spans="1:65" x14ac:dyDescent="0.2">
      <c r="A36">
        <v>1984</v>
      </c>
      <c r="B36">
        <v>0.44928163290023804</v>
      </c>
      <c r="C36">
        <v>0.55071836709976196</v>
      </c>
      <c r="D36">
        <v>0.16147342324256897</v>
      </c>
      <c r="E36">
        <v>4.7531986967293029E-2</v>
      </c>
      <c r="F36">
        <v>8.7715548920192718E-2</v>
      </c>
      <c r="G36">
        <v>0.361566079769719</v>
      </c>
      <c r="H36">
        <v>0.38924496557860644</v>
      </c>
      <c r="I36">
        <v>0.11394143581219635</v>
      </c>
      <c r="J36">
        <v>1</v>
      </c>
      <c r="K36">
        <v>0.25053748488426208</v>
      </c>
      <c r="L36">
        <v>0.17856256663799286</v>
      </c>
      <c r="M36">
        <v>4.1275952011346817E-2</v>
      </c>
      <c r="N36">
        <v>9.6979595909786626E-3</v>
      </c>
      <c r="O36">
        <v>2.662816960316966E-2</v>
      </c>
      <c r="P36">
        <v>0.22390930429271416</v>
      </c>
      <c r="Q36">
        <v>0.13728661130706976</v>
      </c>
      <c r="R36">
        <v>3.1577993733467945E-2</v>
      </c>
      <c r="S36">
        <v>0.42910003662109375</v>
      </c>
      <c r="T36">
        <v>3.864867240190506E-2</v>
      </c>
      <c r="U36">
        <v>0.19209180772304535</v>
      </c>
      <c r="V36">
        <v>5.6648384779691696E-2</v>
      </c>
      <c r="W36">
        <v>1.3360424552541751E-2</v>
      </c>
      <c r="X36">
        <v>1.6356815538321309E-3</v>
      </c>
      <c r="Y36">
        <v>3.7012990094609045E-2</v>
      </c>
      <c r="Z36">
        <v>0.13544342712723181</v>
      </c>
      <c r="AA36">
        <v>4.3287960447061458E-2</v>
      </c>
      <c r="AB36">
        <v>0.23074048757553101</v>
      </c>
      <c r="AC36">
        <v>0.16009548306465149</v>
      </c>
      <c r="AD36">
        <v>0.18006400763988495</v>
      </c>
      <c r="AE36">
        <v>6.3549086451530457E-2</v>
      </c>
      <c r="AF36">
        <v>2.4473602972192768E-2</v>
      </c>
      <c r="AG36">
        <v>5.9451697731793388E-2</v>
      </c>
      <c r="AH36">
        <v>0.10064378377374639</v>
      </c>
      <c r="AI36">
        <v>0.11651492847175882</v>
      </c>
      <c r="AJ36">
        <v>3.9075482108442069E-2</v>
      </c>
      <c r="AK36">
        <v>0.34015947580337524</v>
      </c>
      <c r="AL36">
        <v>6.0768020339310169E-3</v>
      </c>
      <c r="AM36">
        <v>3.9824917912483215E-2</v>
      </c>
      <c r="AN36">
        <v>1.7232043668627739E-2</v>
      </c>
      <c r="AO36">
        <v>9.5537551259303379E-3</v>
      </c>
      <c r="AP36">
        <v>1.0458567837040736E-3</v>
      </c>
      <c r="AQ36">
        <v>5.030945320269817E-3</v>
      </c>
      <c r="AR36">
        <v>2.2592875055897282E-2</v>
      </c>
      <c r="AS36">
        <v>7.6782880703024402E-3</v>
      </c>
      <c r="AT36">
        <v>4.5901719480752945E-2</v>
      </c>
      <c r="AU36">
        <v>0.13548791408538818</v>
      </c>
      <c r="AV36">
        <v>0.13077265024185181</v>
      </c>
      <c r="AW36">
        <v>4.4544242322444916E-2</v>
      </c>
      <c r="AX36">
        <v>1.4622669257589892E-2</v>
      </c>
      <c r="AY36">
        <v>5.2476411722553032E-2</v>
      </c>
      <c r="AZ36">
        <v>8.3011508694385089E-2</v>
      </c>
      <c r="BA36">
        <v>8.6228404998323654E-2</v>
      </c>
      <c r="BB36">
        <v>2.9921574829670568E-2</v>
      </c>
      <c r="BC36">
        <v>0.26626056432723999</v>
      </c>
      <c r="BD36">
        <v>1.853075809776783E-2</v>
      </c>
      <c r="BE36">
        <v>9.4664450734853745E-3</v>
      </c>
      <c r="BF36">
        <v>1.7727978993207216E-3</v>
      </c>
      <c r="BG36">
        <v>2.9717914834692129E-4</v>
      </c>
      <c r="BH36">
        <v>5.929429231473056E-3</v>
      </c>
      <c r="BI36">
        <v>1.260132956529972E-2</v>
      </c>
      <c r="BJ36">
        <v>7.6936474337047965E-3</v>
      </c>
      <c r="BK36">
        <v>1.4756187241595719E-3</v>
      </c>
      <c r="BL36">
        <v>2.7997203171253204E-2</v>
      </c>
      <c r="BM36">
        <v>1938086428672</v>
      </c>
    </row>
    <row r="37" spans="1:65" x14ac:dyDescent="0.2">
      <c r="A37">
        <v>1987</v>
      </c>
      <c r="B37">
        <v>0.4576549232006073</v>
      </c>
      <c r="C37">
        <v>0.54234510660171509</v>
      </c>
      <c r="D37">
        <v>0.20441843569278717</v>
      </c>
      <c r="E37">
        <v>6.1426704332823413E-2</v>
      </c>
      <c r="F37">
        <v>9.7106503140346703E-2</v>
      </c>
      <c r="G37">
        <v>0.3605484081161055</v>
      </c>
      <c r="H37">
        <v>0.3379266687103214</v>
      </c>
      <c r="I37">
        <v>0.14299172896439463</v>
      </c>
      <c r="J37">
        <v>1</v>
      </c>
      <c r="K37">
        <v>0.24173229932785034</v>
      </c>
      <c r="L37">
        <v>0.17922976613044739</v>
      </c>
      <c r="M37">
        <v>4.6777490526437759E-2</v>
      </c>
      <c r="N37">
        <v>1.0229067829530168E-2</v>
      </c>
      <c r="O37">
        <v>3.3813048651338141E-2</v>
      </c>
      <c r="P37">
        <v>0.20791924473769796</v>
      </c>
      <c r="Q37">
        <v>0.13245228267400563</v>
      </c>
      <c r="R37">
        <v>3.6548422818036531E-2</v>
      </c>
      <c r="S37">
        <v>0.42096206545829773</v>
      </c>
      <c r="T37">
        <v>2.709461934864521E-2</v>
      </c>
      <c r="U37">
        <v>0.15711675584316254</v>
      </c>
      <c r="V37">
        <v>7.2969906032085419E-2</v>
      </c>
      <c r="W37">
        <v>2.7901162296696584E-2</v>
      </c>
      <c r="X37">
        <v>1.3347610227020105E-3</v>
      </c>
      <c r="Y37">
        <v>2.5759857818824023E-2</v>
      </c>
      <c r="Z37">
        <v>8.4146856175960572E-2</v>
      </c>
      <c r="AA37">
        <v>4.5068744999862125E-2</v>
      </c>
      <c r="AB37">
        <v>0.1842113733291626</v>
      </c>
      <c r="AC37">
        <v>0.1888280063867569</v>
      </c>
      <c r="AD37">
        <v>0.20599856972694397</v>
      </c>
      <c r="AE37">
        <v>8.4671035408973694E-2</v>
      </c>
      <c r="AF37">
        <v>2.3296473964295659E-2</v>
      </c>
      <c r="AG37">
        <v>6.1958693158318159E-2</v>
      </c>
      <c r="AH37">
        <v>0.12686930697145909</v>
      </c>
      <c r="AI37">
        <v>0.12132752918818658</v>
      </c>
      <c r="AJ37">
        <v>6.1374561555715725E-2</v>
      </c>
      <c r="AK37">
        <v>0.39482659101486206</v>
      </c>
      <c r="AL37">
        <v>2.3029915988445282E-2</v>
      </c>
      <c r="AM37">
        <v>8.3529740571975708E-2</v>
      </c>
      <c r="AN37">
        <v>4.2351372539997101E-2</v>
      </c>
      <c r="AO37">
        <v>1.2679171146755062E-2</v>
      </c>
      <c r="AP37">
        <v>2.1476581973248398E-3</v>
      </c>
      <c r="AQ37">
        <v>2.0882257721871109E-2</v>
      </c>
      <c r="AR37">
        <v>4.1178366370063287E-2</v>
      </c>
      <c r="AS37">
        <v>2.9672200424494401E-2</v>
      </c>
      <c r="AT37">
        <v>0.10655965656042099</v>
      </c>
      <c r="AU37">
        <v>0.1409272700548172</v>
      </c>
      <c r="AV37">
        <v>0.10876534134149551</v>
      </c>
      <c r="AW37">
        <v>3.9095144718885422E-2</v>
      </c>
      <c r="AX37">
        <v>1.0334512598250727E-2</v>
      </c>
      <c r="AY37">
        <v>5.1166082805328625E-2</v>
      </c>
      <c r="AZ37">
        <v>8.9761182387826821E-2</v>
      </c>
      <c r="BA37">
        <v>6.9670196997275849E-2</v>
      </c>
      <c r="BB37">
        <v>2.8760633202075628E-2</v>
      </c>
      <c r="BC37">
        <v>0.24969261884689331</v>
      </c>
      <c r="BD37">
        <v>2.4870818480849266E-2</v>
      </c>
      <c r="BE37">
        <v>1.3703483156859875E-2</v>
      </c>
      <c r="BF37">
        <v>3.2245179172605276E-3</v>
      </c>
      <c r="BG37">
        <v>2.8279028245357468E-4</v>
      </c>
      <c r="BH37">
        <v>8.6449521197543323E-3</v>
      </c>
      <c r="BI37">
        <v>1.6225867135666084E-2</v>
      </c>
      <c r="BJ37">
        <v>1.0478965651571965E-2</v>
      </c>
      <c r="BK37">
        <v>2.9417276654689316E-3</v>
      </c>
      <c r="BL37">
        <v>3.8574300706386566E-2</v>
      </c>
      <c r="BM37">
        <v>2383542747136</v>
      </c>
    </row>
    <row r="38" spans="1:65" x14ac:dyDescent="0.2">
      <c r="A38">
        <v>1994</v>
      </c>
      <c r="B38">
        <v>0.46667161583900452</v>
      </c>
      <c r="C38">
        <v>0.5333283543586731</v>
      </c>
      <c r="D38">
        <v>0.1851973831653595</v>
      </c>
      <c r="E38">
        <v>5.9742700304908705E-2</v>
      </c>
      <c r="F38">
        <v>7.4449908793150638E-2</v>
      </c>
      <c r="G38">
        <v>0.39222171977429932</v>
      </c>
      <c r="H38">
        <v>0.34813098817140314</v>
      </c>
      <c r="I38">
        <v>0.1254546834639387</v>
      </c>
      <c r="J38">
        <v>1</v>
      </c>
      <c r="K38">
        <v>0.21034538745880127</v>
      </c>
      <c r="L38">
        <v>0.18472759425640106</v>
      </c>
      <c r="M38">
        <v>4.0982048958539963E-2</v>
      </c>
      <c r="N38">
        <v>1.1936730971262624E-2</v>
      </c>
      <c r="O38">
        <v>1.8211283187676675E-2</v>
      </c>
      <c r="P38">
        <v>0.19213411065331129</v>
      </c>
      <c r="Q38">
        <v>0.14374554284269592</v>
      </c>
      <c r="R38">
        <v>2.9045316400453932E-2</v>
      </c>
      <c r="S38">
        <v>0.39507299661636353</v>
      </c>
      <c r="T38">
        <v>3.4672848880290985E-2</v>
      </c>
      <c r="U38">
        <v>9.1527499258518219E-2</v>
      </c>
      <c r="V38">
        <v>4.0714770555496216E-2</v>
      </c>
      <c r="W38">
        <v>1.1306467782407594E-2</v>
      </c>
      <c r="X38">
        <v>1.0658141880054593E-3</v>
      </c>
      <c r="Y38">
        <v>3.3607033054101461E-2</v>
      </c>
      <c r="Z38">
        <v>5.0812725398013688E-2</v>
      </c>
      <c r="AA38">
        <v>2.9408304052102888E-2</v>
      </c>
      <c r="AB38">
        <v>0.1262003481388092</v>
      </c>
      <c r="AC38">
        <v>0.22165338695049286</v>
      </c>
      <c r="AD38">
        <v>0.25707328319549561</v>
      </c>
      <c r="AE38">
        <v>0.10350056737661362</v>
      </c>
      <c r="AF38">
        <v>3.6499501871289461E-2</v>
      </c>
      <c r="AG38">
        <v>5.517281145980768E-2</v>
      </c>
      <c r="AH38">
        <v>0.16648057507659264</v>
      </c>
      <c r="AI38">
        <v>0.15357271924029986</v>
      </c>
      <c r="AJ38">
        <v>6.7001062242276227E-2</v>
      </c>
      <c r="AK38">
        <v>0.47872668504714966</v>
      </c>
      <c r="AL38">
        <v>4.59025539457798E-2</v>
      </c>
      <c r="AM38">
        <v>0.10060641169548035</v>
      </c>
      <c r="AN38">
        <v>4.480183869600296E-2</v>
      </c>
      <c r="AO38">
        <v>1.5791553959894036E-2</v>
      </c>
      <c r="AP38">
        <v>1.2807582373804167E-3</v>
      </c>
      <c r="AQ38">
        <v>4.4621794419396607E-2</v>
      </c>
      <c r="AR38">
        <v>5.5804574377590427E-2</v>
      </c>
      <c r="AS38">
        <v>2.901028490214105E-2</v>
      </c>
      <c r="AT38">
        <v>0.14650896191596985</v>
      </c>
      <c r="AU38">
        <v>0.12273171544075012</v>
      </c>
      <c r="AV38">
        <v>0.11226280033588409</v>
      </c>
      <c r="AW38">
        <v>4.7422684729099274E-2</v>
      </c>
      <c r="AX38">
        <v>1.9496498641733803E-2</v>
      </c>
      <c r="AY38">
        <v>3.9961243655260638E-2</v>
      </c>
      <c r="AZ38">
        <v>8.2770470025708975E-2</v>
      </c>
      <c r="BA38">
        <v>6.4840115581370317E-2</v>
      </c>
      <c r="BB38">
        <v>2.7926184887434105E-2</v>
      </c>
      <c r="BC38">
        <v>0.23499451577663422</v>
      </c>
      <c r="BD38">
        <v>5.3019121289253235E-2</v>
      </c>
      <c r="BE38">
        <v>4.4204071164131165E-2</v>
      </c>
      <c r="BF38">
        <v>1.1276041157543659E-2</v>
      </c>
      <c r="BG38">
        <v>1.2114497632781582E-3</v>
      </c>
      <c r="BH38">
        <v>1.3930809608881177E-2</v>
      </c>
      <c r="BI38">
        <v>3.9088310019134487E-2</v>
      </c>
      <c r="BJ38">
        <v>3.2928028991752997E-2</v>
      </c>
      <c r="BK38">
        <v>1.0064591803738894E-2</v>
      </c>
      <c r="BL38">
        <v>9.7223192453384399E-2</v>
      </c>
      <c r="BM38">
        <v>3259916615680</v>
      </c>
    </row>
    <row r="39" spans="1:65" x14ac:dyDescent="0.2">
      <c r="A39">
        <v>2000</v>
      </c>
      <c r="B39">
        <v>0.41289287805557251</v>
      </c>
      <c r="C39">
        <v>0.58710718154907227</v>
      </c>
      <c r="D39">
        <v>0.23065227270126343</v>
      </c>
      <c r="E39">
        <v>0.10291866968681307</v>
      </c>
      <c r="F39">
        <v>6.4073943172972742E-2</v>
      </c>
      <c r="G39">
        <v>0.34881892391764641</v>
      </c>
      <c r="H39">
        <v>0.35645490563628107</v>
      </c>
      <c r="I39">
        <v>0.12773360295574776</v>
      </c>
      <c r="J39">
        <v>1</v>
      </c>
      <c r="K39">
        <v>0.20663321018218994</v>
      </c>
      <c r="L39">
        <v>0.14371718466281891</v>
      </c>
      <c r="M39">
        <v>3.5510148853063583E-2</v>
      </c>
      <c r="N39">
        <v>7.8114765387230951E-3</v>
      </c>
      <c r="O39">
        <v>2.1096863124517369E-2</v>
      </c>
      <c r="P39">
        <v>0.18553634281107959</v>
      </c>
      <c r="Q39">
        <v>0.10820703820389276</v>
      </c>
      <c r="R39">
        <v>2.7698671008608958E-2</v>
      </c>
      <c r="S39">
        <v>0.35035037994384766</v>
      </c>
      <c r="T39">
        <v>2.5245362892746925E-2</v>
      </c>
      <c r="U39">
        <v>7.9391926527023315E-2</v>
      </c>
      <c r="V39">
        <v>3.2640796154737473E-2</v>
      </c>
      <c r="W39">
        <v>2.3492352285896943E-2</v>
      </c>
      <c r="X39">
        <v>8.4821121660146471E-4</v>
      </c>
      <c r="Y39">
        <v>2.4397152470734838E-2</v>
      </c>
      <c r="Z39">
        <v>4.6751133010014184E-2</v>
      </c>
      <c r="AA39">
        <v>9.1484437601536319E-3</v>
      </c>
      <c r="AB39">
        <v>0.10463728755712509</v>
      </c>
      <c r="AC39">
        <v>0.1810142993927002</v>
      </c>
      <c r="AD39">
        <v>0.36399808526039124</v>
      </c>
      <c r="AE39">
        <v>0.16250133514404297</v>
      </c>
      <c r="AF39">
        <v>7.161484060275812E-2</v>
      </c>
      <c r="AG39">
        <v>4.2128868757889175E-2</v>
      </c>
      <c r="AH39">
        <v>0.13888542855598182</v>
      </c>
      <c r="AI39">
        <v>0.20149673528932577</v>
      </c>
      <c r="AJ39">
        <v>9.0886488065000076E-2</v>
      </c>
      <c r="AK39">
        <v>0.54501235485076904</v>
      </c>
      <c r="AL39">
        <v>2.6322765275835991E-2</v>
      </c>
      <c r="AM39">
        <v>0.15962381660938263</v>
      </c>
      <c r="AN39">
        <v>7.8755281865596771E-2</v>
      </c>
      <c r="AO39">
        <v>3.6995222431144704E-2</v>
      </c>
      <c r="AP39">
        <v>1.1420174742085495E-3</v>
      </c>
      <c r="AQ39">
        <v>2.5180748543397382E-2</v>
      </c>
      <c r="AR39">
        <v>8.0868529808796386E-2</v>
      </c>
      <c r="AS39">
        <v>4.1760060151149199E-2</v>
      </c>
      <c r="AT39">
        <v>0.18594658374786377</v>
      </c>
      <c r="AU39">
        <v>8.7286457419395447E-2</v>
      </c>
      <c r="AV39">
        <v>0.12841746211051941</v>
      </c>
      <c r="AW39">
        <v>5.955558642745018E-2</v>
      </c>
      <c r="AX39">
        <v>3.1970156592260171E-2</v>
      </c>
      <c r="AY39">
        <v>3.1035956554157626E-2</v>
      </c>
      <c r="AZ39">
        <v>5.6250497265828543E-2</v>
      </c>
      <c r="BA39">
        <v>6.8861869645412313E-2</v>
      </c>
      <c r="BB39">
        <v>2.7585428289409922E-2</v>
      </c>
      <c r="BC39">
        <v>0.21570391952991486</v>
      </c>
      <c r="BD39">
        <v>6.7405074834823608E-2</v>
      </c>
      <c r="BE39">
        <v>7.59567990899086E-2</v>
      </c>
      <c r="BF39">
        <v>2.419046126306057E-2</v>
      </c>
      <c r="BG39">
        <v>2.6494611670826065E-3</v>
      </c>
      <c r="BH39">
        <v>9.950894771657403E-3</v>
      </c>
      <c r="BI39">
        <v>5.7454182732555648E-2</v>
      </c>
      <c r="BJ39">
        <v>5.1766335713446673E-2</v>
      </c>
      <c r="BK39">
        <v>2.1540999683764706E-2</v>
      </c>
      <c r="BL39">
        <v>0.14336186647415161</v>
      </c>
      <c r="BM39">
        <v>4748511543296</v>
      </c>
    </row>
    <row r="40" spans="1:65" x14ac:dyDescent="0.2">
      <c r="A40">
        <v>2006</v>
      </c>
      <c r="B40">
        <v>0.46895185112953203</v>
      </c>
      <c r="C40">
        <v>0.53104817867279097</v>
      </c>
      <c r="D40">
        <v>0.19624917209148399</v>
      </c>
      <c r="E40">
        <v>7.9402877066377803E-2</v>
      </c>
      <c r="F40">
        <v>7.2639316088330005E-2</v>
      </c>
      <c r="G40">
        <v>0.39631254696568502</v>
      </c>
      <c r="H40">
        <v>0.33479897898079097</v>
      </c>
      <c r="I40">
        <v>0.11684630050870599</v>
      </c>
      <c r="J40">
        <v>1</v>
      </c>
      <c r="K40">
        <v>0.302298873662949</v>
      </c>
      <c r="L40">
        <v>0.186692789196968</v>
      </c>
      <c r="M40">
        <v>3.8165617734193802E-2</v>
      </c>
      <c r="N40">
        <v>9.7193310106578196E-3</v>
      </c>
      <c r="O40">
        <v>3.03738190765999E-2</v>
      </c>
      <c r="P40">
        <v>0.27192504779967602</v>
      </c>
      <c r="Q40">
        <v>0.14852716450065401</v>
      </c>
      <c r="R40">
        <v>2.8446286706345102E-2</v>
      </c>
      <c r="S40">
        <v>0.48899167776107799</v>
      </c>
      <c r="T40">
        <v>1.6043432056903801E-2</v>
      </c>
      <c r="U40">
        <v>9.0012557804584503E-2</v>
      </c>
      <c r="V40">
        <v>3.2908733934163999E-2</v>
      </c>
      <c r="W40">
        <v>2.74882794071924E-3</v>
      </c>
      <c r="X40">
        <v>1.3519984380300301E-3</v>
      </c>
      <c r="Y40">
        <v>1.46914332987615E-2</v>
      </c>
      <c r="Z40">
        <v>5.7103827313787603E-2</v>
      </c>
      <c r="AA40">
        <v>3.01599057987058E-2</v>
      </c>
      <c r="AB40">
        <v>0.106055989861488</v>
      </c>
      <c r="AC40">
        <v>0.15060956776142101</v>
      </c>
      <c r="AD40">
        <v>0.25434279441833502</v>
      </c>
      <c r="AE40">
        <v>0.125174820423126</v>
      </c>
      <c r="AF40">
        <v>6.6934719155577402E-2</v>
      </c>
      <c r="AG40">
        <v>4.0913498499880303E-2</v>
      </c>
      <c r="AH40">
        <v>0.109696065560796</v>
      </c>
      <c r="AI40">
        <v>0.12916798844623301</v>
      </c>
      <c r="AJ40">
        <v>5.8240107953608802E-2</v>
      </c>
      <c r="AK40">
        <v>0.40495234727859503</v>
      </c>
      <c r="AL40">
        <v>1.8513923510909101E-2</v>
      </c>
      <c r="AM40">
        <v>0.110134519636631</v>
      </c>
      <c r="AN40">
        <v>8.0068737268447904E-2</v>
      </c>
      <c r="AO40">
        <v>5.4874184316612597E-2</v>
      </c>
      <c r="AP40">
        <v>9.7616240843733401E-4</v>
      </c>
      <c r="AQ40">
        <v>1.75377616905028E-2</v>
      </c>
      <c r="AR40">
        <v>3.00657827056433E-2</v>
      </c>
      <c r="AS40">
        <v>2.5194552873338001E-2</v>
      </c>
      <c r="AT40">
        <v>0.12864844501018499</v>
      </c>
      <c r="AU40">
        <v>7.3570139706134796E-2</v>
      </c>
      <c r="AV40">
        <v>7.0070944726467105E-2</v>
      </c>
      <c r="AW40">
        <v>2.7728913351893401E-2</v>
      </c>
      <c r="AX40">
        <v>9.9253221589199903E-3</v>
      </c>
      <c r="AY40">
        <v>2.6928787072106199E-2</v>
      </c>
      <c r="AZ40">
        <v>4.6641350820507202E-2</v>
      </c>
      <c r="BA40">
        <v>4.23420308227766E-2</v>
      </c>
      <c r="BB40">
        <v>1.7803591245515799E-2</v>
      </c>
      <c r="BC40">
        <v>0.14364108443260201</v>
      </c>
      <c r="BD40">
        <v>5.8525502681732199E-2</v>
      </c>
      <c r="BE40">
        <v>7.4137352406978593E-2</v>
      </c>
      <c r="BF40">
        <v>1.7377177253365499E-2</v>
      </c>
      <c r="BG40">
        <v>2.1352122149930898E-3</v>
      </c>
      <c r="BH40">
        <v>1.3008548948268001E-2</v>
      </c>
      <c r="BI40">
        <v>4.5516953499805703E-2</v>
      </c>
      <c r="BJ40">
        <v>5.67601748858498E-2</v>
      </c>
      <c r="BK40">
        <v>1.5241964119894799E-2</v>
      </c>
      <c r="BL40">
        <v>0.13266286253929099</v>
      </c>
      <c r="BM40">
        <v>8456647475200</v>
      </c>
    </row>
    <row r="41" spans="1:65" x14ac:dyDescent="0.2">
      <c r="A41">
        <v>2010</v>
      </c>
      <c r="B41">
        <v>0.44660446047782898</v>
      </c>
      <c r="C41">
        <v>0.55339556932449296</v>
      </c>
      <c r="D41">
        <v>0.225744754076004</v>
      </c>
      <c r="E41">
        <v>7.2503474558958905E-2</v>
      </c>
      <c r="F41">
        <v>5.5561356597732703E-2</v>
      </c>
      <c r="G41">
        <v>0.39104311158727001</v>
      </c>
      <c r="H41">
        <v>0.32765082494855802</v>
      </c>
      <c r="I41">
        <v>0.15324128286769301</v>
      </c>
      <c r="J41">
        <v>1</v>
      </c>
      <c r="K41">
        <v>0.28223034739494302</v>
      </c>
      <c r="L41">
        <v>0.20662954449653601</v>
      </c>
      <c r="M41">
        <v>5.7038489729166003E-2</v>
      </c>
      <c r="N41">
        <v>1.5573369290555901E-2</v>
      </c>
      <c r="O41">
        <v>2.515355553918E-2</v>
      </c>
      <c r="P41">
        <v>0.25707680363857099</v>
      </c>
      <c r="Q41">
        <v>0.14959105615420501</v>
      </c>
      <c r="R41">
        <v>4.1465119759187402E-2</v>
      </c>
      <c r="S41">
        <v>0.48885989189147899</v>
      </c>
      <c r="T41">
        <v>2.3923935368657102E-2</v>
      </c>
      <c r="U41">
        <v>6.6166557371616405E-2</v>
      </c>
      <c r="V41">
        <v>2.11646407842636E-2</v>
      </c>
      <c r="W41">
        <v>2.76696628256289E-4</v>
      </c>
      <c r="X41">
        <v>1.24558024545309E-3</v>
      </c>
      <c r="Y41">
        <v>2.2678354281416398E-2</v>
      </c>
      <c r="Z41">
        <v>4.5001919929585098E-2</v>
      </c>
      <c r="AA41">
        <v>2.0887943921689099E-2</v>
      </c>
      <c r="AB41">
        <v>9.0090490877628299E-2</v>
      </c>
      <c r="AC41">
        <v>0.140450179576874</v>
      </c>
      <c r="AD41">
        <v>0.280599474906921</v>
      </c>
      <c r="AE41">
        <v>0.14754162728786499</v>
      </c>
      <c r="AF41">
        <v>5.6653409146894602E-2</v>
      </c>
      <c r="AG41">
        <v>2.91622208460546E-2</v>
      </c>
      <c r="AH41">
        <v>0.111287953120682</v>
      </c>
      <c r="AI41">
        <v>0.13305784782949301</v>
      </c>
      <c r="AJ41">
        <v>9.0888220109069898E-2</v>
      </c>
      <c r="AK41">
        <v>0.421049654483795</v>
      </c>
      <c r="AL41">
        <v>1.2361658737063399E-2</v>
      </c>
      <c r="AM41">
        <v>9.7249537706375094E-2</v>
      </c>
      <c r="AN41">
        <v>6.7299976944923401E-2</v>
      </c>
      <c r="AO41">
        <v>3.2526955170166599E-2</v>
      </c>
      <c r="AP41">
        <v>3.5922001768387899E-4</v>
      </c>
      <c r="AQ41">
        <v>1.20024391732165E-2</v>
      </c>
      <c r="AR41">
        <v>2.9949562272717601E-2</v>
      </c>
      <c r="AS41">
        <v>3.4773022919518802E-2</v>
      </c>
      <c r="AT41">
        <v>0.109611198306084</v>
      </c>
      <c r="AU41">
        <v>6.9391101598739596E-2</v>
      </c>
      <c r="AV41">
        <v>8.6639992892742199E-2</v>
      </c>
      <c r="AW41">
        <v>4.9848455935716601E-2</v>
      </c>
      <c r="AX41">
        <v>2.0694862088149499E-2</v>
      </c>
      <c r="AY41">
        <v>2.1453256413120701E-2</v>
      </c>
      <c r="AZ41">
        <v>4.7937848676547698E-2</v>
      </c>
      <c r="BA41">
        <v>3.67915336825329E-2</v>
      </c>
      <c r="BB41">
        <v>2.9153593852942299E-2</v>
      </c>
      <c r="BC41">
        <v>0.15603110194206199</v>
      </c>
      <c r="BD41">
        <v>5.8697409927845001E-2</v>
      </c>
      <c r="BE41">
        <v>9.6709944307804094E-2</v>
      </c>
      <c r="BF41">
        <v>3.03931944072247E-2</v>
      </c>
      <c r="BG41">
        <v>3.43159085625689E-3</v>
      </c>
      <c r="BH41">
        <v>7.3497443883123797E-3</v>
      </c>
      <c r="BI41">
        <v>5.1347665127401597E-2</v>
      </c>
      <c r="BJ41">
        <v>6.63167518887397E-2</v>
      </c>
      <c r="BK41">
        <v>2.69616030963554E-2</v>
      </c>
      <c r="BL41">
        <v>0.155407354235649</v>
      </c>
      <c r="BM41">
        <v>9321154871296</v>
      </c>
    </row>
    <row r="42" spans="1:65" x14ac:dyDescent="0.2">
      <c r="A42"/>
    </row>
    <row r="43" spans="1:65" x14ac:dyDescent="0.2">
      <c r="A43"/>
    </row>
    <row r="44" spans="1:65" x14ac:dyDescent="0.2">
      <c r="A44"/>
    </row>
    <row r="45" spans="1:65" x14ac:dyDescent="0.2">
      <c r="A45"/>
    </row>
    <row r="46" spans="1:65" x14ac:dyDescent="0.2">
      <c r="A46"/>
    </row>
    <row r="47" spans="1:65" x14ac:dyDescent="0.2">
      <c r="A47"/>
    </row>
    <row r="48" spans="1:65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</sheetData>
  <mergeCells count="32">
    <mergeCell ref="AU34:BC34"/>
    <mergeCell ref="BD34:BL34"/>
    <mergeCell ref="BM34:BM35"/>
    <mergeCell ref="B34:J34"/>
    <mergeCell ref="K34:S34"/>
    <mergeCell ref="T34:AB34"/>
    <mergeCell ref="AC34:AK34"/>
    <mergeCell ref="AL34:AT34"/>
    <mergeCell ref="AU14:BC14"/>
    <mergeCell ref="BD14:BL14"/>
    <mergeCell ref="BM14:BM15"/>
    <mergeCell ref="B24:J24"/>
    <mergeCell ref="K24:S24"/>
    <mergeCell ref="T24:AB24"/>
    <mergeCell ref="AC24:AK24"/>
    <mergeCell ref="AL24:AT24"/>
    <mergeCell ref="AU24:BC24"/>
    <mergeCell ref="BD24:BL24"/>
    <mergeCell ref="BM24:BM25"/>
    <mergeCell ref="B14:J14"/>
    <mergeCell ref="K14:S14"/>
    <mergeCell ref="T14:AB14"/>
    <mergeCell ref="AC14:AK14"/>
    <mergeCell ref="AL14:AT14"/>
    <mergeCell ref="AU4:BC4"/>
    <mergeCell ref="BD4:BL4"/>
    <mergeCell ref="BM4:BM5"/>
    <mergeCell ref="B4:J4"/>
    <mergeCell ref="K4:S4"/>
    <mergeCell ref="T4:AB4"/>
    <mergeCell ref="AC4:AK4"/>
    <mergeCell ref="AL4:AT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pane xSplit="2" ySplit="4" topLeftCell="C5" activePane="bottomRight" state="frozen"/>
      <selection activeCell="I43" sqref="I43"/>
      <selection pane="topRight" activeCell="I43" sqref="I43"/>
      <selection pane="bottomLeft" activeCell="I43" sqref="I43"/>
      <selection pane="bottomRight" activeCell="L4" sqref="L4"/>
    </sheetView>
  </sheetViews>
  <sheetFormatPr defaultColWidth="9.140625" defaultRowHeight="15.75" x14ac:dyDescent="0.25"/>
  <cols>
    <col min="1" max="10" width="9.140625" style="53"/>
    <col min="11" max="12" width="11.85546875" style="53" bestFit="1" customWidth="1"/>
    <col min="13" max="16384" width="9.140625" style="53"/>
  </cols>
  <sheetData>
    <row r="1" spans="1:12" x14ac:dyDescent="0.25">
      <c r="C1" s="53" t="s">
        <v>98</v>
      </c>
    </row>
    <row r="4" spans="1:12" x14ac:dyDescent="0.25">
      <c r="A4" s="53" t="s">
        <v>0</v>
      </c>
      <c r="B4" s="53" t="s">
        <v>99</v>
      </c>
      <c r="C4" s="53" t="s">
        <v>100</v>
      </c>
      <c r="D4" s="53" t="s">
        <v>101</v>
      </c>
      <c r="E4" s="53" t="s">
        <v>102</v>
      </c>
      <c r="F4" s="53" t="s">
        <v>103</v>
      </c>
      <c r="G4" s="53" t="s">
        <v>104</v>
      </c>
      <c r="H4" s="53" t="s">
        <v>105</v>
      </c>
      <c r="I4" s="53" t="s">
        <v>106</v>
      </c>
      <c r="J4" s="53" t="s">
        <v>107</v>
      </c>
      <c r="K4" s="53" t="s">
        <v>108</v>
      </c>
      <c r="L4" s="53" t="s">
        <v>109</v>
      </c>
    </row>
    <row r="5" spans="1:12" x14ac:dyDescent="0.25">
      <c r="A5">
        <v>1975</v>
      </c>
      <c r="B5">
        <v>3</v>
      </c>
      <c r="C5">
        <v>1.9665630534291267E-3</v>
      </c>
      <c r="D5">
        <v>1.4543150663375854</v>
      </c>
      <c r="E5">
        <v>0.57695698738098145</v>
      </c>
      <c r="F5">
        <v>0.42059680819511414</v>
      </c>
      <c r="G5">
        <v>9.3561987159773707E-4</v>
      </c>
      <c r="H5">
        <v>1.2487156391143799</v>
      </c>
      <c r="I5">
        <v>0.75961363315582275</v>
      </c>
      <c r="J5">
        <v>0.71796709299087524</v>
      </c>
      <c r="K5" s="54">
        <f>TableD5!$C$11</f>
        <v>1.3333333333333333</v>
      </c>
      <c r="L5" s="54">
        <f>TableD5!$D$11</f>
        <v>0.66666666666666663</v>
      </c>
    </row>
    <row r="6" spans="1:12" x14ac:dyDescent="0.25">
      <c r="A6">
        <v>1975</v>
      </c>
      <c r="B6">
        <v>4</v>
      </c>
      <c r="C6">
        <v>4.9303728155791759E-3</v>
      </c>
      <c r="D6">
        <v>1.4377721548080444</v>
      </c>
      <c r="E6">
        <v>0.58259642124176025</v>
      </c>
      <c r="F6">
        <v>0.48075348138809204</v>
      </c>
      <c r="G6">
        <v>2.1176545415073633E-3</v>
      </c>
      <c r="H6">
        <v>1.3012114763259888</v>
      </c>
      <c r="I6">
        <v>0.71026980876922607</v>
      </c>
      <c r="J6">
        <v>0.65286332368850708</v>
      </c>
      <c r="K6" s="54">
        <f>TableD5!$C$12</f>
        <v>1.3333333333333333</v>
      </c>
      <c r="L6" s="54">
        <f>TableD5!$D$12</f>
        <v>0.66666666666666663</v>
      </c>
    </row>
    <row r="7" spans="1:12" x14ac:dyDescent="0.25">
      <c r="A7">
        <v>1975</v>
      </c>
      <c r="B7">
        <v>5</v>
      </c>
      <c r="C7">
        <v>1.1125699616968632E-2</v>
      </c>
      <c r="D7">
        <v>1.3800342082977295</v>
      </c>
      <c r="E7">
        <v>0.63802719116210938</v>
      </c>
      <c r="F7">
        <v>0.54771989583969116</v>
      </c>
      <c r="G7">
        <v>4.4152908958494663E-3</v>
      </c>
      <c r="H7">
        <v>1.2908203601837158</v>
      </c>
      <c r="I7">
        <v>0.72821462154388428</v>
      </c>
      <c r="J7">
        <v>0.63303947448730469</v>
      </c>
      <c r="K7" s="54">
        <f>TableD5!$C$13</f>
        <v>1.2857142857142858</v>
      </c>
      <c r="L7" s="54">
        <f>TableD5!$D$13</f>
        <v>0.7142857142857143</v>
      </c>
    </row>
    <row r="8" spans="1:12" x14ac:dyDescent="0.25">
      <c r="A8">
        <v>1975</v>
      </c>
      <c r="B8">
        <v>6</v>
      </c>
      <c r="C8">
        <v>2.5054804980754852E-2</v>
      </c>
      <c r="D8">
        <v>1.2597161531448364</v>
      </c>
      <c r="E8">
        <v>0.76255232095718384</v>
      </c>
      <c r="F8">
        <v>0.65121018886566162</v>
      </c>
      <c r="G8">
        <v>1.0318995453417301E-2</v>
      </c>
      <c r="H8">
        <v>1.1906684637069702</v>
      </c>
      <c r="I8">
        <v>0.83923047780990601</v>
      </c>
      <c r="J8">
        <v>0.68973547220230103</v>
      </c>
      <c r="K8" s="54">
        <f>TableD5!$C$14</f>
        <v>1.2</v>
      </c>
      <c r="L8" s="54">
        <f>TableD5!$D$14</f>
        <v>0.8</v>
      </c>
    </row>
    <row r="9" spans="1:12" x14ac:dyDescent="0.25">
      <c r="A9">
        <v>1975</v>
      </c>
      <c r="B9">
        <v>7</v>
      </c>
      <c r="C9">
        <v>5.6452501565217972E-2</v>
      </c>
      <c r="D9">
        <v>1.1319929361343384</v>
      </c>
      <c r="E9">
        <v>0.88811546564102173</v>
      </c>
      <c r="F9">
        <v>0.78757351636886597</v>
      </c>
      <c r="G9">
        <v>3.0137194320559502E-2</v>
      </c>
      <c r="H9">
        <v>1.1411293745040894</v>
      </c>
      <c r="I9">
        <v>0.88913559913635254</v>
      </c>
      <c r="J9">
        <v>0.73781114816665649</v>
      </c>
      <c r="K9" s="54">
        <f>TableD5!$C$15</f>
        <v>1.1304347826086958</v>
      </c>
      <c r="L9" s="54">
        <f>TableD5!$D$15</f>
        <v>0.86956521739130443</v>
      </c>
    </row>
    <row r="10" spans="1:12" x14ac:dyDescent="0.25">
      <c r="A10">
        <v>1975</v>
      </c>
      <c r="B10">
        <v>8</v>
      </c>
      <c r="C10">
        <v>0.13047385215759277</v>
      </c>
      <c r="D10">
        <v>1.0117793083190918</v>
      </c>
      <c r="E10">
        <v>0.99537760019302368</v>
      </c>
      <c r="F10">
        <v>0.95959335565567017</v>
      </c>
      <c r="G10">
        <v>9.2935003340244293E-2</v>
      </c>
      <c r="H10">
        <v>1.0886987447738647</v>
      </c>
      <c r="I10">
        <v>0.92857396602630615</v>
      </c>
      <c r="J10">
        <v>0.84221017360687256</v>
      </c>
      <c r="K10" s="54">
        <f>TableD5!$C$16</f>
        <v>1.0476190476190477</v>
      </c>
      <c r="L10" s="54">
        <f>TableD5!$D$16</f>
        <v>0.95238095238095233</v>
      </c>
    </row>
    <row r="11" spans="1:12" x14ac:dyDescent="0.25">
      <c r="A11">
        <v>1975</v>
      </c>
      <c r="B11">
        <v>9</v>
      </c>
      <c r="C11">
        <v>0.26028141379356384</v>
      </c>
      <c r="D11">
        <v>1</v>
      </c>
      <c r="E11">
        <v>1</v>
      </c>
      <c r="F11">
        <v>1</v>
      </c>
      <c r="G11">
        <v>0.22237233817577362</v>
      </c>
      <c r="H11">
        <v>1.0332729816436768</v>
      </c>
      <c r="I11">
        <v>0.96699702739715576</v>
      </c>
      <c r="J11">
        <v>0.96564716100692749</v>
      </c>
      <c r="K11" s="54">
        <f>TableD5!$C$17</f>
        <v>1.0476190476190477</v>
      </c>
      <c r="L11" s="54">
        <f>TableD5!$D$17</f>
        <v>0.95238095238095233</v>
      </c>
    </row>
    <row r="12" spans="1:12" x14ac:dyDescent="0.25">
      <c r="A12">
        <v>1982</v>
      </c>
      <c r="B12">
        <v>3</v>
      </c>
      <c r="C12">
        <v>1.981654204428196E-3</v>
      </c>
      <c r="D12">
        <v>1.3842259645462036</v>
      </c>
      <c r="E12">
        <v>0.61862492561340332</v>
      </c>
      <c r="F12">
        <v>0.60437029600143433</v>
      </c>
      <c r="G12">
        <v>8.2990969531238079E-4</v>
      </c>
      <c r="H12">
        <v>1.270224928855896</v>
      </c>
      <c r="I12">
        <v>0.73313599824905396</v>
      </c>
      <c r="J12">
        <v>0.71633124351501465</v>
      </c>
      <c r="K12" s="54">
        <f>K5</f>
        <v>1.3333333333333333</v>
      </c>
      <c r="L12" s="55">
        <f>L5</f>
        <v>0.66666666666666663</v>
      </c>
    </row>
    <row r="13" spans="1:12" x14ac:dyDescent="0.25">
      <c r="A13">
        <v>1982</v>
      </c>
      <c r="B13">
        <v>4</v>
      </c>
      <c r="C13">
        <v>4.3055573478341103E-3</v>
      </c>
      <c r="D13">
        <v>1.3895518779754639</v>
      </c>
      <c r="E13">
        <v>0.63193994760513306</v>
      </c>
      <c r="F13">
        <v>0.52448034286499023</v>
      </c>
      <c r="G13">
        <v>1.8525043269619346E-3</v>
      </c>
      <c r="H13">
        <v>1.3614344596862793</v>
      </c>
      <c r="I13">
        <v>0.6606331467628479</v>
      </c>
      <c r="J13">
        <v>0.55029517412185669</v>
      </c>
      <c r="K13" s="54">
        <f t="shared" ref="K13:L28" si="0">K6</f>
        <v>1.3333333333333333</v>
      </c>
      <c r="L13" s="55">
        <f t="shared" si="0"/>
        <v>0.66666666666666663</v>
      </c>
    </row>
    <row r="14" spans="1:12" x14ac:dyDescent="0.25">
      <c r="A14">
        <v>1982</v>
      </c>
      <c r="B14">
        <v>5</v>
      </c>
      <c r="C14">
        <v>1.0340631939470768E-2</v>
      </c>
      <c r="D14">
        <v>1.3443254232406616</v>
      </c>
      <c r="E14">
        <v>0.68762952089309692</v>
      </c>
      <c r="F14">
        <v>0.5278550386428833</v>
      </c>
      <c r="G14">
        <v>3.9815544150769711E-3</v>
      </c>
      <c r="H14">
        <v>1.3619500398635864</v>
      </c>
      <c r="I14">
        <v>0.66915208101272583</v>
      </c>
      <c r="J14">
        <v>0.5136420726776123</v>
      </c>
      <c r="K14" s="54">
        <f t="shared" si="0"/>
        <v>1.2857142857142858</v>
      </c>
      <c r="L14" s="55">
        <f t="shared" si="0"/>
        <v>0.7142857142857143</v>
      </c>
    </row>
    <row r="15" spans="1:12" x14ac:dyDescent="0.25">
      <c r="A15">
        <v>1982</v>
      </c>
      <c r="B15">
        <v>6</v>
      </c>
      <c r="C15">
        <v>2.1435808390378952E-2</v>
      </c>
      <c r="D15">
        <v>1.26105797290802</v>
      </c>
      <c r="E15">
        <v>0.77436536550521851</v>
      </c>
      <c r="F15">
        <v>0.59724825620651245</v>
      </c>
      <c r="G15">
        <v>8.5388906300067902E-3</v>
      </c>
      <c r="H15">
        <v>1.2747945785522461</v>
      </c>
      <c r="I15">
        <v>0.76004678010940552</v>
      </c>
      <c r="J15">
        <v>0.58584016561508179</v>
      </c>
      <c r="K15" s="54">
        <f t="shared" si="0"/>
        <v>1.2</v>
      </c>
      <c r="L15" s="55">
        <f t="shared" si="0"/>
        <v>0.8</v>
      </c>
    </row>
    <row r="16" spans="1:12" x14ac:dyDescent="0.25">
      <c r="A16">
        <v>1982</v>
      </c>
      <c r="B16">
        <v>7</v>
      </c>
      <c r="C16">
        <v>4.9090541899204254E-2</v>
      </c>
      <c r="D16">
        <v>1.1602731943130493</v>
      </c>
      <c r="E16">
        <v>0.87839764356613159</v>
      </c>
      <c r="F16">
        <v>0.68504321575164795</v>
      </c>
      <c r="G16">
        <v>2.5124767795205116E-2</v>
      </c>
      <c r="H16">
        <v>1.2039521932601929</v>
      </c>
      <c r="I16">
        <v>0.83245736360549927</v>
      </c>
      <c r="J16">
        <v>0.65040957927703857</v>
      </c>
      <c r="K16" s="54">
        <f t="shared" si="0"/>
        <v>1.1304347826086958</v>
      </c>
      <c r="L16" s="55">
        <f t="shared" si="0"/>
        <v>0.86956521739130443</v>
      </c>
    </row>
    <row r="17" spans="1:12" x14ac:dyDescent="0.25">
      <c r="A17">
        <v>1982</v>
      </c>
      <c r="B17">
        <v>8</v>
      </c>
      <c r="C17">
        <v>0.11476777493953705</v>
      </c>
      <c r="D17">
        <v>1.0506192445755005</v>
      </c>
      <c r="E17">
        <v>0.97999483346939087</v>
      </c>
      <c r="F17">
        <v>0.82692438364028931</v>
      </c>
      <c r="G17">
        <v>8.1020183861255646E-2</v>
      </c>
      <c r="H17">
        <v>1.0951627492904663</v>
      </c>
      <c r="I17">
        <v>0.94081765413284302</v>
      </c>
      <c r="J17">
        <v>0.76091551780700684</v>
      </c>
      <c r="K17" s="54">
        <f t="shared" si="0"/>
        <v>1.0476190476190477</v>
      </c>
      <c r="L17" s="55">
        <f t="shared" si="0"/>
        <v>0.95238095238095233</v>
      </c>
    </row>
    <row r="18" spans="1:12" x14ac:dyDescent="0.25">
      <c r="A18">
        <v>1982</v>
      </c>
      <c r="B18">
        <v>9</v>
      </c>
      <c r="C18">
        <v>0.24832579493522644</v>
      </c>
      <c r="D18">
        <v>1.2484012842178345</v>
      </c>
      <c r="E18">
        <v>0.69665616750717163</v>
      </c>
      <c r="F18">
        <v>0.97136938571929932</v>
      </c>
      <c r="G18">
        <v>0.20701377093791962</v>
      </c>
      <c r="H18">
        <v>1.0103938579559326</v>
      </c>
      <c r="I18">
        <v>1</v>
      </c>
      <c r="J18">
        <v>0.94803118705749512</v>
      </c>
      <c r="K18" s="54">
        <f t="shared" si="0"/>
        <v>1.0476190476190477</v>
      </c>
      <c r="L18" s="55">
        <f t="shared" si="0"/>
        <v>0.95238095238095233</v>
      </c>
    </row>
    <row r="19" spans="1:12" x14ac:dyDescent="0.25">
      <c r="A19">
        <v>1990</v>
      </c>
      <c r="B19">
        <v>3</v>
      </c>
      <c r="C19">
        <v>1.9863813649863005E-3</v>
      </c>
      <c r="D19">
        <v>1.2233195304870605</v>
      </c>
      <c r="E19">
        <v>0.8317563533782959</v>
      </c>
      <c r="F19">
        <v>0.55637663602828979</v>
      </c>
      <c r="G19">
        <v>7.9728540731593966E-4</v>
      </c>
      <c r="H19">
        <v>1.3897302150726318</v>
      </c>
      <c r="I19">
        <v>0.62405437231063843</v>
      </c>
      <c r="J19">
        <v>0.55513095855712891</v>
      </c>
      <c r="K19" s="54">
        <f t="shared" si="0"/>
        <v>1.3333333333333333</v>
      </c>
      <c r="L19" s="55">
        <f t="shared" si="0"/>
        <v>0.66666666666666663</v>
      </c>
    </row>
    <row r="20" spans="1:12" x14ac:dyDescent="0.25">
      <c r="A20">
        <v>1990</v>
      </c>
      <c r="B20">
        <v>4</v>
      </c>
      <c r="C20">
        <v>3.8283204194158316E-3</v>
      </c>
      <c r="D20">
        <v>1.3058755397796631</v>
      </c>
      <c r="E20">
        <v>0.73733341693878174</v>
      </c>
      <c r="F20">
        <v>0.52128899097442627</v>
      </c>
      <c r="G20">
        <v>1.626386889256537E-3</v>
      </c>
      <c r="H20">
        <v>1.3638772964477539</v>
      </c>
      <c r="I20">
        <v>0.65022999048233032</v>
      </c>
      <c r="J20">
        <v>0.5796934962272644</v>
      </c>
      <c r="K20" s="54">
        <f t="shared" si="0"/>
        <v>1.3333333333333333</v>
      </c>
      <c r="L20" s="55">
        <f t="shared" si="0"/>
        <v>0.66666666666666663</v>
      </c>
    </row>
    <row r="21" spans="1:12" x14ac:dyDescent="0.25">
      <c r="A21">
        <v>1990</v>
      </c>
      <c r="B21">
        <v>5</v>
      </c>
      <c r="C21">
        <v>8.497903123497963E-3</v>
      </c>
      <c r="D21">
        <v>1.3062343597412109</v>
      </c>
      <c r="E21">
        <v>0.73639065027236938</v>
      </c>
      <c r="F21">
        <v>0.52326560020446777</v>
      </c>
      <c r="G21">
        <v>3.4794698003679514E-3</v>
      </c>
      <c r="H21">
        <v>1.2933759689331055</v>
      </c>
      <c r="I21">
        <v>0.72205835580825806</v>
      </c>
      <c r="J21">
        <v>0.64488685131072998</v>
      </c>
      <c r="K21" s="54">
        <f t="shared" si="0"/>
        <v>1.2857142857142858</v>
      </c>
      <c r="L21" s="55">
        <f t="shared" si="0"/>
        <v>0.7142857142857143</v>
      </c>
    </row>
    <row r="22" spans="1:12" x14ac:dyDescent="0.25">
      <c r="A22">
        <v>1990</v>
      </c>
      <c r="B22">
        <v>6</v>
      </c>
      <c r="C22">
        <v>1.8746865913271904E-2</v>
      </c>
      <c r="D22">
        <v>1.2574602365493774</v>
      </c>
      <c r="E22">
        <v>0.789844810962677</v>
      </c>
      <c r="F22">
        <v>0.55331927537918091</v>
      </c>
      <c r="G22">
        <v>7.4257790111005306E-3</v>
      </c>
      <c r="H22">
        <v>1.2236418724060059</v>
      </c>
      <c r="I22">
        <v>0.77626585960388184</v>
      </c>
      <c r="J22">
        <v>0.77672690153121948</v>
      </c>
      <c r="K22" s="54">
        <f t="shared" si="0"/>
        <v>1.2</v>
      </c>
      <c r="L22" s="55">
        <f t="shared" si="0"/>
        <v>0.8</v>
      </c>
    </row>
    <row r="23" spans="1:12" x14ac:dyDescent="0.25">
      <c r="A23">
        <v>1990</v>
      </c>
      <c r="B23">
        <v>7</v>
      </c>
      <c r="C23">
        <v>4.255516454577446E-2</v>
      </c>
      <c r="D23">
        <v>1.2010467052459717</v>
      </c>
      <c r="E23">
        <v>0.84354305267333984</v>
      </c>
      <c r="F23">
        <v>0.62059414386749268</v>
      </c>
      <c r="G23">
        <v>2.1252671256661415E-2</v>
      </c>
      <c r="H23">
        <v>1.1720151901245117</v>
      </c>
      <c r="I23">
        <v>0.83062809705734253</v>
      </c>
      <c r="J23">
        <v>0.81741166114807129</v>
      </c>
      <c r="K23" s="54">
        <f t="shared" si="0"/>
        <v>1.1304347826086958</v>
      </c>
      <c r="L23" s="55">
        <f t="shared" si="0"/>
        <v>0.86956521739130443</v>
      </c>
    </row>
    <row r="24" spans="1:12" x14ac:dyDescent="0.25">
      <c r="A24">
        <v>1990</v>
      </c>
      <c r="B24">
        <v>8</v>
      </c>
      <c r="C24">
        <v>0.10207147151231766</v>
      </c>
      <c r="D24">
        <v>1.1134377717971802</v>
      </c>
      <c r="E24">
        <v>0.91981625556945801</v>
      </c>
      <c r="F24">
        <v>0.75354635715484619</v>
      </c>
      <c r="G24">
        <v>6.8537019193172455E-2</v>
      </c>
      <c r="H24">
        <v>1.0888628959655762</v>
      </c>
      <c r="I24">
        <v>0.91615140438079834</v>
      </c>
      <c r="J24">
        <v>0.89108008146286011</v>
      </c>
      <c r="K24" s="54">
        <f t="shared" si="0"/>
        <v>1.0476190476190477</v>
      </c>
      <c r="L24" s="55">
        <f t="shared" si="0"/>
        <v>0.95238095238095233</v>
      </c>
    </row>
    <row r="25" spans="1:12" x14ac:dyDescent="0.25">
      <c r="A25">
        <v>1990</v>
      </c>
      <c r="B25">
        <v>9</v>
      </c>
      <c r="C25">
        <v>0.22262123227119446</v>
      </c>
      <c r="D25">
        <v>1.0297331809997559</v>
      </c>
      <c r="E25">
        <v>0.98606473207473755</v>
      </c>
      <c r="F25">
        <v>0.90707528591156006</v>
      </c>
      <c r="G25">
        <v>0.18487817049026489</v>
      </c>
      <c r="H25">
        <v>1.0112202167510986</v>
      </c>
      <c r="I25">
        <v>0.99429118633270264</v>
      </c>
      <c r="J25">
        <v>0.96673381328582764</v>
      </c>
      <c r="K25" s="54">
        <f t="shared" si="0"/>
        <v>1.0476190476190477</v>
      </c>
      <c r="L25" s="55">
        <f t="shared" si="0"/>
        <v>0.95238095238095233</v>
      </c>
    </row>
    <row r="26" spans="1:12" x14ac:dyDescent="0.25">
      <c r="A26">
        <v>1999</v>
      </c>
      <c r="B26">
        <v>3</v>
      </c>
      <c r="C26">
        <v>1.3375135604292154E-3</v>
      </c>
      <c r="D26">
        <v>1.498102068901062</v>
      </c>
      <c r="E26">
        <v>0.52347922325134277</v>
      </c>
      <c r="F26">
        <v>0.41557300090789795</v>
      </c>
      <c r="G26">
        <v>5.9387180954217911E-4</v>
      </c>
      <c r="H26">
        <v>1.5418773889541626</v>
      </c>
      <c r="I26">
        <v>0.46484681963920593</v>
      </c>
      <c r="J26">
        <v>0.43122592568397522</v>
      </c>
      <c r="K26" s="54">
        <f t="shared" si="0"/>
        <v>1.3333333333333333</v>
      </c>
      <c r="L26" s="55">
        <f t="shared" si="0"/>
        <v>0.66666666666666663</v>
      </c>
    </row>
    <row r="27" spans="1:12" x14ac:dyDescent="0.25">
      <c r="A27">
        <v>1999</v>
      </c>
      <c r="B27">
        <v>4</v>
      </c>
      <c r="C27">
        <v>3.2972735352814198E-3</v>
      </c>
      <c r="D27">
        <v>1.4164524078369141</v>
      </c>
      <c r="E27">
        <v>0.61292004585266113</v>
      </c>
      <c r="F27">
        <v>0.46605822443962097</v>
      </c>
      <c r="G27">
        <v>1.5600654296576977E-3</v>
      </c>
      <c r="H27">
        <v>1.4152513742446899</v>
      </c>
      <c r="I27">
        <v>0.59843665361404419</v>
      </c>
      <c r="J27">
        <v>0.52999603748321533</v>
      </c>
      <c r="K27" s="54">
        <f t="shared" si="0"/>
        <v>1.3333333333333333</v>
      </c>
      <c r="L27" s="55">
        <f t="shared" si="0"/>
        <v>0.66666666666666663</v>
      </c>
    </row>
    <row r="28" spans="1:12" x14ac:dyDescent="0.25">
      <c r="A28">
        <v>1999</v>
      </c>
      <c r="B28">
        <v>5</v>
      </c>
      <c r="C28">
        <v>7.2156414389610291E-3</v>
      </c>
      <c r="D28">
        <v>1.3532367944717407</v>
      </c>
      <c r="E28">
        <v>0.68155390024185181</v>
      </c>
      <c r="F28">
        <v>0.50760066509246826</v>
      </c>
      <c r="G28">
        <v>3.0992457177489996E-3</v>
      </c>
      <c r="H28">
        <v>1.292788028717041</v>
      </c>
      <c r="I28">
        <v>0.73464846611022949</v>
      </c>
      <c r="J28">
        <v>0.59746581315994263</v>
      </c>
      <c r="K28" s="54">
        <f t="shared" si="0"/>
        <v>1.2857142857142858</v>
      </c>
      <c r="L28" s="55">
        <f t="shared" si="0"/>
        <v>0.7142857142857143</v>
      </c>
    </row>
    <row r="29" spans="1:12" x14ac:dyDescent="0.25">
      <c r="A29">
        <v>1999</v>
      </c>
      <c r="B29">
        <v>6</v>
      </c>
      <c r="C29">
        <v>1.4999334700405598E-2</v>
      </c>
      <c r="D29">
        <v>1.2755595445632935</v>
      </c>
      <c r="E29">
        <v>0.76392483711242676</v>
      </c>
      <c r="F29">
        <v>0.56650280952453613</v>
      </c>
      <c r="G29">
        <v>6.3517983071506023E-3</v>
      </c>
      <c r="H29">
        <v>1.2041635513305664</v>
      </c>
      <c r="I29">
        <v>0.8264462947845459</v>
      </c>
      <c r="J29">
        <v>0.67339658737182617</v>
      </c>
      <c r="K29" s="54">
        <f t="shared" ref="K29:L32" si="1">K22</f>
        <v>1.2</v>
      </c>
      <c r="L29" s="55">
        <f t="shared" si="1"/>
        <v>0.8</v>
      </c>
    </row>
    <row r="30" spans="1:12" x14ac:dyDescent="0.25">
      <c r="A30">
        <v>1999</v>
      </c>
      <c r="B30">
        <v>7</v>
      </c>
      <c r="C30">
        <v>3.4682169556617737E-2</v>
      </c>
      <c r="D30">
        <v>1.1506807804107666</v>
      </c>
      <c r="E30">
        <v>0.88980299234390259</v>
      </c>
      <c r="F30">
        <v>0.68738377094268799</v>
      </c>
      <c r="G30">
        <v>1.6970042139291763E-2</v>
      </c>
      <c r="H30">
        <v>1.2180197238922119</v>
      </c>
      <c r="I30">
        <v>0.78497487306594849</v>
      </c>
      <c r="J30">
        <v>0.77000176906585693</v>
      </c>
      <c r="K30" s="54">
        <f t="shared" si="1"/>
        <v>1.1304347826086958</v>
      </c>
      <c r="L30" s="55">
        <f t="shared" si="1"/>
        <v>0.86956521739130443</v>
      </c>
    </row>
    <row r="31" spans="1:12" x14ac:dyDescent="0.25">
      <c r="A31">
        <v>1999</v>
      </c>
      <c r="B31">
        <v>8</v>
      </c>
      <c r="C31">
        <v>9.4850115478038788E-2</v>
      </c>
      <c r="D31">
        <v>1.105090856552124</v>
      </c>
      <c r="E31">
        <v>0.91549515724182129</v>
      </c>
      <c r="F31">
        <v>0.81256520748138428</v>
      </c>
      <c r="G31">
        <v>6.3497342169284821E-2</v>
      </c>
      <c r="H31">
        <v>1.1528323888778687</v>
      </c>
      <c r="I31">
        <v>0.85042756795883179</v>
      </c>
      <c r="J31">
        <v>0.83412772417068481</v>
      </c>
      <c r="K31" s="54">
        <f t="shared" si="1"/>
        <v>1.0476190476190477</v>
      </c>
      <c r="L31" s="55">
        <f t="shared" si="1"/>
        <v>0.95238095238095233</v>
      </c>
    </row>
    <row r="32" spans="1:12" x14ac:dyDescent="0.25">
      <c r="A32">
        <v>1999</v>
      </c>
      <c r="B32">
        <v>9</v>
      </c>
      <c r="C32">
        <v>0.2130703330039978</v>
      </c>
      <c r="D32">
        <v>1.0606954097747803</v>
      </c>
      <c r="E32">
        <v>0.96118581295013428</v>
      </c>
      <c r="F32">
        <v>0.85177969932556152</v>
      </c>
      <c r="G32">
        <v>0.17435483634471893</v>
      </c>
      <c r="H32">
        <v>1.0730288028717041</v>
      </c>
      <c r="I32">
        <v>0.93374365568161011</v>
      </c>
      <c r="J32">
        <v>0.89988094568252563</v>
      </c>
      <c r="K32" s="54">
        <f t="shared" si="1"/>
        <v>1.0476190476190477</v>
      </c>
      <c r="L32" s="55">
        <f t="shared" si="1"/>
        <v>0.95238095238095233</v>
      </c>
    </row>
    <row r="33" spans="1:12" x14ac:dyDescent="0.25">
      <c r="A33">
        <v>2008</v>
      </c>
      <c r="B33">
        <v>3</v>
      </c>
      <c r="C33">
        <v>1.0966270929202437E-3</v>
      </c>
      <c r="D33">
        <v>1.424346923828125</v>
      </c>
      <c r="E33">
        <v>0.62185543775558472</v>
      </c>
      <c r="F33">
        <v>0.39084345102310181</v>
      </c>
      <c r="G33">
        <v>4.721973673440516E-4</v>
      </c>
      <c r="H33">
        <v>1.416334867477417</v>
      </c>
      <c r="I33">
        <v>0.60549545288085938</v>
      </c>
      <c r="J33">
        <v>0.49634441733360291</v>
      </c>
      <c r="K33" s="54">
        <f t="shared" ref="K33:L33" si="2">K26</f>
        <v>1.3333333333333333</v>
      </c>
      <c r="L33" s="55">
        <f t="shared" si="2"/>
        <v>0.66666666666666663</v>
      </c>
    </row>
    <row r="34" spans="1:12" x14ac:dyDescent="0.25">
      <c r="A34">
        <v>2008</v>
      </c>
      <c r="B34">
        <v>4</v>
      </c>
      <c r="C34">
        <v>2.5505633093416691E-3</v>
      </c>
      <c r="D34">
        <v>1.3788473606109619</v>
      </c>
      <c r="E34">
        <v>0.66530925035476685</v>
      </c>
      <c r="F34">
        <v>0.44452619552612305</v>
      </c>
      <c r="G34">
        <v>1.2878589332103729E-3</v>
      </c>
      <c r="H34">
        <v>1.3400229215621948</v>
      </c>
      <c r="I34">
        <v>0.68428343534469604</v>
      </c>
      <c r="J34">
        <v>0.56275123357772827</v>
      </c>
      <c r="K34" s="54">
        <f t="shared" ref="K34:L34" si="3">K27</f>
        <v>1.3333333333333333</v>
      </c>
      <c r="L34" s="55">
        <f t="shared" si="3"/>
        <v>0.66666666666666663</v>
      </c>
    </row>
    <row r="35" spans="1:12" x14ac:dyDescent="0.25">
      <c r="A35">
        <v>2008</v>
      </c>
      <c r="B35">
        <v>5</v>
      </c>
      <c r="C35">
        <v>6.6754827275872231E-3</v>
      </c>
      <c r="D35">
        <v>1.3410450220108032</v>
      </c>
      <c r="E35">
        <v>0.700034499168396</v>
      </c>
      <c r="F35">
        <v>0.49463710188865662</v>
      </c>
      <c r="G35">
        <v>3.0578195583075285E-3</v>
      </c>
      <c r="H35">
        <v>1.2936503887176514</v>
      </c>
      <c r="I35">
        <v>0.73008853197097778</v>
      </c>
      <c r="J35">
        <v>0.61139392852783203</v>
      </c>
      <c r="K35" s="54">
        <f t="shared" ref="K35:L35" si="4">K28</f>
        <v>1.2857142857142858</v>
      </c>
      <c r="L35" s="55">
        <f t="shared" si="4"/>
        <v>0.7142857142857143</v>
      </c>
    </row>
    <row r="36" spans="1:12" x14ac:dyDescent="0.25">
      <c r="A36">
        <v>2008</v>
      </c>
      <c r="B36">
        <v>6</v>
      </c>
      <c r="C36">
        <v>1.280504371970892E-2</v>
      </c>
      <c r="D36">
        <v>1.2868250608444214</v>
      </c>
      <c r="E36">
        <v>0.753589928150177</v>
      </c>
      <c r="F36">
        <v>0.55151510238647461</v>
      </c>
      <c r="G36">
        <v>5.663297139108181E-3</v>
      </c>
      <c r="H36">
        <v>1.2520979642868042</v>
      </c>
      <c r="I36">
        <v>0.77081161737442017</v>
      </c>
      <c r="J36">
        <v>0.65626400709152222</v>
      </c>
      <c r="K36" s="54">
        <f t="shared" ref="K36:L36" si="5">K29</f>
        <v>1.2</v>
      </c>
      <c r="L36" s="55">
        <f t="shared" si="5"/>
        <v>0.8</v>
      </c>
    </row>
    <row r="37" spans="1:12" x14ac:dyDescent="0.25">
      <c r="A37">
        <v>2008</v>
      </c>
      <c r="B37">
        <v>7</v>
      </c>
      <c r="C37">
        <v>2.8119396418333054E-2</v>
      </c>
      <c r="D37">
        <v>1.2065869569778442</v>
      </c>
      <c r="E37">
        <v>0.83093917369842529</v>
      </c>
      <c r="F37">
        <v>0.64330863952636719</v>
      </c>
      <c r="G37">
        <v>1.4299590140581131E-2</v>
      </c>
      <c r="H37">
        <v>1.1944748163223267</v>
      </c>
      <c r="I37">
        <v>0.82729643583297729</v>
      </c>
      <c r="J37">
        <v>0.71843993663787842</v>
      </c>
      <c r="K37" s="54">
        <f t="shared" ref="K37:L37" si="6">K30</f>
        <v>1.1304347826086958</v>
      </c>
      <c r="L37" s="55">
        <f t="shared" si="6"/>
        <v>0.86956521739130443</v>
      </c>
    </row>
    <row r="38" spans="1:12" x14ac:dyDescent="0.25">
      <c r="A38">
        <v>2008</v>
      </c>
      <c r="B38">
        <v>8</v>
      </c>
      <c r="C38">
        <v>7.6890558004379272E-2</v>
      </c>
      <c r="D38">
        <v>1.1006513833999634</v>
      </c>
      <c r="E38">
        <v>0.9307439923286438</v>
      </c>
      <c r="F38">
        <v>0.77376663684844971</v>
      </c>
      <c r="G38">
        <v>5.0120238214731216E-2</v>
      </c>
      <c r="H38">
        <v>1.1308215856552124</v>
      </c>
      <c r="I38">
        <v>0.89680278301239014</v>
      </c>
      <c r="J38">
        <v>0.75868147611618042</v>
      </c>
      <c r="K38" s="54">
        <f t="shared" ref="K38:L38" si="7">K31</f>
        <v>1.0476190476190477</v>
      </c>
      <c r="L38" s="55">
        <f t="shared" si="7"/>
        <v>0.95238095238095233</v>
      </c>
    </row>
    <row r="39" spans="1:12" x14ac:dyDescent="0.25">
      <c r="A39">
        <v>2008</v>
      </c>
      <c r="B39">
        <v>9</v>
      </c>
      <c r="C39">
        <v>0.21223914623260498</v>
      </c>
      <c r="D39">
        <v>1.0342237949371338</v>
      </c>
      <c r="E39">
        <v>0.97781515121459961</v>
      </c>
      <c r="F39">
        <v>0.91762048006057739</v>
      </c>
      <c r="G39">
        <v>0.17797812819480896</v>
      </c>
      <c r="H39">
        <v>1.0458018779754639</v>
      </c>
      <c r="I39">
        <v>0.96372663974761963</v>
      </c>
      <c r="J39">
        <v>0.91608381271362305</v>
      </c>
      <c r="K39" s="54">
        <f t="shared" ref="K39:L39" si="8">K32</f>
        <v>1.0476190476190477</v>
      </c>
      <c r="L39" s="55">
        <f t="shared" si="8"/>
        <v>0.95238095238095233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pane xSplit="2" ySplit="4" topLeftCell="C15" activePane="bottomRight" state="frozen"/>
      <selection activeCell="I43" sqref="I43"/>
      <selection pane="topRight" activeCell="I43" sqref="I43"/>
      <selection pane="bottomLeft" activeCell="I43" sqref="I43"/>
      <selection pane="bottomRight" activeCell="E32" sqref="E32"/>
    </sheetView>
  </sheetViews>
  <sheetFormatPr defaultColWidth="9.140625" defaultRowHeight="15.75" x14ac:dyDescent="0.25"/>
  <cols>
    <col min="1" max="4" width="9.140625" style="53"/>
    <col min="5" max="5" width="10.5703125" style="53" customWidth="1"/>
    <col min="6" max="6" width="12.28515625" style="53" customWidth="1"/>
    <col min="7" max="7" width="11.5703125" style="53" customWidth="1"/>
    <col min="8" max="8" width="10.85546875" style="53" customWidth="1"/>
    <col min="9" max="10" width="9.140625" style="53"/>
    <col min="11" max="11" width="11.7109375" style="53" customWidth="1"/>
    <col min="12" max="12" width="11" style="53" customWidth="1"/>
    <col min="13" max="16384" width="9.140625" style="53"/>
  </cols>
  <sheetData>
    <row r="1" spans="1:14" x14ac:dyDescent="0.25">
      <c r="A1" s="53" t="s">
        <v>266</v>
      </c>
    </row>
    <row r="4" spans="1:14" x14ac:dyDescent="0.25">
      <c r="A4" s="53" t="s">
        <v>0</v>
      </c>
      <c r="B4" s="53" t="s">
        <v>142</v>
      </c>
      <c r="C4" s="53" t="s">
        <v>237</v>
      </c>
      <c r="D4" s="291" t="s">
        <v>267</v>
      </c>
      <c r="E4" s="292" t="s">
        <v>268</v>
      </c>
      <c r="F4" s="292" t="s">
        <v>269</v>
      </c>
      <c r="G4" s="292" t="s">
        <v>270</v>
      </c>
      <c r="H4" s="292" t="s">
        <v>271</v>
      </c>
      <c r="I4" s="292" t="s">
        <v>272</v>
      </c>
      <c r="J4" s="292" t="s">
        <v>273</v>
      </c>
      <c r="K4" s="292" t="s">
        <v>274</v>
      </c>
      <c r="L4" s="292" t="s">
        <v>275</v>
      </c>
      <c r="M4" s="292" t="s">
        <v>276</v>
      </c>
      <c r="N4" s="292" t="s">
        <v>277</v>
      </c>
    </row>
    <row r="5" spans="1:14" x14ac:dyDescent="0.25">
      <c r="A5">
        <v>1984</v>
      </c>
      <c r="B5" s="56">
        <f>TableD1!M10</f>
        <v>529.90599999999995</v>
      </c>
      <c r="C5">
        <f>TableD1!C10</f>
        <v>40588.084517959345</v>
      </c>
      <c r="D5" s="293">
        <f>[1]statacapital!B43</f>
        <v>294.46099999999996</v>
      </c>
      <c r="E5" s="293">
        <f>[1]statacapital!C43</f>
        <v>626.8894791993232</v>
      </c>
      <c r="F5" s="293">
        <f>[1]statacapital!D43</f>
        <v>204.74348671608885</v>
      </c>
      <c r="G5" s="293">
        <f>[1]statacapital!E43</f>
        <v>54.261000000000003</v>
      </c>
      <c r="H5" s="293">
        <f>[1]statacapital!F43</f>
        <v>88.961500000000001</v>
      </c>
      <c r="I5" s="293">
        <f>[1]statacapital!G43</f>
        <v>221.57499999999999</v>
      </c>
      <c r="J5" s="293">
        <f>[1]statacapital!H43</f>
        <v>447.19498758458792</v>
      </c>
      <c r="K5" s="293">
        <f>[1]statacapital!O43</f>
        <v>766.81198135159218</v>
      </c>
      <c r="L5" s="293">
        <f>[1]statacapital!P43</f>
        <v>250.44248456381973</v>
      </c>
      <c r="M5" s="293">
        <f>[1]statacapital!Q43</f>
        <v>139.92250215226906</v>
      </c>
      <c r="N5" s="293">
        <f>[1]statacapital!R43</f>
        <v>45.698997847730901</v>
      </c>
    </row>
    <row r="6" spans="1:14" x14ac:dyDescent="0.25">
      <c r="A6">
        <f>A5+1</f>
        <v>1985</v>
      </c>
      <c r="B6" s="56">
        <f>TableD1!M11</f>
        <v>540.12900000000002</v>
      </c>
      <c r="C6">
        <f>TableD1!C11</f>
        <v>40997.561476880335</v>
      </c>
      <c r="D6" s="293">
        <f>[1]statacapital!B44</f>
        <v>313.971</v>
      </c>
      <c r="E6" s="293">
        <f>[1]statacapital!C44</f>
        <v>657.53648473247608</v>
      </c>
      <c r="F6" s="293">
        <f>[1]statacapital!D44</f>
        <v>216.12983021253768</v>
      </c>
      <c r="G6" s="293">
        <f>[1]statacapital!E44</f>
        <v>64.430000000000007</v>
      </c>
      <c r="H6" s="293">
        <f>[1]statacapital!F44</f>
        <v>132.9905</v>
      </c>
      <c r="I6" s="293">
        <f>[1]statacapital!G44</f>
        <v>231.7895</v>
      </c>
      <c r="J6" s="293">
        <f>[1]statacapital!H44</f>
        <v>444.59009055498632</v>
      </c>
      <c r="K6" s="293">
        <f>[1]statacapital!O44</f>
        <v>817.82555529479384</v>
      </c>
      <c r="L6" s="293">
        <f>[1]statacapital!P44</f>
        <v>268.81625965021993</v>
      </c>
      <c r="M6" s="293">
        <f>[1]statacapital!Q44</f>
        <v>160.28907056231779</v>
      </c>
      <c r="N6" s="293">
        <f>[1]statacapital!R44</f>
        <v>52.686429437682229</v>
      </c>
    </row>
    <row r="7" spans="1:14" x14ac:dyDescent="0.25">
      <c r="A7">
        <f t="shared" ref="A7:A31" si="0">A6+1</f>
        <v>1986</v>
      </c>
      <c r="B7" s="56">
        <f>TableD1!M12</f>
        <v>534.85699999999997</v>
      </c>
      <c r="C7">
        <f>TableD1!C12</f>
        <v>41382.803317359823</v>
      </c>
      <c r="D7" s="293">
        <f>[1]statacapital!B45</f>
        <v>331.45550000000003</v>
      </c>
      <c r="E7" s="293">
        <f>[1]statacapital!C45</f>
        <v>703.89826407019495</v>
      </c>
      <c r="F7" s="293">
        <f>[1]statacapital!D45</f>
        <v>230.06930231319996</v>
      </c>
      <c r="G7" s="293">
        <f>[1]statacapital!E45</f>
        <v>76.885999999999996</v>
      </c>
      <c r="H7" s="293">
        <f>[1]statacapital!F45</f>
        <v>212.93049999999999</v>
      </c>
      <c r="I7" s="293">
        <f>[1]statacapital!G45</f>
        <v>236.92849999999999</v>
      </c>
      <c r="J7" s="293">
        <f>[1]statacapital!H45</f>
        <v>441.83874661660525</v>
      </c>
      <c r="K7" s="293">
        <f>[1]statacapital!O45</f>
        <v>879.00431337148552</v>
      </c>
      <c r="L7" s="293">
        <f>[1]statacapital!P45</f>
        <v>287.30275301190949</v>
      </c>
      <c r="M7" s="293">
        <f>[1]statacapital!Q45</f>
        <v>175.10604930129054</v>
      </c>
      <c r="N7" s="293">
        <f>[1]statacapital!R45</f>
        <v>57.233450698709511</v>
      </c>
    </row>
    <row r="8" spans="1:14" x14ac:dyDescent="0.25">
      <c r="A8">
        <f t="shared" si="0"/>
        <v>1987</v>
      </c>
      <c r="B8" s="56">
        <f>TableD1!M13</f>
        <v>516.11500000000001</v>
      </c>
      <c r="C8">
        <f>TableD1!C13</f>
        <v>41772.577383765565</v>
      </c>
      <c r="D8" s="293">
        <f>[1]statacapital!B46</f>
        <v>348.29450000000003</v>
      </c>
      <c r="E8" s="293">
        <f>[1]statacapital!C46</f>
        <v>759.32805984675656</v>
      </c>
      <c r="F8" s="293">
        <f>[1]statacapital!D46</f>
        <v>244.05303454268906</v>
      </c>
      <c r="G8" s="293">
        <f>[1]statacapital!E46</f>
        <v>91.9435</v>
      </c>
      <c r="H8" s="293">
        <f>[1]statacapital!F46</f>
        <v>253.98949999999999</v>
      </c>
      <c r="I8" s="293">
        <f>[1]statacapital!G46</f>
        <v>246.85849999999999</v>
      </c>
      <c r="J8" s="293">
        <f>[1]statacapital!H46</f>
        <v>439.07570411055451</v>
      </c>
      <c r="K8" s="293">
        <f>[1]statacapital!O46</f>
        <v>954.07470630997079</v>
      </c>
      <c r="L8" s="293">
        <f>[1]statacapital!P46</f>
        <v>306.64588807947479</v>
      </c>
      <c r="M8" s="293">
        <f>[1]statacapital!Q46</f>
        <v>194.74664646321429</v>
      </c>
      <c r="N8" s="293">
        <f>[1]statacapital!R46</f>
        <v>62.592853536785718</v>
      </c>
    </row>
    <row r="9" spans="1:14" x14ac:dyDescent="0.25">
      <c r="A9">
        <f t="shared" si="0"/>
        <v>1988</v>
      </c>
      <c r="B9" s="56">
        <f>TableD1!M14</f>
        <v>513.25700000000006</v>
      </c>
      <c r="C9">
        <f>TableD1!C14</f>
        <v>42163.811574155035</v>
      </c>
      <c r="D9" s="293">
        <f>[1]statacapital!B47</f>
        <v>365.96050000000002</v>
      </c>
      <c r="E9" s="293">
        <f>[1]statacapital!C47</f>
        <v>821.41959701454823</v>
      </c>
      <c r="F9" s="293">
        <f>[1]statacapital!D47</f>
        <v>259.01938912265348</v>
      </c>
      <c r="G9" s="293">
        <f>[1]statacapital!E47</f>
        <v>111.03149999999999</v>
      </c>
      <c r="H9" s="293">
        <f>[1]statacapital!F47</f>
        <v>300.00099999999998</v>
      </c>
      <c r="I9" s="293">
        <f>[1]statacapital!G47</f>
        <v>259.47399999999999</v>
      </c>
      <c r="J9" s="293">
        <f>[1]statacapital!H47</f>
        <v>435.51518586279849</v>
      </c>
      <c r="K9" s="293">
        <f>[1]statacapital!O47</f>
        <v>1046.6103745293196</v>
      </c>
      <c r="L9" s="293">
        <f>[1]statacapital!P47</f>
        <v>330.02911160788216</v>
      </c>
      <c r="M9" s="293">
        <f>[1]statacapital!Q47</f>
        <v>225.19077751477141</v>
      </c>
      <c r="N9" s="293">
        <f>[1]statacapital!R47</f>
        <v>71.009722485228693</v>
      </c>
    </row>
    <row r="10" spans="1:14" x14ac:dyDescent="0.25">
      <c r="A10">
        <f t="shared" si="0"/>
        <v>1989</v>
      </c>
      <c r="B10" s="56">
        <f>TableD1!M15</f>
        <v>518.30600000000004</v>
      </c>
      <c r="C10">
        <f>TableD1!C15</f>
        <v>42568.059056232785</v>
      </c>
      <c r="D10" s="293">
        <f>[1]statacapital!B48</f>
        <v>382.93799999999999</v>
      </c>
      <c r="E10" s="293">
        <f>[1]statacapital!C48</f>
        <v>896.66838040827679</v>
      </c>
      <c r="F10" s="293">
        <f>[1]statacapital!D48</f>
        <v>281.0782352695536</v>
      </c>
      <c r="G10" s="293">
        <f>[1]statacapital!E48</f>
        <v>138.0675</v>
      </c>
      <c r="H10" s="293">
        <f>[1]statacapital!F48</f>
        <v>409.88300000000004</v>
      </c>
      <c r="I10" s="293">
        <f>[1]statacapital!G48</f>
        <v>270.76350000000002</v>
      </c>
      <c r="J10" s="293">
        <f>[1]statacapital!H48</f>
        <v>443.13812232216969</v>
      </c>
      <c r="K10" s="293">
        <f>[1]statacapital!O48</f>
        <v>1150.9909869403239</v>
      </c>
      <c r="L10" s="293">
        <f>[1]statacapital!P48</f>
        <v>360.80062873750666</v>
      </c>
      <c r="M10" s="293">
        <f>[1]statacapital!Q48</f>
        <v>254.32260653204708</v>
      </c>
      <c r="N10" s="293">
        <f>[1]statacapital!R48</f>
        <v>79.72239346795304</v>
      </c>
    </row>
    <row r="11" spans="1:14" x14ac:dyDescent="0.25">
      <c r="A11">
        <f t="shared" si="0"/>
        <v>1990</v>
      </c>
      <c r="B11" s="56">
        <f>TableD1!M16</f>
        <v>515.70799999999997</v>
      </c>
      <c r="C11">
        <f>TableD1!C16</f>
        <v>42990.948743616711</v>
      </c>
      <c r="D11" s="293">
        <f>[1]statacapital!B49</f>
        <v>392.77850000000001</v>
      </c>
      <c r="E11" s="293">
        <f>[1]statacapital!C49</f>
        <v>966.10290868358175</v>
      </c>
      <c r="F11" s="293">
        <f>[1]statacapital!D49</f>
        <v>303.55194896018304</v>
      </c>
      <c r="G11" s="293">
        <f>[1]statacapital!E49</f>
        <v>167.27549999999999</v>
      </c>
      <c r="H11" s="293">
        <f>[1]statacapital!F49</f>
        <v>434.90200000000004</v>
      </c>
      <c r="I11" s="293">
        <f>[1]statacapital!G49</f>
        <v>278.27949999999998</v>
      </c>
      <c r="J11" s="293">
        <f>[1]statacapital!H49</f>
        <v>460.26408885623516</v>
      </c>
      <c r="K11" s="293">
        <f>[1]statacapital!O49</f>
        <v>1248.2215320007651</v>
      </c>
      <c r="L11" s="293">
        <f>[1]statacapital!P49</f>
        <v>392.19432564299962</v>
      </c>
      <c r="M11" s="293">
        <f>[1]statacapital!Q49</f>
        <v>282.11862331718339</v>
      </c>
      <c r="N11" s="293">
        <f>[1]statacapital!R49</f>
        <v>88.642376682816533</v>
      </c>
    </row>
    <row r="12" spans="1:14" x14ac:dyDescent="0.25">
      <c r="A12">
        <f t="shared" si="0"/>
        <v>1991</v>
      </c>
      <c r="B12" s="56">
        <f>TableD1!M17</f>
        <v>514.31299999999999</v>
      </c>
      <c r="C12">
        <f>TableD1!C17</f>
        <v>43410.72022545887</v>
      </c>
      <c r="D12" s="293">
        <f>[1]statacapital!B50</f>
        <v>385.6155</v>
      </c>
      <c r="E12" s="293">
        <f>[1]statacapital!C50</f>
        <v>998.99471084718971</v>
      </c>
      <c r="F12" s="293">
        <f>[1]statacapital!D50</f>
        <v>314.02774109733321</v>
      </c>
      <c r="G12" s="293">
        <f>[1]statacapital!E50</f>
        <v>196.29399999999998</v>
      </c>
      <c r="H12" s="293">
        <f>[1]statacapital!F50</f>
        <v>430.75750000000005</v>
      </c>
      <c r="I12" s="293">
        <f>[1]statacapital!G50</f>
        <v>294.94550000000004</v>
      </c>
      <c r="J12" s="293">
        <f>[1]statacapital!H50</f>
        <v>461.18864205547709</v>
      </c>
      <c r="K12" s="293">
        <f>[1]statacapital!O50</f>
        <v>1307.630865418542</v>
      </c>
      <c r="L12" s="293">
        <f>[1]statacapital!P50</f>
        <v>411.04558652598081</v>
      </c>
      <c r="M12" s="293">
        <f>[1]statacapital!Q50</f>
        <v>308.63615457135239</v>
      </c>
      <c r="N12" s="293">
        <f>[1]statacapital!R50</f>
        <v>97.017845428647604</v>
      </c>
    </row>
    <row r="13" spans="1:14" x14ac:dyDescent="0.25">
      <c r="A13">
        <f t="shared" si="0"/>
        <v>1992</v>
      </c>
      <c r="B13" s="56">
        <f>TableD1!M18</f>
        <v>512.01499999999999</v>
      </c>
      <c r="C13">
        <f>TableD1!C18</f>
        <v>43856.213309218911</v>
      </c>
      <c r="D13" s="293">
        <f>[1]statacapital!B51</f>
        <v>379.01099999999997</v>
      </c>
      <c r="E13" s="293">
        <f>[1]statacapital!C51</f>
        <v>995.14751767174812</v>
      </c>
      <c r="F13" s="293">
        <f>[1]statacapital!D51</f>
        <v>311.77942124626827</v>
      </c>
      <c r="G13" s="293">
        <f>[1]statacapital!E51</f>
        <v>228.73849999999999</v>
      </c>
      <c r="H13" s="293">
        <f>[1]statacapital!F51</f>
        <v>465.92849999999999</v>
      </c>
      <c r="I13" s="293">
        <f>[1]statacapital!G51</f>
        <v>319.4735</v>
      </c>
      <c r="J13" s="293">
        <f>[1]statacapital!H51</f>
        <v>439.29508758198381</v>
      </c>
      <c r="K13" s="293">
        <f>[1]statacapital!O51</f>
        <v>1320.0672592832366</v>
      </c>
      <c r="L13" s="293">
        <f>[1]statacapital!P51</f>
        <v>413.57667963477991</v>
      </c>
      <c r="M13" s="293">
        <f>[1]statacapital!Q51</f>
        <v>324.9197416114884</v>
      </c>
      <c r="N13" s="293">
        <f>[1]statacapital!R51</f>
        <v>101.79725838851162</v>
      </c>
    </row>
    <row r="14" spans="1:14" x14ac:dyDescent="0.25">
      <c r="A14">
        <f t="shared" si="0"/>
        <v>1993</v>
      </c>
      <c r="B14" s="56">
        <f>TableD1!M19</f>
        <v>523.35300000000007</v>
      </c>
      <c r="C14">
        <f>TableD1!C19</f>
        <v>44304.058292208181</v>
      </c>
      <c r="D14" s="293">
        <f>[1]statacapital!B52</f>
        <v>383.27150000000006</v>
      </c>
      <c r="E14" s="293">
        <f>[1]statacapital!C52</f>
        <v>977.04036472687062</v>
      </c>
      <c r="F14" s="293">
        <f>[1]statacapital!D52</f>
        <v>304.26687044057923</v>
      </c>
      <c r="G14" s="293">
        <f>[1]statacapital!E52</f>
        <v>268.5455</v>
      </c>
      <c r="H14" s="293">
        <f>[1]statacapital!F52</f>
        <v>501.85050000000001</v>
      </c>
      <c r="I14" s="293">
        <f>[1]statacapital!G52</f>
        <v>349.35300000000001</v>
      </c>
      <c r="J14" s="293">
        <f>[1]statacapital!H52</f>
        <v>418.9485993325502</v>
      </c>
      <c r="K14" s="293">
        <f>[1]statacapital!O52</f>
        <v>1319.4856267153432</v>
      </c>
      <c r="L14" s="293">
        <f>[1]statacapital!P52</f>
        <v>410.91010845210627</v>
      </c>
      <c r="M14" s="293">
        <f>[1]statacapital!Q52</f>
        <v>342.44526198847279</v>
      </c>
      <c r="N14" s="293">
        <f>[1]statacapital!R52</f>
        <v>106.64323801152706</v>
      </c>
    </row>
    <row r="15" spans="1:14" x14ac:dyDescent="0.25">
      <c r="A15">
        <f t="shared" si="0"/>
        <v>1994</v>
      </c>
      <c r="B15" s="56">
        <f>TableD1!M20</f>
        <v>511.76300000000003</v>
      </c>
      <c r="C15">
        <f>TableD1!C20</f>
        <v>44696.058078282556</v>
      </c>
      <c r="D15" s="293">
        <f>[1]statacapital!B53</f>
        <v>394.02600000000001</v>
      </c>
      <c r="E15" s="293">
        <f>[1]statacapital!C53</f>
        <v>982.89223055859497</v>
      </c>
      <c r="F15" s="293">
        <f>[1]statacapital!D53</f>
        <v>305.01281858267203</v>
      </c>
      <c r="G15" s="293">
        <f>[1]statacapital!E53</f>
        <v>316.93949999999995</v>
      </c>
      <c r="H15" s="293">
        <f>[1]statacapital!F53</f>
        <v>477.60699999999997</v>
      </c>
      <c r="I15" s="293">
        <f>[1]statacapital!G53</f>
        <v>372.03650000000005</v>
      </c>
      <c r="J15" s="293">
        <f>[1]statacapital!H53</f>
        <v>411.40259785873309</v>
      </c>
      <c r="K15" s="293">
        <f>[1]statacapital!O53</f>
        <v>1341.9822836285782</v>
      </c>
      <c r="L15" s="293">
        <f>[1]statacapital!P53</f>
        <v>416.44626551268868</v>
      </c>
      <c r="M15" s="293">
        <f>[1]statacapital!Q53</f>
        <v>359.0900530699833</v>
      </c>
      <c r="N15" s="293">
        <f>[1]statacapital!R53</f>
        <v>111.43344693001666</v>
      </c>
    </row>
    <row r="16" spans="1:14" x14ac:dyDescent="0.25">
      <c r="A16">
        <f t="shared" si="0"/>
        <v>1995</v>
      </c>
      <c r="B16" s="56">
        <f>TableD1!M21</f>
        <v>524.16499999999996</v>
      </c>
      <c r="C16">
        <f>TableD1!C21</f>
        <v>45022.452177910127</v>
      </c>
      <c r="D16" s="293">
        <f>[1]statacapital!B54</f>
        <v>413.98050000000001</v>
      </c>
      <c r="E16" s="293">
        <f>[1]statacapital!C54</f>
        <v>992.26383888205658</v>
      </c>
      <c r="F16" s="293">
        <f>[1]statacapital!D54</f>
        <v>307.9155923280664</v>
      </c>
      <c r="G16" s="293">
        <f>[1]statacapital!E54</f>
        <v>360.43949999999995</v>
      </c>
      <c r="H16" s="293">
        <f>[1]statacapital!F54</f>
        <v>457.57</v>
      </c>
      <c r="I16" s="293">
        <f>[1]statacapital!G54</f>
        <v>417.42150000000004</v>
      </c>
      <c r="J16" s="293">
        <f>[1]statacapital!H54</f>
        <v>404.81460678987719</v>
      </c>
      <c r="K16" s="293">
        <f>[1]statacapital!O54</f>
        <v>1364.1263571377672</v>
      </c>
      <c r="L16" s="293">
        <f>[1]statacapital!P54</f>
        <v>423.31057407235596</v>
      </c>
      <c r="M16" s="293">
        <f>[1]statacapital!Q54</f>
        <v>371.8625182557106</v>
      </c>
      <c r="N16" s="293">
        <f>[1]statacapital!R54</f>
        <v>115.3949817442895</v>
      </c>
    </row>
    <row r="17" spans="1:14" x14ac:dyDescent="0.25">
      <c r="A17">
        <f t="shared" si="0"/>
        <v>1996</v>
      </c>
      <c r="B17" s="56">
        <f>TableD1!M22</f>
        <v>528.50400000000002</v>
      </c>
      <c r="C17">
        <f>TableD1!C22</f>
        <v>45272.373937570985</v>
      </c>
      <c r="D17" s="293">
        <f>[1]statacapital!B55</f>
        <v>429.62850000000003</v>
      </c>
      <c r="E17" s="293">
        <f>[1]statacapital!C55</f>
        <v>989.45839083556052</v>
      </c>
      <c r="F17" s="293">
        <f>[1]statacapital!D55</f>
        <v>307.56427105378009</v>
      </c>
      <c r="G17" s="293">
        <f>[1]statacapital!E55</f>
        <v>410.52099999999996</v>
      </c>
      <c r="H17" s="293">
        <f>[1]statacapital!F55</f>
        <v>518.91600000000005</v>
      </c>
      <c r="I17" s="293">
        <f>[1]statacapital!G55</f>
        <v>463.13249999999999</v>
      </c>
      <c r="J17" s="293">
        <f>[1]statacapital!H55</f>
        <v>397.58773761065947</v>
      </c>
      <c r="K17" s="293">
        <f>[1]statacapital!O55</f>
        <v>1384.3129047529576</v>
      </c>
      <c r="L17" s="293">
        <f>[1]statacapital!P55</f>
        <v>430.30125713638301</v>
      </c>
      <c r="M17" s="293">
        <f>[1]statacapital!Q55</f>
        <v>394.85451391739701</v>
      </c>
      <c r="N17" s="293">
        <f>[1]statacapital!R55</f>
        <v>122.73698608260293</v>
      </c>
    </row>
    <row r="18" spans="1:14" x14ac:dyDescent="0.25">
      <c r="A18">
        <f t="shared" si="0"/>
        <v>1997</v>
      </c>
      <c r="B18" s="56">
        <f>TableD1!M23</f>
        <v>523.17399999999998</v>
      </c>
      <c r="C18">
        <f>TableD1!C23</f>
        <v>45495.260816437665</v>
      </c>
      <c r="D18" s="293">
        <f>[1]statacapital!B56</f>
        <v>446.50700000000006</v>
      </c>
      <c r="E18" s="293">
        <f>[1]statacapital!C56</f>
        <v>992.62697182089846</v>
      </c>
      <c r="F18" s="293">
        <f>[1]statacapital!D56</f>
        <v>309.11799850572987</v>
      </c>
      <c r="G18" s="293">
        <f>[1]statacapital!E56</f>
        <v>479.76249999999999</v>
      </c>
      <c r="H18" s="293">
        <f>[1]statacapital!F56</f>
        <v>573.78750000000002</v>
      </c>
      <c r="I18" s="293">
        <f>[1]statacapital!G56</f>
        <v>482.98750000000001</v>
      </c>
      <c r="J18" s="293">
        <f>[1]statacapital!H56</f>
        <v>396.76557317337165</v>
      </c>
      <c r="K18" s="293">
        <f>[1]statacapital!O56</f>
        <v>1417.0150546016953</v>
      </c>
      <c r="L18" s="293">
        <f>[1]statacapital!P56</f>
        <v>441.27841572493281</v>
      </c>
      <c r="M18" s="293">
        <f>[1]statacapital!Q56</f>
        <v>424.38808278079699</v>
      </c>
      <c r="N18" s="293">
        <f>[1]statacapital!R56</f>
        <v>132.16041721920297</v>
      </c>
    </row>
    <row r="19" spans="1:14" x14ac:dyDescent="0.25">
      <c r="A19">
        <f t="shared" si="0"/>
        <v>1998</v>
      </c>
      <c r="B19" s="56">
        <f>TableD1!M24</f>
        <v>527.17599999999993</v>
      </c>
      <c r="C19">
        <f>TableD1!C24</f>
        <v>45750.20329336205</v>
      </c>
      <c r="D19" s="293">
        <f>[1]statacapital!B57</f>
        <v>468.45150000000001</v>
      </c>
      <c r="E19" s="293">
        <f>[1]statacapital!C57</f>
        <v>1027.4817722084711</v>
      </c>
      <c r="F19" s="293">
        <f>[1]statacapital!D57</f>
        <v>320.4472666001738</v>
      </c>
      <c r="G19" s="293">
        <f>[1]statacapital!E57</f>
        <v>545.82449999999994</v>
      </c>
      <c r="H19" s="293">
        <f>[1]statacapital!F57</f>
        <v>634.06349999999998</v>
      </c>
      <c r="I19" s="293">
        <f>[1]statacapital!G57</f>
        <v>495.20900000000006</v>
      </c>
      <c r="J19" s="293">
        <f>[1]statacapital!H57</f>
        <v>407.56769669135485</v>
      </c>
      <c r="K19" s="293">
        <f>[1]statacapital!O57</f>
        <v>1472.6769304437985</v>
      </c>
      <c r="L19" s="293">
        <f>[1]statacapital!P57</f>
        <v>459.29310836484626</v>
      </c>
      <c r="M19" s="293">
        <f>[1]statacapital!Q57</f>
        <v>445.19515823532748</v>
      </c>
      <c r="N19" s="293">
        <f>[1]statacapital!R57</f>
        <v>138.84584176467243</v>
      </c>
    </row>
    <row r="20" spans="1:14" x14ac:dyDescent="0.25">
      <c r="A20">
        <f t="shared" si="0"/>
        <v>1999</v>
      </c>
      <c r="B20" s="56">
        <f>TableD1!M25</f>
        <v>530.91499999999996</v>
      </c>
      <c r="C20">
        <f>TableD1!C25</f>
        <v>45996.896069459421</v>
      </c>
      <c r="D20" s="293">
        <f>[1]statacapital!B58</f>
        <v>491.1395</v>
      </c>
      <c r="E20" s="293">
        <f>[1]statacapital!C58</f>
        <v>1128.7676908146991</v>
      </c>
      <c r="F20" s="293">
        <f>[1]statacapital!D58</f>
        <v>351.65456985733306</v>
      </c>
      <c r="G20" s="293">
        <f>[1]statacapital!E58</f>
        <v>612.27150000000006</v>
      </c>
      <c r="H20" s="293">
        <f>[1]statacapital!F58</f>
        <v>771.11099999999999</v>
      </c>
      <c r="I20" s="293">
        <f>[1]statacapital!G58</f>
        <v>501.05600000000004</v>
      </c>
      <c r="J20" s="293">
        <f>[1]statacapital!H58</f>
        <v>444.9882928279676</v>
      </c>
      <c r="K20" s="293">
        <f>[1]statacapital!O58</f>
        <v>1593.7292681025849</v>
      </c>
      <c r="L20" s="293">
        <f>[1]statacapital!P58</f>
        <v>496.50799256944725</v>
      </c>
      <c r="M20" s="293">
        <f>[1]statacapital!Q58</f>
        <v>464.9615772878858</v>
      </c>
      <c r="N20" s="293">
        <f>[1]statacapital!R58</f>
        <v>144.85342271211417</v>
      </c>
    </row>
    <row r="21" spans="1:14" x14ac:dyDescent="0.25">
      <c r="A21">
        <f t="shared" si="0"/>
        <v>2000</v>
      </c>
      <c r="B21" s="56">
        <f>TableD1!M26</f>
        <v>524.01800000000003</v>
      </c>
      <c r="C21">
        <f>TableD1!C26</f>
        <v>46366.592618790615</v>
      </c>
      <c r="D21" s="293">
        <f>[1]statacapital!B59</f>
        <v>502.13100000000009</v>
      </c>
      <c r="E21" s="293">
        <f>[1]statacapital!C59</f>
        <v>1272.0830899072741</v>
      </c>
      <c r="F21" s="293">
        <f>[1]statacapital!D59</f>
        <v>391.55970596325943</v>
      </c>
      <c r="G21" s="293">
        <f>[1]statacapital!E59</f>
        <v>680.75549999999998</v>
      </c>
      <c r="H21" s="293">
        <f>[1]statacapital!F59</f>
        <v>882.96950000000004</v>
      </c>
      <c r="I21" s="293">
        <f>[1]statacapital!G59</f>
        <v>522.14149999999995</v>
      </c>
      <c r="J21" s="293">
        <f>[1]statacapital!H59</f>
        <v>496.87140062946651</v>
      </c>
      <c r="K21" s="293">
        <f>[1]statacapital!O59</f>
        <v>1765.8242095828844</v>
      </c>
      <c r="L21" s="293">
        <f>[1]statacapital!P59</f>
        <v>543.53808628764909</v>
      </c>
      <c r="M21" s="293">
        <f>[1]statacapital!Q59</f>
        <v>493.74111967561021</v>
      </c>
      <c r="N21" s="293">
        <f>[1]statacapital!R59</f>
        <v>151.97838032438963</v>
      </c>
    </row>
    <row r="22" spans="1:14" x14ac:dyDescent="0.25">
      <c r="A22">
        <f t="shared" si="0"/>
        <v>2001</v>
      </c>
      <c r="B22" s="56">
        <f>TableD1!M27</f>
        <v>524.13799999999992</v>
      </c>
      <c r="C22">
        <f>TableD1!C27</f>
        <v>46800.526664635872</v>
      </c>
      <c r="D22" s="293">
        <f>[1]statacapital!B60</f>
        <v>508.73099999999999</v>
      </c>
      <c r="E22" s="293">
        <f>[1]statacapital!C60</f>
        <v>1422.9699296386671</v>
      </c>
      <c r="F22" s="293">
        <f>[1]statacapital!D60</f>
        <v>434.15449060999708</v>
      </c>
      <c r="G22" s="293">
        <f>[1]statacapital!E60</f>
        <v>734.077</v>
      </c>
      <c r="H22" s="293">
        <f>[1]statacapital!F60</f>
        <v>835.10450000000003</v>
      </c>
      <c r="I22" s="293">
        <f>[1]statacapital!G60</f>
        <v>543.85900000000004</v>
      </c>
      <c r="J22" s="293">
        <f>[1]statacapital!H60</f>
        <v>543.51874825133586</v>
      </c>
      <c r="K22" s="293">
        <f>[1]statacapital!O60</f>
        <v>1952.951639348553</v>
      </c>
      <c r="L22" s="293">
        <f>[1]statacapital!P60</f>
        <v>595.85428090011123</v>
      </c>
      <c r="M22" s="293">
        <f>[1]statacapital!Q60</f>
        <v>529.98170970988588</v>
      </c>
      <c r="N22" s="293">
        <f>[1]statacapital!R60</f>
        <v>161.69979029011409</v>
      </c>
    </row>
    <row r="23" spans="1:14" x14ac:dyDescent="0.25">
      <c r="A23">
        <f t="shared" si="0"/>
        <v>2002</v>
      </c>
      <c r="B23" s="56">
        <f>TableD1!M28</f>
        <v>528.84</v>
      </c>
      <c r="C23">
        <f>TableD1!C28</f>
        <v>47249.445572596655</v>
      </c>
      <c r="D23" s="293">
        <f>[1]statacapital!B61</f>
        <v>538.01749999999993</v>
      </c>
      <c r="E23" s="293">
        <f>[1]statacapital!C61</f>
        <v>1617.7251274193047</v>
      </c>
      <c r="F23" s="293">
        <f>[1]statacapital!D61</f>
        <v>493.25844891483484</v>
      </c>
      <c r="G23" s="293">
        <f>[1]statacapital!E61</f>
        <v>773.57600000000002</v>
      </c>
      <c r="H23" s="293">
        <f>[1]statacapital!F61</f>
        <v>746.06299999999999</v>
      </c>
      <c r="I23" s="293">
        <f>[1]statacapital!G61</f>
        <v>547.45000000000005</v>
      </c>
      <c r="J23" s="293">
        <f>[1]statacapital!H61</f>
        <v>593.50817966586033</v>
      </c>
      <c r="K23" s="293">
        <f>[1]statacapital!O61</f>
        <v>2182.3044775367948</v>
      </c>
      <c r="L23" s="293">
        <f>[1]statacapital!P61</f>
        <v>665.40359879734467</v>
      </c>
      <c r="M23" s="293">
        <f>[1]statacapital!Q61</f>
        <v>564.57935011749009</v>
      </c>
      <c r="N23" s="293">
        <f>[1]statacapital!R61</f>
        <v>172.14514988250991</v>
      </c>
    </row>
    <row r="24" spans="1:14" x14ac:dyDescent="0.25">
      <c r="A24">
        <f t="shared" si="0"/>
        <v>2003</v>
      </c>
      <c r="B24" s="56">
        <f>TableD1!M29</f>
        <v>546.27700000000004</v>
      </c>
      <c r="C24">
        <f>TableD1!C29</f>
        <v>47691.891200118727</v>
      </c>
      <c r="D24" s="293">
        <f>[1]statacapital!B62</f>
        <v>577.10149999999999</v>
      </c>
      <c r="E24" s="293">
        <f>[1]statacapital!C62</f>
        <v>1901.7997765263985</v>
      </c>
      <c r="F24" s="293">
        <f>[1]statacapital!D62</f>
        <v>578.45256156211462</v>
      </c>
      <c r="G24" s="293">
        <f>[1]statacapital!E62</f>
        <v>823.33</v>
      </c>
      <c r="H24" s="293">
        <f>[1]statacapital!F62</f>
        <v>763.75849999999991</v>
      </c>
      <c r="I24" s="293">
        <f>[1]statacapital!G62</f>
        <v>545.34950000000003</v>
      </c>
      <c r="J24" s="293">
        <f>[1]statacapital!H62</f>
        <v>655.5036059114866</v>
      </c>
      <c r="K24" s="293">
        <f>[1]statacapital!O62</f>
        <v>2500.5876097557289</v>
      </c>
      <c r="L24" s="293">
        <f>[1]statacapital!P62</f>
        <v>760.58022833278449</v>
      </c>
      <c r="M24" s="293">
        <f>[1]statacapital!Q62</f>
        <v>598.7878332293302</v>
      </c>
      <c r="N24" s="293">
        <f>[1]statacapital!R62</f>
        <v>182.12766677066986</v>
      </c>
    </row>
    <row r="25" spans="1:14" x14ac:dyDescent="0.25">
      <c r="A25">
        <f t="shared" si="0"/>
        <v>2004</v>
      </c>
      <c r="B25" s="56">
        <f>TableD1!M30</f>
        <v>503.71699999999998</v>
      </c>
      <c r="C25">
        <f>TableD1!C30</f>
        <v>48070.988375289766</v>
      </c>
      <c r="D25" s="293">
        <f>[1]statacapital!B63</f>
        <v>611.01800000000003</v>
      </c>
      <c r="E25" s="293">
        <f>[1]statacapital!C63</f>
        <v>2295.6350555616837</v>
      </c>
      <c r="F25" s="293">
        <f>[1]statacapital!D63</f>
        <v>695.99878209311134</v>
      </c>
      <c r="G25" s="293">
        <f>[1]statacapital!E63</f>
        <v>900.80250000000001</v>
      </c>
      <c r="H25" s="293">
        <f>[1]statacapital!F63</f>
        <v>849.92449999999997</v>
      </c>
      <c r="I25" s="293">
        <f>[1]statacapital!G63</f>
        <v>533.9375</v>
      </c>
      <c r="J25" s="293">
        <f>[1]statacapital!H63</f>
        <v>733.10391084520529</v>
      </c>
      <c r="K25" s="293">
        <f>[1]statacapital!O63</f>
        <v>2932.4033764835654</v>
      </c>
      <c r="L25" s="293">
        <f>[1]statacapital!P63</f>
        <v>889.05646117122944</v>
      </c>
      <c r="M25" s="293">
        <f>[1]statacapital!Q63</f>
        <v>636.76832092188204</v>
      </c>
      <c r="N25" s="293">
        <f>[1]statacapital!R63</f>
        <v>193.0576790781181</v>
      </c>
    </row>
    <row r="26" spans="1:14" x14ac:dyDescent="0.25">
      <c r="A26">
        <f t="shared" si="0"/>
        <v>2005</v>
      </c>
      <c r="B26" s="56">
        <f>TableD1!M31</f>
        <v>522.08900000000006</v>
      </c>
      <c r="C26">
        <f>TableD1!C31</f>
        <v>48431.456658518204</v>
      </c>
      <c r="D26" s="293">
        <f>[1]statacapital!B64</f>
        <v>647.32900000000006</v>
      </c>
      <c r="E26" s="293">
        <f>[1]statacapital!C64</f>
        <v>2763.8581752336231</v>
      </c>
      <c r="F26" s="293">
        <f>[1]statacapital!D64</f>
        <v>835.24729145626702</v>
      </c>
      <c r="G26" s="293">
        <f>[1]statacapital!E64</f>
        <v>996.72399999999993</v>
      </c>
      <c r="H26" s="293">
        <f>[1]statacapital!F64</f>
        <v>937.71399999999994</v>
      </c>
      <c r="I26" s="293">
        <f>[1]statacapital!G64</f>
        <v>528.69799999999998</v>
      </c>
      <c r="J26" s="293">
        <f>[1]statacapital!H64</f>
        <v>823.9802298101099</v>
      </c>
      <c r="K26" s="293">
        <f>[1]statacapital!O64</f>
        <v>3452.7885769821269</v>
      </c>
      <c r="L26" s="293">
        <f>[1]statacapital!P64</f>
        <v>1043.4443897077631</v>
      </c>
      <c r="M26" s="293">
        <f>[1]statacapital!Q64</f>
        <v>688.93040174850375</v>
      </c>
      <c r="N26" s="293">
        <f>[1]statacapital!R64</f>
        <v>208.19709825149621</v>
      </c>
    </row>
    <row r="27" spans="1:14" x14ac:dyDescent="0.25">
      <c r="A27">
        <f t="shared" si="0"/>
        <v>2006</v>
      </c>
      <c r="B27" s="56">
        <f>TableD1!M32</f>
        <v>510.92099999999999</v>
      </c>
      <c r="C27">
        <f>TableD1!C32</f>
        <v>48782.25635094678</v>
      </c>
      <c r="D27" s="293">
        <f>[1]statacapital!B65</f>
        <v>684.20500000000004</v>
      </c>
      <c r="E27" s="293">
        <f>[1]statacapital!C65</f>
        <v>3176.9473658152019</v>
      </c>
      <c r="F27" s="293">
        <f>[1]statacapital!D65</f>
        <v>958.28243938453897</v>
      </c>
      <c r="G27" s="293">
        <f>[1]statacapital!E65</f>
        <v>1121.883</v>
      </c>
      <c r="H27" s="293">
        <f>[1]statacapital!F65</f>
        <v>1087.9345000000001</v>
      </c>
      <c r="I27" s="293">
        <f>[1]statacapital!G65</f>
        <v>530.51700000000005</v>
      </c>
      <c r="J27" s="293">
        <f>[1]statacapital!H65</f>
        <v>896.87812730025917</v>
      </c>
      <c r="K27" s="293">
        <f>[1]statacapital!O65</f>
        <v>3939.5133377743628</v>
      </c>
      <c r="L27" s="293">
        <f>[1]statacapital!P65</f>
        <v>1188.2999674253776</v>
      </c>
      <c r="M27" s="293">
        <f>[1]statacapital!Q65</f>
        <v>762.56597195916117</v>
      </c>
      <c r="N27" s="293">
        <f>[1]statacapital!R65</f>
        <v>230.01752804083873</v>
      </c>
    </row>
    <row r="28" spans="1:14" x14ac:dyDescent="0.25">
      <c r="A28">
        <f t="shared" si="0"/>
        <v>2007</v>
      </c>
      <c r="B28" s="56">
        <f>TableD1!M33</f>
        <v>515.73599999999999</v>
      </c>
      <c r="C28">
        <f>TableD1!C33</f>
        <v>49160.954937475188</v>
      </c>
      <c r="D28" s="293">
        <f>[1]statacapital!B66</f>
        <v>717.07749999999999</v>
      </c>
      <c r="E28" s="293">
        <f>[1]statacapital!C66</f>
        <v>3480.7607479500875</v>
      </c>
      <c r="F28" s="293">
        <f>[1]statacapital!D66</f>
        <v>1049.8877056206898</v>
      </c>
      <c r="G28" s="293">
        <f>[1]statacapital!E66</f>
        <v>1242.7670000000001</v>
      </c>
      <c r="H28" s="293">
        <f>[1]statacapital!F66</f>
        <v>1211.912</v>
      </c>
      <c r="I28" s="293">
        <f>[1]statacapital!G66</f>
        <v>538.41849999999999</v>
      </c>
      <c r="J28" s="293">
        <f>[1]statacapital!H66</f>
        <v>930.2072314292227</v>
      </c>
      <c r="K28" s="293">
        <f>[1]statacapital!O66</f>
        <v>4315.9085220125435</v>
      </c>
      <c r="L28" s="293">
        <f>[1]statacapital!P66</f>
        <v>1301.7899315582338</v>
      </c>
      <c r="M28" s="293">
        <f>[1]statacapital!Q66</f>
        <v>835.14777406245594</v>
      </c>
      <c r="N28" s="293">
        <f>[1]statacapital!R66</f>
        <v>251.90222593754413</v>
      </c>
    </row>
    <row r="29" spans="1:14" x14ac:dyDescent="0.25">
      <c r="A29">
        <f t="shared" si="0"/>
        <v>2008</v>
      </c>
      <c r="B29" s="56">
        <f>TableD1!M34</f>
        <v>526.91700000000003</v>
      </c>
      <c r="C29">
        <f>TableD1!C34</f>
        <v>49518.422839724008</v>
      </c>
      <c r="D29" s="293">
        <f>[1]statacapital!B67</f>
        <v>759.39249999999993</v>
      </c>
      <c r="E29" s="293">
        <f>[1]statacapital!C67</f>
        <v>3503.482345976528</v>
      </c>
      <c r="F29" s="293">
        <f>[1]statacapital!D67</f>
        <v>1058.5360657948536</v>
      </c>
      <c r="G29" s="293">
        <f>[1]statacapital!E67</f>
        <v>1290.6950000000002</v>
      </c>
      <c r="H29" s="293">
        <f>[1]statacapital!F67</f>
        <v>1066.94</v>
      </c>
      <c r="I29" s="293">
        <f>[1]statacapital!G67</f>
        <v>555.72499999999991</v>
      </c>
      <c r="J29" s="293">
        <f>[1]statacapital!H67</f>
        <v>896.28144472861823</v>
      </c>
      <c r="K29" s="293">
        <f>[1]statacapital!O67</f>
        <v>4394.6814867760995</v>
      </c>
      <c r="L29" s="293">
        <f>[1]statacapital!P67</f>
        <v>1327.8014249952828</v>
      </c>
      <c r="M29" s="293">
        <f>[1]statacapital!Q67</f>
        <v>891.19914079957107</v>
      </c>
      <c r="N29" s="293">
        <f>[1]statacapital!R67</f>
        <v>269.26535920042909</v>
      </c>
    </row>
    <row r="30" spans="1:14" x14ac:dyDescent="0.25">
      <c r="A30">
        <f t="shared" si="0"/>
        <v>2009</v>
      </c>
      <c r="B30" s="56">
        <f>TableD1!M35</f>
        <v>532.78099999999995</v>
      </c>
      <c r="C30">
        <f>TableD1!C35</f>
        <v>49851.659722122189</v>
      </c>
      <c r="D30" s="293">
        <f>[1]statacapital!B68</f>
        <v>799.76549999999997</v>
      </c>
      <c r="E30" s="293">
        <f>[1]statacapital!C68</f>
        <v>3368.0901087535876</v>
      </c>
      <c r="F30" s="293">
        <f>[1]statacapital!D68</f>
        <v>1021.4801815513994</v>
      </c>
      <c r="G30" s="293">
        <f>[1]statacapital!E68</f>
        <v>1344.5394999999999</v>
      </c>
      <c r="H30" s="293">
        <f>[1]statacapital!F68</f>
        <v>944.65750000000003</v>
      </c>
      <c r="I30" s="293">
        <f>[1]statacapital!G68</f>
        <v>582.673</v>
      </c>
      <c r="J30" s="293">
        <f>[1]statacapital!H68</f>
        <v>833.39755569501312</v>
      </c>
      <c r="K30" s="293">
        <f>[1]statacapital!O68</f>
        <v>4307.3060707116301</v>
      </c>
      <c r="L30" s="293">
        <f>[1]statacapital!P68</f>
        <v>1306.3272195933569</v>
      </c>
      <c r="M30" s="293">
        <f>[1]statacapital!Q68</f>
        <v>939.21596195804273</v>
      </c>
      <c r="N30" s="293">
        <f>[1]statacapital!R68</f>
        <v>284.84703804195743</v>
      </c>
    </row>
    <row r="31" spans="1:14" x14ac:dyDescent="0.25">
      <c r="A31">
        <f t="shared" si="0"/>
        <v>2010</v>
      </c>
      <c r="B31" s="56">
        <f>TableD1!M36</f>
        <v>535.43399999999997</v>
      </c>
      <c r="C31">
        <f>TableD1!C36</f>
        <v>50112.390025408175</v>
      </c>
      <c r="D31" s="293">
        <f>[1]statacapital!B69</f>
        <v>829.91949999999997</v>
      </c>
      <c r="E31" s="293">
        <f>[1]statacapital!C69</f>
        <v>3491.924753549863</v>
      </c>
      <c r="F31" s="293">
        <f>[1]statacapital!D69</f>
        <v>1064.8138774408176</v>
      </c>
      <c r="G31" s="293">
        <f>[1]statacapital!E69</f>
        <v>1448.576</v>
      </c>
      <c r="H31" s="293">
        <f>[1]statacapital!F69</f>
        <v>1021.703</v>
      </c>
      <c r="I31" s="293">
        <f>[1]statacapital!G69</f>
        <v>624.47050000000002</v>
      </c>
      <c r="J31" s="293">
        <f>[1]statacapital!H69</f>
        <v>839.74741750931889</v>
      </c>
      <c r="K31" s="293">
        <f>[1]statacapital!O69</f>
        <v>4483.910499755144</v>
      </c>
      <c r="L31" s="293">
        <f>[1]statacapital!P69</f>
        <v>1367.3061312355369</v>
      </c>
      <c r="M31" s="293">
        <f>[1]statacapital!Q69</f>
        <v>991.98574620528075</v>
      </c>
      <c r="N31" s="293">
        <f>[1]statacapital!R69</f>
        <v>302.49225379471932</v>
      </c>
    </row>
    <row r="32" spans="1:14" x14ac:dyDescent="0.25">
      <c r="A32"/>
      <c r="B32"/>
      <c r="C32"/>
      <c r="D32"/>
      <c r="E32"/>
      <c r="F32"/>
      <c r="G32"/>
      <c r="H32"/>
      <c r="I32"/>
      <c r="J32"/>
    </row>
    <row r="33" spans="1:10" x14ac:dyDescent="0.25">
      <c r="A33"/>
      <c r="B33"/>
      <c r="C33"/>
      <c r="D33"/>
      <c r="E33"/>
      <c r="F33"/>
      <c r="G33"/>
      <c r="H33"/>
      <c r="I33"/>
      <c r="J33"/>
    </row>
    <row r="34" spans="1:10" x14ac:dyDescent="0.25">
      <c r="A34"/>
      <c r="B34"/>
      <c r="C34"/>
      <c r="D34"/>
      <c r="E34"/>
      <c r="F34"/>
      <c r="G34"/>
      <c r="H34"/>
      <c r="I34"/>
      <c r="J34"/>
    </row>
    <row r="35" spans="1:10" x14ac:dyDescent="0.25">
      <c r="A35"/>
      <c r="B35"/>
      <c r="C35"/>
      <c r="D35"/>
      <c r="E35"/>
      <c r="F35"/>
      <c r="G35"/>
      <c r="H35"/>
      <c r="I35"/>
      <c r="J35"/>
    </row>
    <row r="36" spans="1:10" x14ac:dyDescent="0.25">
      <c r="A36"/>
      <c r="B36"/>
      <c r="C36"/>
      <c r="D36"/>
      <c r="E36"/>
      <c r="F36"/>
      <c r="G36"/>
      <c r="H36"/>
      <c r="I36"/>
      <c r="J36"/>
    </row>
    <row r="37" spans="1:10" x14ac:dyDescent="0.25">
      <c r="A37"/>
      <c r="B37"/>
      <c r="C37"/>
      <c r="D37"/>
      <c r="E37"/>
      <c r="F37"/>
      <c r="G37"/>
      <c r="H37"/>
      <c r="I37"/>
      <c r="J37"/>
    </row>
    <row r="38" spans="1:10" x14ac:dyDescent="0.25">
      <c r="A38"/>
      <c r="B38"/>
      <c r="C38"/>
      <c r="D38"/>
      <c r="E38"/>
      <c r="F38"/>
      <c r="G38"/>
      <c r="H38"/>
      <c r="I38"/>
      <c r="J38"/>
    </row>
    <row r="39" spans="1:10" x14ac:dyDescent="0.25">
      <c r="A39"/>
      <c r="B39"/>
      <c r="C39"/>
      <c r="D39"/>
      <c r="E39"/>
      <c r="F39"/>
      <c r="G39"/>
      <c r="H39"/>
      <c r="I39"/>
      <c r="J39"/>
    </row>
    <row r="40" spans="1:10" x14ac:dyDescent="0.25">
      <c r="A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X39"/>
  <sheetViews>
    <sheetView workbookViewId="0">
      <pane ySplit="9" topLeftCell="A13" activePane="bottomLeft" state="frozen"/>
      <selection pane="bottomLeft"/>
    </sheetView>
  </sheetViews>
  <sheetFormatPr defaultColWidth="9.140625" defaultRowHeight="14.25" x14ac:dyDescent="0.2"/>
  <cols>
    <col min="1" max="3" width="12.140625" style="143" customWidth="1"/>
    <col min="4" max="4" width="14.5703125" style="143" customWidth="1"/>
    <col min="5" max="14" width="11" style="143" customWidth="1"/>
    <col min="15" max="15" width="14" style="143" customWidth="1"/>
    <col min="16" max="16384" width="9.140625" style="143"/>
  </cols>
  <sheetData>
    <row r="1" spans="1:258" ht="15.75" customHeight="1" x14ac:dyDescent="0.2">
      <c r="A1" s="23" t="s">
        <v>69</v>
      </c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  <c r="FF1" s="144"/>
      <c r="FG1" s="144"/>
      <c r="FH1" s="144"/>
      <c r="FI1" s="144"/>
      <c r="FJ1" s="144"/>
      <c r="FK1" s="144"/>
      <c r="FL1" s="144"/>
      <c r="FM1" s="144"/>
      <c r="FN1" s="144"/>
      <c r="FO1" s="144"/>
      <c r="FP1" s="144"/>
      <c r="FQ1" s="144"/>
      <c r="FR1" s="144"/>
      <c r="FS1" s="144"/>
      <c r="FT1" s="144"/>
      <c r="FU1" s="144"/>
      <c r="FV1" s="144"/>
      <c r="FW1" s="144"/>
      <c r="FX1" s="144"/>
      <c r="FY1" s="144"/>
      <c r="FZ1" s="144"/>
      <c r="GA1" s="144"/>
      <c r="GB1" s="144"/>
      <c r="GC1" s="144"/>
      <c r="GD1" s="144"/>
      <c r="GE1" s="144"/>
      <c r="GF1" s="144"/>
      <c r="GG1" s="144"/>
      <c r="GH1" s="144"/>
      <c r="GI1" s="144"/>
      <c r="GJ1" s="144"/>
      <c r="GK1" s="144"/>
      <c r="GL1" s="144"/>
      <c r="GM1" s="144"/>
      <c r="GN1" s="144"/>
      <c r="GO1" s="144"/>
      <c r="GP1" s="144"/>
      <c r="GQ1" s="144"/>
      <c r="GR1" s="144"/>
      <c r="GS1" s="144"/>
      <c r="GT1" s="144"/>
      <c r="GU1" s="144"/>
      <c r="GV1" s="144"/>
      <c r="GW1" s="144"/>
      <c r="GX1" s="144"/>
      <c r="GY1" s="144"/>
      <c r="GZ1" s="144"/>
      <c r="HA1" s="144"/>
      <c r="HB1" s="144"/>
      <c r="HC1" s="144"/>
      <c r="HD1" s="144"/>
      <c r="HE1" s="144"/>
      <c r="HF1" s="144"/>
      <c r="HG1" s="144"/>
      <c r="HH1" s="144"/>
      <c r="HI1" s="144"/>
      <c r="HJ1" s="144"/>
      <c r="HK1" s="144"/>
      <c r="HL1" s="144"/>
      <c r="HM1" s="144"/>
      <c r="HN1" s="144"/>
      <c r="HO1" s="144"/>
      <c r="HP1" s="144"/>
      <c r="HQ1" s="144"/>
      <c r="HR1" s="144"/>
      <c r="HS1" s="144"/>
      <c r="HT1" s="144"/>
      <c r="HU1" s="144"/>
      <c r="HV1" s="144"/>
      <c r="HW1" s="144"/>
      <c r="HX1" s="144"/>
      <c r="HY1" s="144"/>
      <c r="HZ1" s="144"/>
      <c r="IA1" s="144"/>
      <c r="IB1" s="144"/>
      <c r="IC1" s="144"/>
      <c r="ID1" s="144"/>
      <c r="IE1" s="144"/>
      <c r="IF1" s="144"/>
      <c r="IG1" s="144"/>
      <c r="IH1" s="144"/>
      <c r="II1" s="144"/>
      <c r="IJ1" s="144"/>
      <c r="IK1" s="144"/>
      <c r="IL1" s="144"/>
      <c r="IM1" s="144"/>
      <c r="IN1" s="144"/>
      <c r="IO1" s="144"/>
      <c r="IP1" s="144"/>
      <c r="IQ1" s="144"/>
      <c r="IR1" s="144"/>
      <c r="IS1" s="144"/>
      <c r="IT1" s="144"/>
      <c r="IU1" s="144"/>
      <c r="IV1" s="144"/>
      <c r="IW1" s="144"/>
      <c r="IX1" s="144"/>
    </row>
    <row r="2" spans="1:258" ht="15" thickBot="1" x14ac:dyDescent="0.25"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/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 s="144"/>
      <c r="GU2" s="144"/>
      <c r="GV2" s="144"/>
      <c r="GW2" s="144"/>
      <c r="GX2" s="144"/>
      <c r="GY2" s="144"/>
      <c r="GZ2" s="144"/>
      <c r="HA2" s="144"/>
      <c r="HB2" s="144"/>
      <c r="HC2" s="144"/>
      <c r="HD2" s="144"/>
      <c r="HE2" s="144"/>
      <c r="HF2" s="144"/>
      <c r="HG2" s="144"/>
      <c r="HH2" s="144"/>
      <c r="HI2" s="144"/>
      <c r="HJ2" s="144"/>
      <c r="HK2" s="144"/>
      <c r="HL2" s="144"/>
      <c r="HM2" s="144"/>
      <c r="HN2" s="144"/>
      <c r="HO2" s="144"/>
      <c r="HP2" s="144"/>
      <c r="HQ2" s="144"/>
      <c r="HR2" s="144"/>
      <c r="HS2" s="144"/>
      <c r="HT2" s="144"/>
      <c r="HU2" s="144"/>
      <c r="HV2" s="144"/>
      <c r="HW2" s="144"/>
      <c r="HX2" s="144"/>
      <c r="HY2" s="144"/>
      <c r="HZ2" s="144"/>
      <c r="IA2" s="144"/>
      <c r="IB2" s="144"/>
      <c r="IC2" s="144"/>
      <c r="ID2" s="144"/>
      <c r="IE2" s="144"/>
      <c r="IF2" s="144"/>
      <c r="IG2" s="144"/>
      <c r="IH2" s="144"/>
      <c r="II2" s="144"/>
      <c r="IJ2" s="144"/>
      <c r="IK2" s="144"/>
      <c r="IL2" s="144"/>
      <c r="IM2" s="144"/>
      <c r="IN2" s="144"/>
      <c r="IO2" s="144"/>
      <c r="IP2" s="144"/>
      <c r="IQ2" s="144"/>
      <c r="IR2" s="144"/>
      <c r="IS2" s="144"/>
      <c r="IT2" s="144"/>
      <c r="IU2" s="144"/>
      <c r="IV2" s="144"/>
      <c r="IW2" s="144"/>
      <c r="IX2" s="144"/>
    </row>
    <row r="3" spans="1:258" ht="24.95" customHeight="1" x14ac:dyDescent="0.2">
      <c r="A3" s="294" t="s">
        <v>244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6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4"/>
      <c r="DA3" s="144"/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4"/>
      <c r="EM3" s="144"/>
      <c r="EN3" s="144"/>
      <c r="EO3" s="144"/>
      <c r="EP3" s="144"/>
      <c r="EQ3" s="144"/>
      <c r="ER3" s="144"/>
      <c r="ES3" s="144"/>
      <c r="ET3" s="144"/>
      <c r="EU3" s="144"/>
      <c r="EV3" s="144"/>
      <c r="EW3" s="144"/>
      <c r="EX3" s="144"/>
      <c r="EY3" s="144"/>
      <c r="EZ3" s="144"/>
      <c r="FA3" s="144"/>
      <c r="FB3" s="144"/>
      <c r="FC3" s="144"/>
      <c r="FD3" s="144"/>
      <c r="FE3" s="144"/>
      <c r="FF3" s="144"/>
      <c r="FG3" s="144"/>
      <c r="FH3" s="144"/>
      <c r="FI3" s="144"/>
      <c r="FJ3" s="144"/>
      <c r="FK3" s="144"/>
      <c r="FL3" s="144"/>
      <c r="FM3" s="144"/>
      <c r="FN3" s="144"/>
      <c r="FO3" s="144"/>
      <c r="FP3" s="144"/>
      <c r="FQ3" s="144"/>
      <c r="FR3" s="144"/>
      <c r="FS3" s="144"/>
      <c r="FT3" s="144"/>
      <c r="FU3" s="144"/>
      <c r="FV3" s="144"/>
      <c r="FW3" s="144"/>
      <c r="FX3" s="144"/>
      <c r="FY3" s="144"/>
      <c r="FZ3" s="144"/>
      <c r="GA3" s="144"/>
      <c r="GB3" s="144"/>
      <c r="GC3" s="144"/>
      <c r="GD3" s="144"/>
      <c r="GE3" s="144"/>
      <c r="GF3" s="144"/>
      <c r="GG3" s="144"/>
      <c r="GH3" s="144"/>
      <c r="GI3" s="144"/>
      <c r="GJ3" s="144"/>
      <c r="GK3" s="144"/>
      <c r="GL3" s="144"/>
      <c r="GM3" s="144"/>
      <c r="GN3" s="144"/>
      <c r="GO3" s="144"/>
      <c r="GP3" s="144"/>
      <c r="GQ3" s="144"/>
      <c r="GR3" s="144"/>
      <c r="GS3" s="144"/>
      <c r="GT3" s="144"/>
      <c r="GU3" s="144"/>
      <c r="GV3" s="144"/>
      <c r="GW3" s="144"/>
      <c r="GX3" s="144"/>
      <c r="GY3" s="144"/>
      <c r="GZ3" s="144"/>
      <c r="HA3" s="144"/>
      <c r="HB3" s="144"/>
      <c r="HC3" s="144"/>
      <c r="HD3" s="144"/>
      <c r="HE3" s="144"/>
      <c r="HF3" s="144"/>
      <c r="HG3" s="144"/>
      <c r="HH3" s="144"/>
      <c r="HI3" s="144"/>
      <c r="HJ3" s="144"/>
      <c r="HK3" s="144"/>
      <c r="HL3" s="144"/>
      <c r="HM3" s="144"/>
      <c r="HN3" s="144"/>
      <c r="HO3" s="144"/>
      <c r="HP3" s="144"/>
      <c r="HQ3" s="144"/>
      <c r="HR3" s="144"/>
      <c r="HS3" s="144"/>
      <c r="HT3" s="144"/>
      <c r="HU3" s="144"/>
      <c r="HV3" s="144"/>
      <c r="HW3" s="144"/>
      <c r="HX3" s="144"/>
      <c r="HY3" s="144"/>
      <c r="HZ3" s="144"/>
      <c r="IA3" s="144"/>
      <c r="IB3" s="144"/>
      <c r="IC3" s="144"/>
      <c r="ID3" s="144"/>
      <c r="IE3" s="144"/>
      <c r="IF3" s="144"/>
      <c r="IG3" s="144"/>
      <c r="IH3" s="144"/>
      <c r="II3" s="144"/>
      <c r="IJ3" s="144"/>
      <c r="IK3" s="144"/>
      <c r="IL3" s="144"/>
      <c r="IM3" s="144"/>
      <c r="IN3" s="144"/>
      <c r="IO3" s="144"/>
      <c r="IP3" s="144"/>
      <c r="IQ3" s="144"/>
      <c r="IR3" s="144"/>
      <c r="IS3" s="144"/>
      <c r="IT3" s="144"/>
      <c r="IU3" s="144"/>
      <c r="IV3" s="144"/>
      <c r="IW3" s="144"/>
      <c r="IX3" s="144"/>
    </row>
    <row r="4" spans="1:258" x14ac:dyDescent="0.2">
      <c r="A4" s="149"/>
      <c r="B4" s="145"/>
      <c r="C4" s="145"/>
      <c r="D4" s="145"/>
      <c r="E4" s="145"/>
      <c r="F4" s="146"/>
      <c r="G4" s="146"/>
      <c r="H4" s="146"/>
      <c r="I4" s="146"/>
      <c r="J4" s="146"/>
      <c r="K4" s="146"/>
      <c r="L4" s="146"/>
      <c r="M4" s="146"/>
      <c r="N4" s="146"/>
      <c r="O4" s="150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  <c r="DE4" s="144"/>
      <c r="DF4" s="144"/>
      <c r="DG4" s="144"/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  <c r="EP4" s="144"/>
      <c r="EQ4" s="144"/>
      <c r="ER4" s="144"/>
      <c r="ES4" s="144"/>
      <c r="ET4" s="144"/>
      <c r="EU4" s="144"/>
      <c r="EV4" s="144"/>
      <c r="EW4" s="144"/>
      <c r="EX4" s="144"/>
      <c r="EY4" s="144"/>
      <c r="EZ4" s="144"/>
      <c r="FA4" s="144"/>
      <c r="FB4" s="144"/>
      <c r="FC4" s="144"/>
      <c r="FD4" s="144"/>
      <c r="FE4" s="144"/>
      <c r="FF4" s="144"/>
      <c r="FG4" s="144"/>
      <c r="FH4" s="144"/>
      <c r="FI4" s="144"/>
      <c r="FJ4" s="144"/>
      <c r="FK4" s="144"/>
      <c r="FL4" s="144"/>
      <c r="FM4" s="144"/>
      <c r="FN4" s="144"/>
      <c r="FO4" s="144"/>
      <c r="FP4" s="144"/>
      <c r="FQ4" s="144"/>
      <c r="FR4" s="144"/>
      <c r="FS4" s="144"/>
      <c r="FT4" s="144"/>
      <c r="FU4" s="144"/>
      <c r="FV4" s="144"/>
      <c r="FW4" s="144"/>
      <c r="FX4" s="144"/>
      <c r="FY4" s="144"/>
      <c r="FZ4" s="144"/>
      <c r="GA4" s="144"/>
      <c r="GB4" s="144"/>
      <c r="GC4" s="144"/>
      <c r="GD4" s="144"/>
      <c r="GE4" s="144"/>
      <c r="GF4" s="144"/>
      <c r="GG4" s="144"/>
      <c r="GH4" s="144"/>
      <c r="GI4" s="144"/>
      <c r="GJ4" s="144"/>
      <c r="GK4" s="144"/>
      <c r="GL4" s="144"/>
      <c r="GM4" s="144"/>
      <c r="GN4" s="144"/>
      <c r="GO4" s="144"/>
      <c r="GP4" s="144"/>
      <c r="GQ4" s="144"/>
      <c r="GR4" s="144"/>
      <c r="GS4" s="144"/>
      <c r="GT4" s="144"/>
      <c r="GU4" s="144"/>
      <c r="GV4" s="144"/>
      <c r="GW4" s="144"/>
      <c r="GX4" s="144"/>
      <c r="GY4" s="144"/>
      <c r="GZ4" s="144"/>
      <c r="HA4" s="144"/>
      <c r="HB4" s="144"/>
      <c r="HC4" s="144"/>
      <c r="HD4" s="144"/>
      <c r="HE4" s="144"/>
      <c r="HF4" s="144"/>
      <c r="HG4" s="144"/>
      <c r="HH4" s="144"/>
      <c r="HI4" s="144"/>
      <c r="HJ4" s="144"/>
      <c r="HK4" s="144"/>
      <c r="HL4" s="144"/>
      <c r="HM4" s="144"/>
      <c r="HN4" s="144"/>
      <c r="HO4" s="144"/>
      <c r="HP4" s="144"/>
      <c r="HQ4" s="144"/>
      <c r="HR4" s="144"/>
      <c r="HS4" s="144"/>
      <c r="HT4" s="144"/>
      <c r="HU4" s="144"/>
      <c r="HV4" s="144"/>
      <c r="HW4" s="144"/>
      <c r="HX4" s="144"/>
      <c r="HY4" s="144"/>
      <c r="HZ4" s="144"/>
      <c r="IA4" s="144"/>
      <c r="IB4" s="144"/>
      <c r="IC4" s="144"/>
      <c r="ID4" s="144"/>
      <c r="IE4" s="144"/>
      <c r="IF4" s="144"/>
      <c r="IG4" s="144"/>
      <c r="IH4" s="144"/>
      <c r="II4" s="144"/>
      <c r="IJ4" s="144"/>
      <c r="IK4" s="144"/>
      <c r="IL4" s="144"/>
      <c r="IM4" s="144"/>
      <c r="IN4" s="144"/>
      <c r="IO4" s="144"/>
      <c r="IP4" s="144"/>
      <c r="IQ4" s="144"/>
      <c r="IR4" s="144"/>
      <c r="IS4" s="144"/>
      <c r="IT4" s="144"/>
      <c r="IU4" s="144"/>
      <c r="IV4" s="144"/>
      <c r="IW4" s="144"/>
      <c r="IX4" s="144"/>
    </row>
    <row r="5" spans="1:258" ht="15" thickBot="1" x14ac:dyDescent="0.25">
      <c r="A5" s="151"/>
      <c r="B5" s="152" t="s">
        <v>70</v>
      </c>
      <c r="C5" s="152" t="s">
        <v>71</v>
      </c>
      <c r="D5" s="152" t="s">
        <v>72</v>
      </c>
      <c r="E5" s="152" t="s">
        <v>73</v>
      </c>
      <c r="F5" s="152" t="s">
        <v>74</v>
      </c>
      <c r="G5" s="152" t="s">
        <v>75</v>
      </c>
      <c r="H5" s="152" t="s">
        <v>76</v>
      </c>
      <c r="I5" s="152" t="s">
        <v>77</v>
      </c>
      <c r="J5" s="152" t="s">
        <v>78</v>
      </c>
      <c r="K5" s="152" t="s">
        <v>79</v>
      </c>
      <c r="L5" s="152" t="s">
        <v>123</v>
      </c>
      <c r="M5" s="152" t="s">
        <v>231</v>
      </c>
      <c r="N5" s="152" t="s">
        <v>232</v>
      </c>
      <c r="O5" s="153" t="s">
        <v>233</v>
      </c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  <c r="EG5" s="144"/>
      <c r="EH5" s="144"/>
      <c r="EI5" s="144"/>
      <c r="EJ5" s="144"/>
      <c r="EK5" s="144"/>
      <c r="EL5" s="144"/>
      <c r="EM5" s="144"/>
      <c r="EN5" s="144"/>
      <c r="EO5" s="144"/>
      <c r="EP5" s="144"/>
      <c r="EQ5" s="144"/>
      <c r="ER5" s="144"/>
      <c r="ES5" s="144"/>
      <c r="ET5" s="144"/>
      <c r="EU5" s="144"/>
      <c r="EV5" s="144"/>
      <c r="EW5" s="144"/>
      <c r="EX5" s="144"/>
      <c r="EY5" s="144"/>
      <c r="EZ5" s="144"/>
      <c r="FA5" s="144"/>
      <c r="FB5" s="144"/>
      <c r="FC5" s="144"/>
      <c r="FD5" s="144"/>
      <c r="FE5" s="144"/>
      <c r="FF5" s="144"/>
      <c r="FG5" s="144"/>
      <c r="FH5" s="144"/>
      <c r="FI5" s="144"/>
      <c r="FJ5" s="144"/>
      <c r="FK5" s="144"/>
      <c r="FL5" s="144"/>
      <c r="FM5" s="144"/>
      <c r="FN5" s="144"/>
      <c r="FO5" s="144"/>
      <c r="FP5" s="144"/>
      <c r="FQ5" s="144"/>
      <c r="FR5" s="144"/>
      <c r="FS5" s="144"/>
      <c r="FT5" s="144"/>
      <c r="FU5" s="144"/>
      <c r="FV5" s="144"/>
      <c r="FW5" s="144"/>
      <c r="FX5" s="144"/>
      <c r="FY5" s="144"/>
      <c r="FZ5" s="144"/>
      <c r="GA5" s="144"/>
      <c r="GB5" s="144"/>
      <c r="GC5" s="144"/>
      <c r="GD5" s="144"/>
      <c r="GE5" s="144"/>
      <c r="GF5" s="144"/>
      <c r="GG5" s="144"/>
      <c r="GH5" s="144"/>
      <c r="GI5" s="144"/>
      <c r="GJ5" s="144"/>
      <c r="GK5" s="144"/>
      <c r="GL5" s="144"/>
      <c r="GM5" s="144"/>
      <c r="GN5" s="144"/>
      <c r="GO5" s="144"/>
      <c r="GP5" s="144"/>
      <c r="GQ5" s="144"/>
      <c r="GR5" s="144"/>
      <c r="GS5" s="144"/>
      <c r="GT5" s="144"/>
      <c r="GU5" s="144"/>
      <c r="GV5" s="144"/>
      <c r="GW5" s="144"/>
      <c r="GX5" s="144"/>
      <c r="GY5" s="144"/>
      <c r="GZ5" s="144"/>
      <c r="HA5" s="144"/>
      <c r="HB5" s="144"/>
      <c r="HC5" s="144"/>
      <c r="HD5" s="144"/>
      <c r="HE5" s="144"/>
      <c r="HF5" s="144"/>
      <c r="HG5" s="144"/>
      <c r="HH5" s="144"/>
      <c r="HI5" s="144"/>
      <c r="HJ5" s="144"/>
      <c r="HK5" s="144"/>
      <c r="HL5" s="144"/>
      <c r="HM5" s="144"/>
      <c r="HN5" s="144"/>
      <c r="HO5" s="144"/>
      <c r="HP5" s="144"/>
      <c r="HQ5" s="144"/>
      <c r="HR5" s="144"/>
      <c r="HS5" s="144"/>
      <c r="HT5" s="144"/>
      <c r="HU5" s="144"/>
      <c r="HV5" s="144"/>
      <c r="HW5" s="144"/>
      <c r="HX5" s="144"/>
      <c r="HY5" s="144"/>
      <c r="HZ5" s="144"/>
      <c r="IA5" s="144"/>
      <c r="IB5" s="144"/>
      <c r="IC5" s="144"/>
      <c r="ID5" s="144"/>
      <c r="IE5" s="144"/>
      <c r="IF5" s="144"/>
      <c r="IG5" s="144"/>
      <c r="IH5" s="144"/>
      <c r="II5" s="144"/>
      <c r="IJ5" s="144"/>
      <c r="IK5" s="144"/>
      <c r="IL5" s="144"/>
      <c r="IM5" s="144"/>
      <c r="IN5" s="144"/>
      <c r="IO5" s="144"/>
      <c r="IP5" s="144"/>
      <c r="IQ5" s="144"/>
      <c r="IR5" s="144"/>
      <c r="IS5" s="144"/>
      <c r="IT5" s="144"/>
      <c r="IU5" s="144"/>
      <c r="IV5" s="144"/>
      <c r="IW5" s="144"/>
      <c r="IX5" s="144"/>
    </row>
    <row r="6" spans="1:258" x14ac:dyDescent="0.2">
      <c r="A6" s="151"/>
      <c r="B6" s="297" t="s">
        <v>234</v>
      </c>
      <c r="C6" s="298"/>
      <c r="D6" s="299"/>
      <c r="E6" s="297" t="s">
        <v>235</v>
      </c>
      <c r="F6" s="298"/>
      <c r="G6" s="298"/>
      <c r="H6" s="298"/>
      <c r="I6" s="298"/>
      <c r="J6" s="298"/>
      <c r="K6" s="298"/>
      <c r="L6" s="298"/>
      <c r="M6" s="298"/>
      <c r="N6" s="298"/>
      <c r="O6" s="299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144"/>
      <c r="IA6" s="144"/>
      <c r="IB6" s="144"/>
      <c r="IC6" s="144"/>
      <c r="ID6" s="144"/>
      <c r="IE6" s="144"/>
      <c r="IF6" s="144"/>
      <c r="IG6" s="144"/>
      <c r="IH6" s="144"/>
      <c r="II6" s="144"/>
      <c r="IJ6" s="144"/>
      <c r="IK6" s="144"/>
      <c r="IL6" s="144"/>
      <c r="IM6" s="144"/>
      <c r="IN6" s="144"/>
      <c r="IO6" s="144"/>
      <c r="IP6" s="144"/>
      <c r="IQ6" s="144"/>
      <c r="IR6" s="144"/>
      <c r="IS6" s="144"/>
      <c r="IT6" s="144"/>
      <c r="IU6" s="144"/>
      <c r="IV6" s="144"/>
      <c r="IW6" s="144"/>
      <c r="IX6" s="144"/>
    </row>
    <row r="7" spans="1:258" s="147" customFormat="1" ht="50.1" customHeight="1" x14ac:dyDescent="0.25">
      <c r="A7" s="300" t="s">
        <v>245</v>
      </c>
      <c r="B7" s="188" t="s">
        <v>125</v>
      </c>
      <c r="C7" s="189" t="s">
        <v>131</v>
      </c>
      <c r="D7" s="201" t="s">
        <v>132</v>
      </c>
      <c r="E7" s="154" t="s">
        <v>125</v>
      </c>
      <c r="F7" s="155" t="s">
        <v>126</v>
      </c>
      <c r="G7" s="155" t="s">
        <v>127</v>
      </c>
      <c r="H7" s="155" t="s">
        <v>128</v>
      </c>
      <c r="I7" s="155" t="s">
        <v>129</v>
      </c>
      <c r="J7" s="156" t="s">
        <v>130</v>
      </c>
      <c r="K7" s="155" t="s">
        <v>131</v>
      </c>
      <c r="L7" s="301" t="s">
        <v>132</v>
      </c>
      <c r="M7" s="155" t="s">
        <v>133</v>
      </c>
      <c r="N7" s="301" t="s">
        <v>134</v>
      </c>
      <c r="O7" s="157" t="s">
        <v>135</v>
      </c>
    </row>
    <row r="8" spans="1:258" s="147" customFormat="1" ht="18" customHeight="1" x14ac:dyDescent="0.25">
      <c r="A8" s="300"/>
      <c r="B8" s="190" t="s">
        <v>246</v>
      </c>
      <c r="C8" s="191" t="s">
        <v>247</v>
      </c>
      <c r="D8" s="201"/>
      <c r="E8" s="158" t="s">
        <v>246</v>
      </c>
      <c r="F8" s="160" t="s">
        <v>248</v>
      </c>
      <c r="G8" s="159" t="s">
        <v>249</v>
      </c>
      <c r="H8" s="159" t="s">
        <v>250</v>
      </c>
      <c r="I8" s="159" t="s">
        <v>251</v>
      </c>
      <c r="J8" s="161" t="s">
        <v>252</v>
      </c>
      <c r="K8" s="159" t="s">
        <v>247</v>
      </c>
      <c r="L8" s="301"/>
      <c r="M8" s="159" t="s">
        <v>253</v>
      </c>
      <c r="N8" s="301"/>
      <c r="O8" s="162" t="s">
        <v>254</v>
      </c>
    </row>
    <row r="9" spans="1:258" s="147" customFormat="1" ht="18" customHeight="1" x14ac:dyDescent="0.25">
      <c r="A9" s="163" t="s">
        <v>0</v>
      </c>
      <c r="B9" s="192" t="s">
        <v>236</v>
      </c>
      <c r="C9" s="193" t="s">
        <v>237</v>
      </c>
      <c r="D9" s="194"/>
      <c r="E9" s="164" t="s">
        <v>136</v>
      </c>
      <c r="F9" s="165"/>
      <c r="G9" s="166" t="s">
        <v>137</v>
      </c>
      <c r="H9" s="166" t="s">
        <v>138</v>
      </c>
      <c r="I9" s="166" t="s">
        <v>139</v>
      </c>
      <c r="J9" s="165"/>
      <c r="K9" s="168" t="s">
        <v>140</v>
      </c>
      <c r="L9" s="167" t="s">
        <v>141</v>
      </c>
      <c r="M9" s="168" t="s">
        <v>142</v>
      </c>
      <c r="N9" s="167" t="s">
        <v>143</v>
      </c>
      <c r="O9" s="169"/>
    </row>
    <row r="10" spans="1:258" ht="18" customHeight="1" x14ac:dyDescent="0.2">
      <c r="A10" s="170">
        <v>1984</v>
      </c>
      <c r="B10" s="195">
        <v>56221.173589722501</v>
      </c>
      <c r="C10" s="196">
        <v>40588.084517959345</v>
      </c>
      <c r="D10" s="197">
        <f>1-C10/B10</f>
        <v>0.27806408286398632</v>
      </c>
      <c r="E10" s="172">
        <v>54894.853999999999</v>
      </c>
      <c r="F10" s="173"/>
      <c r="G10" s="174">
        <v>759.93899999999996</v>
      </c>
      <c r="H10" s="174">
        <v>542.49</v>
      </c>
      <c r="I10" s="174">
        <v>45</v>
      </c>
      <c r="J10" s="173">
        <f t="shared" ref="J10:J38" si="0">H10/E10</f>
        <v>9.882347077560312E-3</v>
      </c>
      <c r="K10" s="175">
        <f>SUM(TableD2!E10:L10)</f>
        <v>39582.757999999994</v>
      </c>
      <c r="L10" s="176">
        <f>(TableD2!C10+TableD2!D10)/TableD2!B10</f>
        <v>0.27893501055498005</v>
      </c>
      <c r="M10" s="177">
        <f>SUM('TableD3(m)'!E10:'TableD3(m)'!L10)+SUM('TableD3(f)'!E10:L10)</f>
        <v>529.90599999999995</v>
      </c>
      <c r="N10" s="176">
        <f t="shared" ref="N10:N37" si="1">1-M10/H10</f>
        <v>2.3196740953750461E-2</v>
      </c>
      <c r="O10" s="178">
        <f t="shared" ref="O10:O37" si="2">M10/K10</f>
        <v>1.3387293528156881E-2</v>
      </c>
      <c r="P10" s="78"/>
      <c r="Q10" s="148"/>
      <c r="R10" s="148"/>
    </row>
    <row r="11" spans="1:258" x14ac:dyDescent="0.2">
      <c r="A11" s="170">
        <v>1985</v>
      </c>
      <c r="B11" s="195">
        <v>56504.809077434737</v>
      </c>
      <c r="C11" s="196">
        <v>40997.561476880335</v>
      </c>
      <c r="D11" s="197">
        <f t="shared" ref="D11:D39" si="3">1-C11/B11</f>
        <v>0.27444119985085025</v>
      </c>
      <c r="E11" s="172">
        <v>55157.303</v>
      </c>
      <c r="F11" s="173">
        <f t="shared" ref="F11:F39" si="4">E11/E10-1</f>
        <v>4.7809399401992358E-3</v>
      </c>
      <c r="G11" s="179">
        <v>768.43100000000004</v>
      </c>
      <c r="H11" s="179">
        <v>552.49599999999998</v>
      </c>
      <c r="I11" s="179">
        <v>38</v>
      </c>
      <c r="J11" s="173">
        <f t="shared" si="0"/>
        <v>1.0016733414249787E-2</v>
      </c>
      <c r="K11" s="175">
        <f>SUM(TableD2!E11:L11)</f>
        <v>39941.018000000004</v>
      </c>
      <c r="L11" s="176">
        <f>(TableD2!C11+TableD2!D11)/TableD2!B11</f>
        <v>0.27587073305756427</v>
      </c>
      <c r="M11" s="177">
        <f>SUM('TableD3(m)'!E11:'TableD3(m)'!L11)+SUM('TableD3(f)'!E11:L11)</f>
        <v>540.12900000000002</v>
      </c>
      <c r="N11" s="176">
        <f t="shared" si="1"/>
        <v>2.2383872462425014E-2</v>
      </c>
      <c r="O11" s="178">
        <f t="shared" si="2"/>
        <v>1.3523165583811609E-2</v>
      </c>
      <c r="P11" s="78"/>
      <c r="Q11" s="148"/>
      <c r="R11" s="148"/>
    </row>
    <row r="12" spans="1:258" x14ac:dyDescent="0.2">
      <c r="A12" s="170">
        <v>1986</v>
      </c>
      <c r="B12" s="195">
        <v>56779.873478070447</v>
      </c>
      <c r="C12" s="196">
        <v>41382.803317359823</v>
      </c>
      <c r="D12" s="197">
        <f t="shared" si="3"/>
        <v>0.27117126575946471</v>
      </c>
      <c r="E12" s="172">
        <v>55411.237999999998</v>
      </c>
      <c r="F12" s="173">
        <f t="shared" si="4"/>
        <v>4.6038327871107398E-3</v>
      </c>
      <c r="G12" s="179">
        <v>778.46799999999996</v>
      </c>
      <c r="H12" s="179">
        <v>546.92600000000004</v>
      </c>
      <c r="I12" s="179">
        <v>39</v>
      </c>
      <c r="J12" s="173">
        <f t="shared" si="0"/>
        <v>9.8703082576859242E-3</v>
      </c>
      <c r="K12" s="175">
        <f>SUM(TableD2!E12:L12)</f>
        <v>40284.031999999999</v>
      </c>
      <c r="L12" s="176">
        <f>(TableD2!C12+TableD2!D12)/TableD2!B12</f>
        <v>0.27299889942218958</v>
      </c>
      <c r="M12" s="177">
        <f>SUM('TableD3(m)'!E12:'TableD3(m)'!L12)+SUM('TableD3(f)'!E12:L12)</f>
        <v>534.85699999999997</v>
      </c>
      <c r="N12" s="176">
        <f t="shared" si="1"/>
        <v>2.2066970668792596E-2</v>
      </c>
      <c r="O12" s="178">
        <f t="shared" si="2"/>
        <v>1.3277146637158862E-2</v>
      </c>
      <c r="P12" s="78"/>
      <c r="Q12" s="148"/>
      <c r="R12" s="148"/>
    </row>
    <row r="13" spans="1:258" x14ac:dyDescent="0.2">
      <c r="A13" s="170">
        <v>1987</v>
      </c>
      <c r="B13" s="195">
        <v>57072.097002141025</v>
      </c>
      <c r="C13" s="196">
        <v>41772.577383765565</v>
      </c>
      <c r="D13" s="197">
        <f t="shared" si="3"/>
        <v>0.2680735494580041</v>
      </c>
      <c r="E13" s="172">
        <v>55681.78</v>
      </c>
      <c r="F13" s="173">
        <f t="shared" si="4"/>
        <v>4.8824391904038755E-3</v>
      </c>
      <c r="G13" s="179">
        <v>767.82799999999997</v>
      </c>
      <c r="H13" s="179">
        <v>527.46600000000001</v>
      </c>
      <c r="I13" s="179">
        <v>44</v>
      </c>
      <c r="J13" s="173">
        <f t="shared" si="0"/>
        <v>9.4728652711892469E-3</v>
      </c>
      <c r="K13" s="175">
        <f>SUM(TableD2!E13:L13)</f>
        <v>40613.913</v>
      </c>
      <c r="L13" s="176">
        <f>(TableD2!C13+TableD2!D13)/TableD2!B13</f>
        <v>0.27060677050449067</v>
      </c>
      <c r="M13" s="177">
        <f>SUM('TableD3(m)'!E13:'TableD3(m)'!L13)+SUM('TableD3(f)'!E13:L13)</f>
        <v>516.11500000000001</v>
      </c>
      <c r="N13" s="176">
        <f t="shared" si="1"/>
        <v>2.1519870475063763E-2</v>
      </c>
      <c r="O13" s="178">
        <f t="shared" si="2"/>
        <v>1.2707837336431976E-2</v>
      </c>
      <c r="P13" s="78"/>
      <c r="Q13" s="148"/>
      <c r="R13" s="148"/>
    </row>
    <row r="14" spans="1:258" x14ac:dyDescent="0.2">
      <c r="A14" s="170">
        <v>1988</v>
      </c>
      <c r="B14" s="195">
        <v>57378.643024393357</v>
      </c>
      <c r="C14" s="196">
        <v>42163.811574155035</v>
      </c>
      <c r="D14" s="197">
        <f t="shared" si="3"/>
        <v>0.26516541082663891</v>
      </c>
      <c r="E14" s="172">
        <v>55966.142</v>
      </c>
      <c r="F14" s="173">
        <f t="shared" si="4"/>
        <v>5.1069128896381599E-3</v>
      </c>
      <c r="G14" s="179">
        <v>771.26800000000003</v>
      </c>
      <c r="H14" s="179">
        <v>524.6</v>
      </c>
      <c r="I14" s="179">
        <v>57</v>
      </c>
      <c r="J14" s="173">
        <f t="shared" si="0"/>
        <v>9.3735244426889387E-3</v>
      </c>
      <c r="K14" s="175">
        <f>SUM(TableD2!E14:L14)</f>
        <v>40965.572</v>
      </c>
      <c r="L14" s="176">
        <f>(TableD2!C14+TableD2!D14)/TableD2!B14</f>
        <v>0.26802936178003262</v>
      </c>
      <c r="M14" s="177">
        <f>SUM('TableD3(m)'!E14:'TableD3(m)'!L14)+SUM('TableD3(f)'!E14:L14)</f>
        <v>513.25700000000006</v>
      </c>
      <c r="N14" s="176">
        <f t="shared" si="1"/>
        <v>2.1622188333968673E-2</v>
      </c>
      <c r="O14" s="178">
        <f t="shared" si="2"/>
        <v>1.2528984094253586E-2</v>
      </c>
      <c r="P14" s="78"/>
      <c r="Q14" s="148"/>
      <c r="R14" s="148"/>
    </row>
    <row r="15" spans="1:258" x14ac:dyDescent="0.2">
      <c r="A15" s="170">
        <v>1989</v>
      </c>
      <c r="B15" s="195">
        <v>57705.152887820179</v>
      </c>
      <c r="C15" s="196">
        <v>42568.059056232785</v>
      </c>
      <c r="D15" s="197">
        <f t="shared" si="3"/>
        <v>0.26231788798851585</v>
      </c>
      <c r="E15" s="172">
        <v>56269.81</v>
      </c>
      <c r="F15" s="173">
        <f t="shared" si="4"/>
        <v>5.4259234091926789E-3</v>
      </c>
      <c r="G15" s="179">
        <v>765.47299999999996</v>
      </c>
      <c r="H15" s="179">
        <v>529.28300000000002</v>
      </c>
      <c r="I15" s="179">
        <v>71</v>
      </c>
      <c r="J15" s="173">
        <f t="shared" si="0"/>
        <v>9.4061629140030877E-3</v>
      </c>
      <c r="K15" s="175">
        <f>SUM(TableD2!E15:L15)</f>
        <v>41340.482000000004</v>
      </c>
      <c r="L15" s="176">
        <f>(TableD2!C15+TableD2!D15)/TableD2!B15</f>
        <v>0.26531683428298153</v>
      </c>
      <c r="M15" s="177">
        <f>SUM('TableD3(m)'!E15:'TableD3(m)'!L15)+SUM('TableD3(f)'!E15:L15)</f>
        <v>518.30600000000004</v>
      </c>
      <c r="N15" s="176">
        <f t="shared" si="1"/>
        <v>2.0739377610843324E-2</v>
      </c>
      <c r="O15" s="178">
        <f t="shared" si="2"/>
        <v>1.2537492910701912E-2</v>
      </c>
      <c r="P15" s="78"/>
      <c r="Q15" s="148"/>
      <c r="R15" s="148"/>
    </row>
    <row r="16" spans="1:258" x14ac:dyDescent="0.2">
      <c r="A16" s="170">
        <v>1990</v>
      </c>
      <c r="B16" s="195">
        <v>58035.445315804187</v>
      </c>
      <c r="C16" s="196">
        <v>42990.948743616711</v>
      </c>
      <c r="D16" s="197">
        <f t="shared" si="3"/>
        <v>0.25922945004249953</v>
      </c>
      <c r="E16" s="172">
        <v>56577</v>
      </c>
      <c r="F16" s="173">
        <f t="shared" si="4"/>
        <v>5.4592329350322544E-3</v>
      </c>
      <c r="G16" s="179">
        <v>762.40700000000004</v>
      </c>
      <c r="H16" s="179">
        <v>526.20100000000002</v>
      </c>
      <c r="I16" s="179">
        <v>27.454999999999998</v>
      </c>
      <c r="J16" s="173">
        <f t="shared" si="0"/>
        <v>9.3006168584407103E-3</v>
      </c>
      <c r="K16" s="175">
        <f>SUM(TableD2!E16:L16)</f>
        <v>41731.62799999999</v>
      </c>
      <c r="L16" s="176">
        <f>(TableD2!C16+TableD2!D16)/TableD2!B16</f>
        <v>0.26239233213196089</v>
      </c>
      <c r="M16" s="177">
        <f>SUM('TableD3(m)'!E16:'TableD3(m)'!L16)+SUM('TableD3(f)'!E16:L16)</f>
        <v>515.70799999999997</v>
      </c>
      <c r="N16" s="176">
        <f t="shared" si="1"/>
        <v>1.9941049142818135E-2</v>
      </c>
      <c r="O16" s="178">
        <f t="shared" si="2"/>
        <v>1.235772541631973E-2</v>
      </c>
      <c r="P16" s="78"/>
      <c r="Q16" s="148"/>
      <c r="R16" s="148"/>
    </row>
    <row r="17" spans="1:18" x14ac:dyDescent="0.2">
      <c r="A17" s="170">
        <v>1991</v>
      </c>
      <c r="B17" s="195">
        <v>58320.807817901878</v>
      </c>
      <c r="C17" s="196">
        <v>43410.72022545887</v>
      </c>
      <c r="D17" s="197">
        <f t="shared" si="3"/>
        <v>0.25565639692436282</v>
      </c>
      <c r="E17" s="172">
        <v>56840.661</v>
      </c>
      <c r="F17" s="173">
        <f t="shared" si="4"/>
        <v>4.6602152818282505E-3</v>
      </c>
      <c r="G17" s="179">
        <v>759.05600000000004</v>
      </c>
      <c r="H17" s="179">
        <v>524.68499999999995</v>
      </c>
      <c r="I17" s="179">
        <v>35.500999999999998</v>
      </c>
      <c r="J17" s="173">
        <f t="shared" si="0"/>
        <v>9.2308039837889974E-3</v>
      </c>
      <c r="K17" s="175">
        <f>SUM(TableD2!E17:L17)</f>
        <v>42125.623</v>
      </c>
      <c r="L17" s="176">
        <f>(TableD2!C17+TableD2!D17)/TableD2!B17</f>
        <v>0.25888225902336565</v>
      </c>
      <c r="M17" s="177">
        <f>SUM('TableD3(m)'!E17:'TableD3(m)'!L17)+SUM('TableD3(f)'!E17:L17)</f>
        <v>514.31299999999999</v>
      </c>
      <c r="N17" s="176">
        <f t="shared" si="1"/>
        <v>1.9768051306974566E-2</v>
      </c>
      <c r="O17" s="178">
        <f t="shared" si="2"/>
        <v>1.2209030119269691E-2</v>
      </c>
      <c r="P17" s="78"/>
      <c r="Q17" s="148"/>
      <c r="R17" s="148"/>
    </row>
    <row r="18" spans="1:18" x14ac:dyDescent="0.2">
      <c r="A18" s="170">
        <v>1992</v>
      </c>
      <c r="B18" s="195">
        <v>58612.732078110137</v>
      </c>
      <c r="C18" s="196">
        <v>43856.213309218911</v>
      </c>
      <c r="D18" s="197">
        <f t="shared" si="3"/>
        <v>0.25176302563794473</v>
      </c>
      <c r="E18" s="172">
        <v>57110.533000000003</v>
      </c>
      <c r="F18" s="173">
        <f t="shared" si="4"/>
        <v>4.7478687835809108E-3</v>
      </c>
      <c r="G18" s="179">
        <v>743.65800000000002</v>
      </c>
      <c r="H18" s="179">
        <v>521.53</v>
      </c>
      <c r="I18" s="179">
        <v>36.5</v>
      </c>
      <c r="J18" s="173">
        <f t="shared" si="0"/>
        <v>9.1319406877186718E-3</v>
      </c>
      <c r="K18" s="175">
        <f>SUM(TableD2!E18:L18)</f>
        <v>42521.351000000002</v>
      </c>
      <c r="L18" s="176">
        <f>(TableD2!C18+TableD2!D18)/TableD2!B18</f>
        <v>0.25545519680312906</v>
      </c>
      <c r="M18" s="177">
        <f>SUM('TableD3(m)'!E18:'TableD3(m)'!L18)+SUM('TableD3(f)'!E18:L18)</f>
        <v>512.01499999999999</v>
      </c>
      <c r="N18" s="176">
        <f t="shared" si="1"/>
        <v>1.8244396295515108E-2</v>
      </c>
      <c r="O18" s="178">
        <f t="shared" si="2"/>
        <v>1.204136246752837E-2</v>
      </c>
      <c r="P18" s="78"/>
      <c r="Q18" s="148"/>
      <c r="R18" s="148"/>
    </row>
    <row r="19" spans="1:18" x14ac:dyDescent="0.2">
      <c r="A19" s="170">
        <v>1993</v>
      </c>
      <c r="B19" s="195">
        <v>58894.627371662085</v>
      </c>
      <c r="C19" s="196">
        <v>44304.058292208181</v>
      </c>
      <c r="D19" s="197">
        <f t="shared" si="3"/>
        <v>0.24774023931551936</v>
      </c>
      <c r="E19" s="172">
        <v>57369.161</v>
      </c>
      <c r="F19" s="173">
        <f t="shared" si="4"/>
        <v>4.5285516771484957E-3</v>
      </c>
      <c r="G19" s="179">
        <v>711.61</v>
      </c>
      <c r="H19" s="179">
        <v>532.26300000000003</v>
      </c>
      <c r="I19" s="179">
        <v>16.5</v>
      </c>
      <c r="J19" s="173">
        <f t="shared" si="0"/>
        <v>9.277859231722075E-3</v>
      </c>
      <c r="K19" s="175">
        <f>SUM(TableD2!E19:L19)</f>
        <v>42900.330999999991</v>
      </c>
      <c r="L19" s="176">
        <f>(TableD2!C19+TableD2!D19)/TableD2!B19</f>
        <v>0.25220571402113712</v>
      </c>
      <c r="M19" s="177">
        <f>SUM('TableD3(m)'!E19:'TableD3(m)'!L19)+SUM('TableD3(f)'!E19:L19)</f>
        <v>523.35300000000007</v>
      </c>
      <c r="N19" s="176">
        <f t="shared" si="1"/>
        <v>1.673984477598478E-2</v>
      </c>
      <c r="O19" s="178">
        <f t="shared" si="2"/>
        <v>1.2199276504416719E-2</v>
      </c>
      <c r="P19" s="78"/>
      <c r="Q19" s="148"/>
      <c r="R19" s="148"/>
    </row>
    <row r="20" spans="1:18" x14ac:dyDescent="0.2">
      <c r="A20" s="170">
        <v>1994</v>
      </c>
      <c r="B20" s="195">
        <v>59113.396500826675</v>
      </c>
      <c r="C20" s="196">
        <v>44696.058078282556</v>
      </c>
      <c r="D20" s="197">
        <f t="shared" si="3"/>
        <v>0.24389291219871789</v>
      </c>
      <c r="E20" s="172">
        <v>57565.008000000002</v>
      </c>
      <c r="F20" s="173">
        <f t="shared" si="4"/>
        <v>3.413802757199047E-3</v>
      </c>
      <c r="G20" s="179">
        <v>710.99300000000005</v>
      </c>
      <c r="H20" s="179">
        <v>519.96500000000003</v>
      </c>
      <c r="I20" s="179">
        <v>-3.5009999999999999</v>
      </c>
      <c r="J20" s="173">
        <f t="shared" si="0"/>
        <v>9.0326574783069612E-3</v>
      </c>
      <c r="K20" s="175">
        <f>SUM(TableD2!E20:L20)</f>
        <v>43190.547999999995</v>
      </c>
      <c r="L20" s="176">
        <f>(TableD2!C20+TableD2!D20)/TableD2!B20</f>
        <v>0.24970828735242778</v>
      </c>
      <c r="M20" s="177">
        <f>SUM('TableD3(m)'!E20:'TableD3(m)'!L20)+SUM('TableD3(f)'!E20:L20)</f>
        <v>511.76300000000003</v>
      </c>
      <c r="N20" s="176">
        <f t="shared" si="1"/>
        <v>1.5774138643947166E-2</v>
      </c>
      <c r="O20" s="178">
        <f t="shared" si="2"/>
        <v>1.1848958248920577E-2</v>
      </c>
      <c r="P20" s="78"/>
      <c r="Q20" s="148"/>
      <c r="R20" s="148"/>
    </row>
    <row r="21" spans="1:18" x14ac:dyDescent="0.2">
      <c r="A21" s="170">
        <v>1995</v>
      </c>
      <c r="B21" s="195">
        <v>59324.435910299733</v>
      </c>
      <c r="C21" s="196">
        <v>45022.452177910127</v>
      </c>
      <c r="D21" s="197">
        <f t="shared" si="3"/>
        <v>0.24108082129958419</v>
      </c>
      <c r="E21" s="172">
        <v>57752.535000000003</v>
      </c>
      <c r="F21" s="173">
        <f t="shared" si="4"/>
        <v>3.2576561094197487E-3</v>
      </c>
      <c r="G21" s="179">
        <v>729.60900000000004</v>
      </c>
      <c r="H21" s="179">
        <v>531.61800000000005</v>
      </c>
      <c r="I21" s="179">
        <v>-14.567</v>
      </c>
      <c r="J21" s="173">
        <f t="shared" si="0"/>
        <v>9.2051024253740552E-3</v>
      </c>
      <c r="K21" s="175">
        <f>SUM(TableD2!E21:L21)</f>
        <v>43420.563999999991</v>
      </c>
      <c r="L21" s="176">
        <f>(TableD2!C21+TableD2!D21)/TableD2!B21</f>
        <v>0.24816173882500642</v>
      </c>
      <c r="M21" s="177">
        <f>SUM('TableD3(m)'!E21:'TableD3(m)'!L21)+SUM('TableD3(f)'!E21:L21)</f>
        <v>524.16499999999996</v>
      </c>
      <c r="N21" s="176">
        <f t="shared" si="1"/>
        <v>1.4019465104643025E-2</v>
      </c>
      <c r="O21" s="178">
        <f t="shared" si="2"/>
        <v>1.2071814636032827E-2</v>
      </c>
      <c r="P21" s="78"/>
      <c r="Q21" s="148"/>
      <c r="R21" s="148"/>
    </row>
    <row r="22" spans="1:18" x14ac:dyDescent="0.2">
      <c r="A22" s="170">
        <v>1996</v>
      </c>
      <c r="B22" s="195">
        <v>59531.789746902927</v>
      </c>
      <c r="C22" s="196">
        <v>45272.373937570985</v>
      </c>
      <c r="D22" s="197">
        <f t="shared" si="3"/>
        <v>0.23952607287560634</v>
      </c>
      <c r="E22" s="172">
        <v>57935.959000000003</v>
      </c>
      <c r="F22" s="173">
        <f t="shared" si="4"/>
        <v>3.1760337446660181E-3</v>
      </c>
      <c r="G22" s="179">
        <v>734.33799999999997</v>
      </c>
      <c r="H22" s="179">
        <v>535.77499999999998</v>
      </c>
      <c r="I22" s="179">
        <v>-18.504000000000001</v>
      </c>
      <c r="J22" s="173">
        <f t="shared" si="0"/>
        <v>9.2477109078318697E-3</v>
      </c>
      <c r="K22" s="175">
        <f>SUM(TableD2!E22:L22)</f>
        <v>43609.368000000002</v>
      </c>
      <c r="L22" s="176">
        <f>(TableD2!C22+TableD2!D22)/TableD2!B22</f>
        <v>0.24728322877789596</v>
      </c>
      <c r="M22" s="177">
        <f>SUM('TableD3(m)'!E22:'TableD3(m)'!L22)+SUM('TableD3(f)'!E22:L22)</f>
        <v>528.50400000000002</v>
      </c>
      <c r="N22" s="176">
        <f t="shared" si="1"/>
        <v>1.3570995287200738E-2</v>
      </c>
      <c r="O22" s="178">
        <f t="shared" si="2"/>
        <v>1.2119047448704141E-2</v>
      </c>
      <c r="P22" s="78"/>
      <c r="Q22" s="148"/>
      <c r="R22" s="148"/>
    </row>
    <row r="23" spans="1:18" x14ac:dyDescent="0.2">
      <c r="A23" s="170">
        <v>1997</v>
      </c>
      <c r="B23" s="195">
        <v>59736.602288208815</v>
      </c>
      <c r="C23" s="196">
        <v>45495.260816437665</v>
      </c>
      <c r="D23" s="197">
        <f t="shared" si="3"/>
        <v>0.23840226806107112</v>
      </c>
      <c r="E23" s="172">
        <v>58116.017999999996</v>
      </c>
      <c r="F23" s="173">
        <f t="shared" si="4"/>
        <v>3.107897117919256E-3</v>
      </c>
      <c r="G23" s="179">
        <v>726.76800000000003</v>
      </c>
      <c r="H23" s="179">
        <v>530.31899999999996</v>
      </c>
      <c r="I23" s="179">
        <v>-13.505000000000001</v>
      </c>
      <c r="J23" s="173">
        <f t="shared" si="0"/>
        <v>9.125177846837338E-3</v>
      </c>
      <c r="K23" s="175">
        <f>SUM(TableD2!E23:L23)</f>
        <v>43813.104000000007</v>
      </c>
      <c r="L23" s="176">
        <f>(TableD2!C23+TableD2!D23)/TableD2!B23</f>
        <v>0.24610967985642943</v>
      </c>
      <c r="M23" s="177">
        <f>SUM('TableD3(m)'!E23:'TableD3(m)'!L23)+SUM('TableD3(f)'!E23:L23)</f>
        <v>523.17399999999998</v>
      </c>
      <c r="N23" s="176">
        <f t="shared" si="1"/>
        <v>1.3473022840969295E-2</v>
      </c>
      <c r="O23" s="178">
        <f t="shared" si="2"/>
        <v>1.1941039374886562E-2</v>
      </c>
      <c r="P23" s="78"/>
      <c r="Q23" s="148"/>
      <c r="R23" s="148"/>
    </row>
    <row r="24" spans="1:18" x14ac:dyDescent="0.2">
      <c r="A24" s="170">
        <f t="shared" ref="A24:A39" si="5">A23+1</f>
        <v>1998</v>
      </c>
      <c r="B24" s="195">
        <v>59945.095686566026</v>
      </c>
      <c r="C24" s="196">
        <v>45750.20329336205</v>
      </c>
      <c r="D24" s="197">
        <f t="shared" si="3"/>
        <v>0.23679822728826039</v>
      </c>
      <c r="E24" s="172">
        <v>58298.962</v>
      </c>
      <c r="F24" s="173">
        <f t="shared" si="4"/>
        <v>3.1479100994153963E-3</v>
      </c>
      <c r="G24" s="179">
        <v>738.08</v>
      </c>
      <c r="H24" s="179">
        <v>534.005</v>
      </c>
      <c r="I24" s="179">
        <v>-6.4240000000000004</v>
      </c>
      <c r="J24" s="173">
        <f t="shared" si="0"/>
        <v>9.1597685735811205E-3</v>
      </c>
      <c r="K24" s="175">
        <f>SUM(TableD2!E24:L24)</f>
        <v>44017.954000000005</v>
      </c>
      <c r="L24" s="176">
        <f>(TableD2!C24+TableD2!D24)/TableD2!B24</f>
        <v>0.24496162965495705</v>
      </c>
      <c r="M24" s="177">
        <f>SUM('TableD3(m)'!E24:'TableD3(m)'!L24)+SUM('TableD3(f)'!E24:L24)</f>
        <v>527.17599999999993</v>
      </c>
      <c r="N24" s="176">
        <f t="shared" si="1"/>
        <v>1.2788269772755045E-2</v>
      </c>
      <c r="O24" s="178">
        <f t="shared" si="2"/>
        <v>1.197638581747802E-2</v>
      </c>
    </row>
    <row r="25" spans="1:18" x14ac:dyDescent="0.2">
      <c r="A25" s="170">
        <f t="shared" si="5"/>
        <v>1999</v>
      </c>
      <c r="B25" s="195">
        <v>60166.764924960087</v>
      </c>
      <c r="C25" s="196">
        <v>45996.896069459421</v>
      </c>
      <c r="D25" s="197">
        <f t="shared" si="3"/>
        <v>0.23550990107534131</v>
      </c>
      <c r="E25" s="172">
        <v>58496.612999999998</v>
      </c>
      <c r="F25" s="173">
        <f t="shared" si="4"/>
        <v>3.3903004996898023E-3</v>
      </c>
      <c r="G25" s="179">
        <v>744.79100000000005</v>
      </c>
      <c r="H25" s="179">
        <v>537.66099999999994</v>
      </c>
      <c r="I25" s="179">
        <v>154.45500000000001</v>
      </c>
      <c r="J25" s="173">
        <f t="shared" si="0"/>
        <v>9.1913184785587503E-3</v>
      </c>
      <c r="K25" s="175">
        <f>SUM(TableD2!E25:L25)</f>
        <v>44246.401000000005</v>
      </c>
      <c r="L25" s="176">
        <f>(TableD2!C25+TableD2!D25)/TableD2!B25</f>
        <v>0.24360747059809085</v>
      </c>
      <c r="M25" s="177">
        <f>SUM('TableD3(m)'!E25:'TableD3(m)'!L25)+SUM('TableD3(f)'!E25:L25)</f>
        <v>530.91499999999996</v>
      </c>
      <c r="N25" s="176">
        <f t="shared" si="1"/>
        <v>1.2546939428375814E-2</v>
      </c>
      <c r="O25" s="178">
        <f t="shared" si="2"/>
        <v>1.1999055019186756E-2</v>
      </c>
    </row>
    <row r="26" spans="1:18" x14ac:dyDescent="0.2">
      <c r="A26" s="170">
        <f t="shared" si="5"/>
        <v>2000</v>
      </c>
      <c r="B26" s="195">
        <v>60545.335226630552</v>
      </c>
      <c r="C26" s="196">
        <v>46366.592618790615</v>
      </c>
      <c r="D26" s="197">
        <f t="shared" si="3"/>
        <v>0.23418389797936889</v>
      </c>
      <c r="E26" s="172">
        <v>58858.197999999997</v>
      </c>
      <c r="F26" s="173">
        <f t="shared" si="4"/>
        <v>6.1812980522479855E-3</v>
      </c>
      <c r="G26" s="179">
        <v>774.78200000000004</v>
      </c>
      <c r="H26" s="179">
        <v>530.86400000000003</v>
      </c>
      <c r="I26" s="179">
        <v>164.45599999999999</v>
      </c>
      <c r="J26" s="173">
        <f t="shared" si="0"/>
        <v>9.0193722886317395E-3</v>
      </c>
      <c r="K26" s="175">
        <f>SUM(TableD2!E26:L26)</f>
        <v>44620.146000000001</v>
      </c>
      <c r="L26" s="176">
        <f>(TableD2!C26+TableD2!D26)/TableD2!B26</f>
        <v>0.24190433289492305</v>
      </c>
      <c r="M26" s="177">
        <f>SUM('TableD3(m)'!E26:'TableD3(m)'!L26)+SUM('TableD3(f)'!E26:L26)</f>
        <v>524.01800000000003</v>
      </c>
      <c r="N26" s="176">
        <f t="shared" si="1"/>
        <v>1.2895958286868181E-2</v>
      </c>
      <c r="O26" s="178">
        <f t="shared" si="2"/>
        <v>1.1743977709082351E-2</v>
      </c>
    </row>
    <row r="27" spans="1:18" x14ac:dyDescent="0.2">
      <c r="A27" s="170">
        <f t="shared" si="5"/>
        <v>2001</v>
      </c>
      <c r="B27" s="195">
        <v>60970.280965794154</v>
      </c>
      <c r="C27" s="196">
        <v>46800.526664635872</v>
      </c>
      <c r="D27" s="197">
        <f t="shared" si="3"/>
        <v>0.23240428085131948</v>
      </c>
      <c r="E27" s="172">
        <v>59266.572</v>
      </c>
      <c r="F27" s="173">
        <f t="shared" si="4"/>
        <v>6.9382688202586085E-3</v>
      </c>
      <c r="G27" s="179">
        <v>770.94500000000005</v>
      </c>
      <c r="H27" s="179">
        <v>531.07299999999998</v>
      </c>
      <c r="I27" s="179">
        <v>179.45500000000001</v>
      </c>
      <c r="J27" s="173">
        <f t="shared" si="0"/>
        <v>8.9607510959128864E-3</v>
      </c>
      <c r="K27" s="175">
        <f>SUM(TableD2!E27:L27)</f>
        <v>45006.145000000004</v>
      </c>
      <c r="L27" s="176">
        <f>(TableD2!C27+TableD2!D27)/TableD2!B27</f>
        <v>0.24061501998188534</v>
      </c>
      <c r="M27" s="177">
        <f>SUM('TableD3(m)'!E27:'TableD3(m)'!L27)+SUM('TableD3(f)'!E27:L27)</f>
        <v>524.13799999999992</v>
      </c>
      <c r="N27" s="176">
        <f t="shared" si="1"/>
        <v>1.3058468421478842E-2</v>
      </c>
      <c r="O27" s="178">
        <f t="shared" si="2"/>
        <v>1.1645920795926865E-2</v>
      </c>
    </row>
    <row r="28" spans="1:18" x14ac:dyDescent="0.2">
      <c r="A28" s="170">
        <f t="shared" si="5"/>
        <v>2002</v>
      </c>
      <c r="B28" s="195">
        <v>61406.144956948636</v>
      </c>
      <c r="C28" s="196">
        <v>47249.445572596655</v>
      </c>
      <c r="D28" s="197">
        <f t="shared" si="3"/>
        <v>0.23054206373445407</v>
      </c>
      <c r="E28" s="172">
        <v>59685.898999999998</v>
      </c>
      <c r="F28" s="173">
        <f t="shared" si="4"/>
        <v>7.0752700189913309E-3</v>
      </c>
      <c r="G28" s="179">
        <v>761.63</v>
      </c>
      <c r="H28" s="179">
        <v>535.14400000000001</v>
      </c>
      <c r="I28" s="179">
        <v>189.45599999999999</v>
      </c>
      <c r="J28" s="173">
        <f t="shared" si="0"/>
        <v>8.9660038462351047E-3</v>
      </c>
      <c r="K28" s="175">
        <f>SUM(TableD2!E28:L28)</f>
        <v>45394.356</v>
      </c>
      <c r="L28" s="176">
        <f>(TableD2!C28+TableD2!D28)/TableD2!B28</f>
        <v>0.23944589663223612</v>
      </c>
      <c r="M28" s="177">
        <f>SUM('TableD3(m)'!E28:'TableD3(m)'!L28)+SUM('TableD3(f)'!E28:L28)</f>
        <v>528.84</v>
      </c>
      <c r="N28" s="176">
        <f t="shared" si="1"/>
        <v>1.1780006876653704E-2</v>
      </c>
      <c r="O28" s="178">
        <f t="shared" si="2"/>
        <v>1.1649906433301974E-2</v>
      </c>
    </row>
    <row r="29" spans="1:18" x14ac:dyDescent="0.2">
      <c r="A29" s="170">
        <f t="shared" si="5"/>
        <v>2003</v>
      </c>
      <c r="B29" s="195">
        <v>61838.482589340798</v>
      </c>
      <c r="C29" s="196">
        <v>47691.891200118727</v>
      </c>
      <c r="D29" s="197">
        <f t="shared" si="3"/>
        <v>0.22876679369976227</v>
      </c>
      <c r="E29" s="172">
        <v>60101.841</v>
      </c>
      <c r="F29" s="173">
        <f t="shared" si="4"/>
        <v>6.9688487057890658E-3</v>
      </c>
      <c r="G29" s="179">
        <v>761.46400000000006</v>
      </c>
      <c r="H29" s="179">
        <v>552.33900000000006</v>
      </c>
      <c r="I29" s="179">
        <v>194.45500000000001</v>
      </c>
      <c r="J29" s="173">
        <f t="shared" si="0"/>
        <v>9.190051266482837E-3</v>
      </c>
      <c r="K29" s="175">
        <f>SUM(TableD2!E29:L29)</f>
        <v>45742.282999999996</v>
      </c>
      <c r="L29" s="176">
        <f>(TableD2!C29+TableD2!D29)/TableD2!B29</f>
        <v>0.23892043966260135</v>
      </c>
      <c r="M29" s="177">
        <f>SUM('TableD3(m)'!E29:'TableD3(m)'!L29)+SUM('TableD3(f)'!E29:L29)</f>
        <v>546.27700000000004</v>
      </c>
      <c r="N29" s="176">
        <f t="shared" si="1"/>
        <v>1.0975143888083294E-2</v>
      </c>
      <c r="O29" s="178">
        <f t="shared" si="2"/>
        <v>1.1942495305710912E-2</v>
      </c>
    </row>
    <row r="30" spans="1:18" x14ac:dyDescent="0.2">
      <c r="A30" s="170">
        <f t="shared" si="5"/>
        <v>2004</v>
      </c>
      <c r="B30" s="195">
        <v>62257.572581718894</v>
      </c>
      <c r="C30" s="196">
        <v>48070.988375289766</v>
      </c>
      <c r="D30" s="197">
        <f t="shared" si="3"/>
        <v>0.22786921523173598</v>
      </c>
      <c r="E30" s="172">
        <v>60505.421000000002</v>
      </c>
      <c r="F30" s="173">
        <f t="shared" si="4"/>
        <v>6.7149357371598661E-3</v>
      </c>
      <c r="G30" s="179">
        <v>767.81600000000003</v>
      </c>
      <c r="H30" s="179">
        <v>509.42899999999997</v>
      </c>
      <c r="I30" s="179">
        <v>199.45599999999999</v>
      </c>
      <c r="J30" s="173">
        <f t="shared" si="0"/>
        <v>8.4195596292107443E-3</v>
      </c>
      <c r="K30" s="175">
        <f>SUM(TableD2!E30:L30)</f>
        <v>46098.740999999995</v>
      </c>
      <c r="L30" s="176">
        <f>(TableD2!C30+TableD2!D30)/TableD2!B30</f>
        <v>0.23810561134195909</v>
      </c>
      <c r="M30" s="177">
        <f>SUM('TableD3(m)'!E30:'TableD3(m)'!L30)+SUM('TableD3(f)'!E30:L30)</f>
        <v>503.71699999999998</v>
      </c>
      <c r="N30" s="176">
        <f t="shared" si="1"/>
        <v>1.1212553663022651E-2</v>
      </c>
      <c r="O30" s="178">
        <f t="shared" si="2"/>
        <v>1.0926914468228103E-2</v>
      </c>
    </row>
    <row r="31" spans="1:18" x14ac:dyDescent="0.2">
      <c r="A31" s="170">
        <f t="shared" si="5"/>
        <v>2005</v>
      </c>
      <c r="B31" s="195">
        <v>62634.126502100342</v>
      </c>
      <c r="C31" s="196">
        <v>48431.456658518204</v>
      </c>
      <c r="D31" s="197">
        <f t="shared" si="3"/>
        <v>0.22675609347095904</v>
      </c>
      <c r="E31" s="172">
        <v>60963.264000000003</v>
      </c>
      <c r="F31" s="173">
        <f t="shared" si="4"/>
        <v>7.5669748665991854E-3</v>
      </c>
      <c r="G31" s="179">
        <v>774.35500000000002</v>
      </c>
      <c r="H31" s="179">
        <v>527.53300000000002</v>
      </c>
      <c r="I31" s="179">
        <v>189.64699999999999</v>
      </c>
      <c r="J31" s="173">
        <f t="shared" si="0"/>
        <v>8.653293235742758E-3</v>
      </c>
      <c r="K31" s="175">
        <f>SUM(TableD2!E31:L31)</f>
        <v>46518.764000000003</v>
      </c>
      <c r="L31" s="176">
        <f>(TableD2!C31+TableD2!D31)/TableD2!B31</f>
        <v>0.23693776656998106</v>
      </c>
      <c r="M31" s="177">
        <f>SUM('TableD3(m)'!E31:'TableD3(m)'!L31)+SUM('TableD3(f)'!E31:L31)</f>
        <v>522.08900000000006</v>
      </c>
      <c r="N31" s="176">
        <f t="shared" si="1"/>
        <v>1.0319733552213717E-2</v>
      </c>
      <c r="O31" s="178">
        <f t="shared" si="2"/>
        <v>1.1223191570610087E-2</v>
      </c>
    </row>
    <row r="32" spans="1:18" x14ac:dyDescent="0.2">
      <c r="A32" s="170">
        <f t="shared" si="5"/>
        <v>2006</v>
      </c>
      <c r="B32" s="195">
        <v>62995.133787327861</v>
      </c>
      <c r="C32" s="196">
        <v>48782.25635094678</v>
      </c>
      <c r="D32" s="197">
        <f t="shared" si="3"/>
        <v>0.22561865626579802</v>
      </c>
      <c r="E32" s="172">
        <v>61399.733</v>
      </c>
      <c r="F32" s="173">
        <f t="shared" si="4"/>
        <v>7.1595411951694832E-3</v>
      </c>
      <c r="G32" s="179">
        <v>796.89599999999996</v>
      </c>
      <c r="H32" s="179">
        <v>516.41600000000005</v>
      </c>
      <c r="I32" s="179">
        <v>115.02500000000001</v>
      </c>
      <c r="J32" s="173">
        <f t="shared" si="0"/>
        <v>8.4107206133942E-3</v>
      </c>
      <c r="K32" s="175">
        <f>SUM(TableD2!E32:L32)</f>
        <v>46935.663</v>
      </c>
      <c r="L32" s="176">
        <f>(TableD2!C32+TableD2!D32)/TableD2!B32</f>
        <v>0.23557219925028303</v>
      </c>
      <c r="M32" s="177">
        <f>SUM('TableD3(m)'!E32:'TableD3(m)'!L32)+SUM('TableD3(f)'!E32:L32)</f>
        <v>510.92099999999999</v>
      </c>
      <c r="N32" s="176">
        <f t="shared" si="1"/>
        <v>1.0640646300656975E-2</v>
      </c>
      <c r="O32" s="178">
        <f t="shared" si="2"/>
        <v>1.0885560517170068E-2</v>
      </c>
    </row>
    <row r="33" spans="1:15" x14ac:dyDescent="0.2">
      <c r="A33" s="170">
        <f t="shared" si="5"/>
        <v>2007</v>
      </c>
      <c r="B33" s="195">
        <v>63387.495941813962</v>
      </c>
      <c r="C33" s="196">
        <v>49160.954937475188</v>
      </c>
      <c r="D33" s="197">
        <f t="shared" si="3"/>
        <v>0.2244376559281962</v>
      </c>
      <c r="E33" s="172">
        <v>61795.237999999998</v>
      </c>
      <c r="F33" s="173">
        <f t="shared" si="4"/>
        <v>6.4414775223859966E-3</v>
      </c>
      <c r="G33" s="179">
        <v>785.98500000000001</v>
      </c>
      <c r="H33" s="179">
        <v>521.01599999999996</v>
      </c>
      <c r="I33" s="179">
        <v>74.659000000000006</v>
      </c>
      <c r="J33" s="173">
        <f t="shared" si="0"/>
        <v>8.4313292878651913E-3</v>
      </c>
      <c r="K33" s="175">
        <f>SUM(TableD2!E33:L33)</f>
        <v>47286.017</v>
      </c>
      <c r="L33" s="176">
        <f>(TableD2!C33+TableD2!D33)/TableD2!B33</f>
        <v>0.23479512248791157</v>
      </c>
      <c r="M33" s="177">
        <f>SUM('TableD3(m)'!E33:'TableD3(m)'!L33)+SUM('TableD3(f)'!E33:L33)</f>
        <v>515.73599999999999</v>
      </c>
      <c r="N33" s="176">
        <f t="shared" si="1"/>
        <v>1.0134045787461354E-2</v>
      </c>
      <c r="O33" s="178">
        <f t="shared" si="2"/>
        <v>1.0906733802510792E-2</v>
      </c>
    </row>
    <row r="34" spans="1:15" x14ac:dyDescent="0.2">
      <c r="A34" s="170">
        <f t="shared" si="5"/>
        <v>2008</v>
      </c>
      <c r="B34" s="195">
        <v>63723.196694908649</v>
      </c>
      <c r="C34" s="196">
        <v>49518.422839724008</v>
      </c>
      <c r="D34" s="197">
        <f t="shared" si="3"/>
        <v>0.22291370477212069</v>
      </c>
      <c r="E34" s="172">
        <v>62134.866000000002</v>
      </c>
      <c r="F34" s="173">
        <f t="shared" si="4"/>
        <v>5.4960222015814075E-3</v>
      </c>
      <c r="G34" s="179">
        <v>796.04399999999998</v>
      </c>
      <c r="H34" s="179">
        <v>532.13099999999997</v>
      </c>
      <c r="I34" s="179">
        <v>66.930000000000007</v>
      </c>
      <c r="J34" s="173">
        <f t="shared" si="0"/>
        <v>8.5641288741171492E-3</v>
      </c>
      <c r="K34" s="175">
        <f>SUM(TableD2!E34:L34)</f>
        <v>47606.363999999994</v>
      </c>
      <c r="L34" s="176">
        <f>(TableD2!C34+TableD2!D34)/TableD2!B34</f>
        <v>0.2338220496417634</v>
      </c>
      <c r="M34" s="177">
        <f>SUM('TableD3(m)'!E34:'TableD3(m)'!L34)+SUM('TableD3(f)'!E34:L34)</f>
        <v>526.91700000000003</v>
      </c>
      <c r="N34" s="176">
        <f t="shared" si="1"/>
        <v>9.7983391307778778E-3</v>
      </c>
      <c r="O34" s="178">
        <f t="shared" si="2"/>
        <v>1.1068205082833045E-2</v>
      </c>
    </row>
    <row r="35" spans="1:15" x14ac:dyDescent="0.2">
      <c r="A35" s="170">
        <f t="shared" si="5"/>
        <v>2009</v>
      </c>
      <c r="B35" s="195">
        <v>64048.540199214483</v>
      </c>
      <c r="C35" s="196">
        <v>49851.659722122189</v>
      </c>
      <c r="D35" s="197">
        <f t="shared" si="3"/>
        <v>0.2216581429168375</v>
      </c>
      <c r="E35" s="172">
        <v>62465.709000000003</v>
      </c>
      <c r="F35" s="173">
        <f t="shared" si="4"/>
        <v>5.3245950510298901E-3</v>
      </c>
      <c r="G35" s="179">
        <v>793.42</v>
      </c>
      <c r="H35" s="179">
        <v>538.11599999999999</v>
      </c>
      <c r="I35" s="179">
        <v>44.222000000000001</v>
      </c>
      <c r="J35" s="173">
        <f t="shared" si="0"/>
        <v>8.6145824423444865E-3</v>
      </c>
      <c r="K35" s="175">
        <f>SUM(TableD2!E35:L35)</f>
        <v>47899.81</v>
      </c>
      <c r="L35" s="176">
        <f>(TableD2!C35+TableD2!D35)/TableD2!B35</f>
        <v>0.23318232822871998</v>
      </c>
      <c r="M35" s="177">
        <f>SUM('TableD3(m)'!E35:'TableD3(m)'!L35)+SUM('TableD3(f)'!E35:L35)</f>
        <v>532.78099999999995</v>
      </c>
      <c r="N35" s="176">
        <f t="shared" si="1"/>
        <v>9.9142192389745087E-3</v>
      </c>
      <c r="O35" s="178">
        <f t="shared" si="2"/>
        <v>1.1122820737702299E-2</v>
      </c>
    </row>
    <row r="36" spans="1:15" x14ac:dyDescent="0.2">
      <c r="A36" s="170">
        <f t="shared" si="5"/>
        <v>2010</v>
      </c>
      <c r="B36" s="195">
        <v>64325.268897301205</v>
      </c>
      <c r="C36" s="196">
        <v>50112.390025408175</v>
      </c>
      <c r="D36" s="197">
        <f t="shared" si="3"/>
        <v>0.22095327568058309</v>
      </c>
      <c r="E36" s="172">
        <v>62765.235000000001</v>
      </c>
      <c r="F36" s="173">
        <f t="shared" si="4"/>
        <v>4.7950468312141226E-3</v>
      </c>
      <c r="G36" s="179">
        <v>802.22400000000005</v>
      </c>
      <c r="H36" s="179">
        <v>540.46900000000005</v>
      </c>
      <c r="I36" s="179">
        <v>62</v>
      </c>
      <c r="J36" s="173">
        <f t="shared" si="0"/>
        <v>8.6109611475205985E-3</v>
      </c>
      <c r="K36" s="175">
        <f>SUM(TableD2!E36:L36)</f>
        <v>48158.84</v>
      </c>
      <c r="L36" s="176">
        <f>(TableD2!C36+TableD2!D36)/TableD2!B36</f>
        <v>0.23271473683555413</v>
      </c>
      <c r="M36" s="177">
        <f>SUM('TableD3(m)'!E36:'TableD3(m)'!L36)+SUM('TableD3(f)'!E36:L36)</f>
        <v>535.43399999999997</v>
      </c>
      <c r="N36" s="176">
        <f t="shared" si="1"/>
        <v>9.3159829703463037E-3</v>
      </c>
      <c r="O36" s="178">
        <f t="shared" si="2"/>
        <v>1.1118083408985764E-2</v>
      </c>
    </row>
    <row r="37" spans="1:15" x14ac:dyDescent="0.2">
      <c r="A37" s="170">
        <f t="shared" si="5"/>
        <v>2011</v>
      </c>
      <c r="B37" s="195">
        <v>64986.499938345303</v>
      </c>
      <c r="C37" s="196">
        <v>50568.013463810537</v>
      </c>
      <c r="D37" s="197">
        <f t="shared" si="3"/>
        <v>0.22186894952357838</v>
      </c>
      <c r="E37" s="172">
        <v>63088.99</v>
      </c>
      <c r="F37" s="173">
        <f t="shared" si="4"/>
        <v>5.1581898801142945E-3</v>
      </c>
      <c r="G37" s="179">
        <v>792.99599999999998</v>
      </c>
      <c r="H37" s="179">
        <v>534.79499999999996</v>
      </c>
      <c r="I37" s="179">
        <v>62</v>
      </c>
      <c r="J37" s="173">
        <f t="shared" si="0"/>
        <v>8.4768356570615565E-3</v>
      </c>
      <c r="K37" s="175">
        <f>SUM(TableD2!E37:L37)</f>
        <v>48417.752000000008</v>
      </c>
      <c r="L37" s="176">
        <f>(TableD2!C37+TableD2!D37)/TableD2!B37</f>
        <v>0.23254830907098828</v>
      </c>
      <c r="M37" s="177">
        <f>SUM('TableD3(m)'!E37:'TableD3(m)'!L37)+SUM('TableD3(f)'!E37:L37)</f>
        <v>530.04600000000005</v>
      </c>
      <c r="N37" s="176">
        <f t="shared" si="1"/>
        <v>8.8800381454574584E-3</v>
      </c>
      <c r="O37" s="178">
        <f t="shared" si="2"/>
        <v>1.0947348402296744E-2</v>
      </c>
    </row>
    <row r="38" spans="1:15" x14ac:dyDescent="0.2">
      <c r="A38" s="170">
        <f t="shared" si="5"/>
        <v>2012</v>
      </c>
      <c r="B38" s="195">
        <v>65293.646654261473</v>
      </c>
      <c r="C38" s="196">
        <v>50862.082122831751</v>
      </c>
      <c r="D38" s="197">
        <f t="shared" si="3"/>
        <v>0.22102555563861781</v>
      </c>
      <c r="E38" s="172">
        <v>63409.190999999999</v>
      </c>
      <c r="F38" s="173">
        <f t="shared" si="4"/>
        <v>5.075386370902546E-3</v>
      </c>
      <c r="G38" s="175">
        <v>753.04</v>
      </c>
      <c r="H38" s="175">
        <v>568.17100000000005</v>
      </c>
      <c r="I38" s="175">
        <v>101.419</v>
      </c>
      <c r="J38" s="173">
        <f t="shared" si="0"/>
        <v>8.9603887234580883E-3</v>
      </c>
      <c r="K38" s="175">
        <f>SUM(TableD2!E38:L38)</f>
        <v>48674.697</v>
      </c>
      <c r="L38" s="176">
        <f>(TableD2!C38+TableD2!D38)/TableD2!B38</f>
        <v>0.23237159441603</v>
      </c>
      <c r="M38" s="177"/>
      <c r="N38" s="176"/>
      <c r="O38" s="178"/>
    </row>
    <row r="39" spans="1:15" ht="15" thickBot="1" x14ac:dyDescent="0.25">
      <c r="A39" s="180">
        <f t="shared" si="5"/>
        <v>2013</v>
      </c>
      <c r="B39" s="198">
        <v>65736.236529522066</v>
      </c>
      <c r="C39" s="199">
        <v>51317.997637713925</v>
      </c>
      <c r="D39" s="200">
        <f t="shared" si="3"/>
        <v>0.21933471785128633</v>
      </c>
      <c r="E39" s="182">
        <f>TableD2!B39</f>
        <v>63703.19140625</v>
      </c>
      <c r="F39" s="183">
        <f t="shared" si="4"/>
        <v>4.636558227812726E-3</v>
      </c>
      <c r="G39" s="186"/>
      <c r="H39" s="186"/>
      <c r="I39" s="186"/>
      <c r="J39" s="186"/>
      <c r="K39" s="184">
        <f>SUM(TableD2!E39:L39)</f>
        <v>48876.208000000006</v>
      </c>
      <c r="L39" s="185">
        <f>(TableD2!C39+TableD2!D39)/TableD2!B39</f>
        <v>0.23275102349966892</v>
      </c>
      <c r="M39" s="186"/>
      <c r="N39" s="186"/>
      <c r="O39" s="187"/>
    </row>
  </sheetData>
  <sheetProtection selectLockedCells="1" selectUnlockedCells="1"/>
  <mergeCells count="6">
    <mergeCell ref="A3:O3"/>
    <mergeCell ref="B6:D6"/>
    <mergeCell ref="E6:O6"/>
    <mergeCell ref="A7:A8"/>
    <mergeCell ref="L7:L8"/>
    <mergeCell ref="N7:N8"/>
  </mergeCells>
  <hyperlinks>
    <hyperlink ref="A1" location="Index!A1" display="Back to index"/>
  </hyperlinks>
  <printOptions horizontalCentered="1" verticalCentered="1"/>
  <pageMargins left="0.78749999999999998" right="0.78749999999999998" top="0.98402777777778005" bottom="0.98402777777778005" header="0.51180555555555995" footer="0.51180555555555995"/>
  <pageSetup paperSize="9" firstPageNumber="0" fitToHeight="4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V42"/>
  <sheetViews>
    <sheetView workbookViewId="0">
      <pane xSplit="1" ySplit="9" topLeftCell="B34" activePane="bottomRight" state="frozen"/>
      <selection pane="topRight"/>
      <selection pane="bottomLeft"/>
      <selection pane="bottomRight"/>
    </sheetView>
  </sheetViews>
  <sheetFormatPr defaultColWidth="9.140625" defaultRowHeight="14.25" x14ac:dyDescent="0.2"/>
  <cols>
    <col min="1" max="1" width="15.42578125" style="143" customWidth="1"/>
    <col min="2" max="2" width="11.7109375" style="143" customWidth="1"/>
    <col min="3" max="3" width="12.140625" style="143" customWidth="1"/>
    <col min="4" max="4" width="11.7109375" style="143" customWidth="1"/>
    <col min="5" max="5" width="12.140625" style="143" customWidth="1"/>
    <col min="6" max="6" width="11.7109375" style="143" customWidth="1"/>
    <col min="7" max="7" width="12.140625" style="143" customWidth="1"/>
    <col min="8" max="16384" width="9.140625" style="143"/>
  </cols>
  <sheetData>
    <row r="1" spans="1:256" ht="15" x14ac:dyDescent="0.2">
      <c r="A1" s="23" t="s">
        <v>69</v>
      </c>
    </row>
    <row r="2" spans="1:256" s="147" customFormat="1" ht="15" x14ac:dyDescent="0.25"/>
    <row r="3" spans="1:256" s="147" customFormat="1" ht="15" x14ac:dyDescent="0.25"/>
    <row r="4" spans="1:256" s="147" customFormat="1" ht="15" x14ac:dyDescent="0.25"/>
    <row r="5" spans="1:256" ht="15" thickBot="1" x14ac:dyDescent="0.25"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  <c r="EG5" s="144"/>
      <c r="EH5" s="144"/>
      <c r="EI5" s="144"/>
      <c r="EJ5" s="144"/>
      <c r="EK5" s="144"/>
      <c r="EL5" s="144"/>
      <c r="EM5" s="144"/>
      <c r="EN5" s="144"/>
      <c r="EO5" s="144"/>
      <c r="EP5" s="144"/>
      <c r="EQ5" s="144"/>
      <c r="ER5" s="144"/>
      <c r="ES5" s="144"/>
      <c r="ET5" s="144"/>
      <c r="EU5" s="144"/>
      <c r="EV5" s="144"/>
      <c r="EW5" s="144"/>
      <c r="EX5" s="144"/>
      <c r="EY5" s="144"/>
      <c r="EZ5" s="144"/>
      <c r="FA5" s="144"/>
      <c r="FB5" s="144"/>
      <c r="FC5" s="144"/>
      <c r="FD5" s="144"/>
      <c r="FE5" s="144"/>
      <c r="FF5" s="144"/>
      <c r="FG5" s="144"/>
      <c r="FH5" s="144"/>
      <c r="FI5" s="144"/>
      <c r="FJ5" s="144"/>
      <c r="FK5" s="144"/>
      <c r="FL5" s="144"/>
      <c r="FM5" s="144"/>
      <c r="FN5" s="144"/>
      <c r="FO5" s="144"/>
      <c r="FP5" s="144"/>
      <c r="FQ5" s="144"/>
      <c r="FR5" s="144"/>
      <c r="FS5" s="144"/>
      <c r="FT5" s="144"/>
      <c r="FU5" s="144"/>
      <c r="FV5" s="144"/>
      <c r="FW5" s="144"/>
      <c r="FX5" s="144"/>
      <c r="FY5" s="144"/>
      <c r="FZ5" s="144"/>
      <c r="GA5" s="144"/>
      <c r="GB5" s="144"/>
      <c r="GC5" s="144"/>
      <c r="GD5" s="144"/>
      <c r="GE5" s="144"/>
      <c r="GF5" s="144"/>
      <c r="GG5" s="144"/>
      <c r="GH5" s="144"/>
      <c r="GI5" s="144"/>
      <c r="GJ5" s="144"/>
      <c r="GK5" s="144"/>
      <c r="GL5" s="144"/>
      <c r="GM5" s="144"/>
      <c r="GN5" s="144"/>
      <c r="GO5" s="144"/>
      <c r="GP5" s="144"/>
      <c r="GQ5" s="144"/>
      <c r="GR5" s="144"/>
      <c r="GS5" s="144"/>
      <c r="GT5" s="144"/>
      <c r="GU5" s="144"/>
      <c r="GV5" s="144"/>
      <c r="GW5" s="144"/>
      <c r="GX5" s="144"/>
      <c r="GY5" s="144"/>
      <c r="GZ5" s="144"/>
      <c r="HA5" s="144"/>
      <c r="HB5" s="144"/>
      <c r="HC5" s="144"/>
      <c r="HD5" s="144"/>
      <c r="HE5" s="144"/>
      <c r="HF5" s="144"/>
      <c r="HG5" s="144"/>
      <c r="HH5" s="144"/>
      <c r="HI5" s="144"/>
      <c r="HJ5" s="144"/>
      <c r="HK5" s="144"/>
      <c r="HL5" s="144"/>
      <c r="HM5" s="144"/>
      <c r="HN5" s="144"/>
      <c r="HO5" s="144"/>
      <c r="HP5" s="144"/>
      <c r="HQ5" s="144"/>
      <c r="HR5" s="144"/>
      <c r="HS5" s="144"/>
      <c r="HT5" s="144"/>
      <c r="HU5" s="144"/>
      <c r="HV5" s="144"/>
      <c r="HW5" s="144"/>
      <c r="HX5" s="144"/>
      <c r="HY5" s="144"/>
      <c r="HZ5" s="144"/>
      <c r="IA5" s="144"/>
      <c r="IB5" s="144"/>
      <c r="IC5" s="144"/>
      <c r="ID5" s="144"/>
      <c r="IE5" s="144"/>
      <c r="IF5" s="144"/>
      <c r="IG5" s="144"/>
      <c r="IH5" s="144"/>
      <c r="II5" s="144"/>
      <c r="IJ5" s="144"/>
      <c r="IK5" s="144"/>
      <c r="IL5" s="144"/>
      <c r="IM5" s="144"/>
      <c r="IN5" s="144"/>
      <c r="IO5" s="144"/>
      <c r="IP5" s="144"/>
      <c r="IQ5" s="144"/>
      <c r="IR5" s="144"/>
      <c r="IS5" s="144"/>
      <c r="IT5" s="144"/>
      <c r="IU5" s="144"/>
      <c r="IV5" s="144"/>
    </row>
    <row r="6" spans="1:256" ht="24.95" customHeight="1" x14ac:dyDescent="0.2">
      <c r="A6" s="302" t="s">
        <v>243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144"/>
      <c r="IA6" s="144"/>
      <c r="IB6" s="144"/>
      <c r="IC6" s="144"/>
      <c r="ID6" s="144"/>
      <c r="IE6" s="144"/>
      <c r="IF6" s="144"/>
      <c r="IG6" s="144"/>
      <c r="IH6" s="144"/>
      <c r="II6" s="144"/>
      <c r="IJ6" s="144"/>
      <c r="IK6" s="144"/>
      <c r="IL6" s="144"/>
      <c r="IM6" s="144"/>
      <c r="IN6" s="144"/>
      <c r="IO6" s="144"/>
      <c r="IP6" s="144"/>
      <c r="IQ6" s="144"/>
      <c r="IR6" s="144"/>
      <c r="IS6" s="144"/>
      <c r="IT6" s="144"/>
      <c r="IU6" s="144"/>
      <c r="IV6" s="144"/>
    </row>
    <row r="7" spans="1:256" x14ac:dyDescent="0.2">
      <c r="A7" s="149"/>
      <c r="B7" s="145"/>
      <c r="C7" s="146"/>
      <c r="D7" s="146"/>
      <c r="E7" s="146"/>
      <c r="F7" s="146"/>
      <c r="G7" s="146"/>
      <c r="H7" s="146"/>
      <c r="I7" s="146"/>
      <c r="J7" s="146"/>
      <c r="K7" s="146"/>
      <c r="L7" s="150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  <c r="IA7" s="144"/>
      <c r="IB7" s="144"/>
      <c r="IC7" s="144"/>
      <c r="ID7" s="144"/>
      <c r="IE7" s="144"/>
      <c r="IF7" s="144"/>
      <c r="IG7" s="144"/>
      <c r="IH7" s="144"/>
      <c r="II7" s="144"/>
      <c r="IJ7" s="144"/>
      <c r="IK7" s="144"/>
      <c r="IL7" s="144"/>
      <c r="IM7" s="144"/>
      <c r="IN7" s="144"/>
      <c r="IO7" s="144"/>
      <c r="IP7" s="144"/>
      <c r="IQ7" s="144"/>
      <c r="IR7" s="144"/>
      <c r="IS7" s="144"/>
      <c r="IT7" s="144"/>
      <c r="IU7" s="144"/>
      <c r="IV7" s="144"/>
    </row>
    <row r="8" spans="1:256" ht="15.75" customHeight="1" x14ac:dyDescent="0.2">
      <c r="A8" s="300" t="s">
        <v>245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5" t="s">
        <v>123</v>
      </c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4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4"/>
      <c r="EM8" s="144"/>
      <c r="EN8" s="144"/>
      <c r="EO8" s="144"/>
      <c r="EP8" s="144"/>
      <c r="EQ8" s="144"/>
      <c r="ER8" s="144"/>
      <c r="ES8" s="144"/>
      <c r="ET8" s="144"/>
      <c r="EU8" s="144"/>
      <c r="EV8" s="144"/>
      <c r="EW8" s="144"/>
      <c r="EX8" s="144"/>
      <c r="EY8" s="144"/>
      <c r="EZ8" s="144"/>
      <c r="FA8" s="144"/>
      <c r="FB8" s="144"/>
      <c r="FC8" s="144"/>
      <c r="FD8" s="144"/>
      <c r="FE8" s="144"/>
      <c r="FF8" s="144"/>
      <c r="FG8" s="144"/>
      <c r="FH8" s="144"/>
      <c r="FI8" s="144"/>
      <c r="FJ8" s="144"/>
      <c r="FK8" s="144"/>
      <c r="FL8" s="144"/>
      <c r="FM8" s="144"/>
      <c r="FN8" s="144"/>
      <c r="FO8" s="144"/>
      <c r="FP8" s="144"/>
      <c r="FQ8" s="144"/>
      <c r="FR8" s="144"/>
      <c r="FS8" s="144"/>
      <c r="FT8" s="144"/>
      <c r="FU8" s="144"/>
      <c r="FV8" s="144"/>
      <c r="FW8" s="144"/>
      <c r="FX8" s="144"/>
      <c r="FY8" s="144"/>
      <c r="FZ8" s="144"/>
      <c r="GA8" s="144"/>
      <c r="GB8" s="144"/>
      <c r="GC8" s="144"/>
      <c r="GD8" s="144"/>
      <c r="GE8" s="144"/>
      <c r="GF8" s="144"/>
      <c r="GG8" s="144"/>
      <c r="GH8" s="144"/>
      <c r="GI8" s="144"/>
      <c r="GJ8" s="144"/>
      <c r="GK8" s="144"/>
      <c r="GL8" s="144"/>
      <c r="GM8" s="144"/>
      <c r="GN8" s="144"/>
      <c r="GO8" s="144"/>
      <c r="GP8" s="144"/>
      <c r="GQ8" s="144"/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4"/>
      <c r="HE8" s="144"/>
      <c r="HF8" s="144"/>
      <c r="HG8" s="144"/>
      <c r="HH8" s="144"/>
      <c r="HI8" s="144"/>
      <c r="HJ8" s="144"/>
      <c r="HK8" s="144"/>
      <c r="HL8" s="144"/>
      <c r="HM8" s="144"/>
      <c r="HN8" s="144"/>
      <c r="HO8" s="144"/>
      <c r="HP8" s="144"/>
      <c r="HQ8" s="144"/>
      <c r="HR8" s="144"/>
      <c r="HS8" s="144"/>
      <c r="HT8" s="144"/>
      <c r="HU8" s="144"/>
      <c r="HV8" s="144"/>
      <c r="HW8" s="144"/>
      <c r="HX8" s="144"/>
      <c r="HY8" s="144"/>
      <c r="HZ8" s="144"/>
      <c r="IA8" s="144"/>
      <c r="IB8" s="144"/>
      <c r="IC8" s="144"/>
      <c r="ID8" s="144"/>
      <c r="IE8" s="144"/>
      <c r="IF8" s="144"/>
      <c r="IG8" s="144"/>
      <c r="IH8" s="144"/>
      <c r="II8" s="144"/>
      <c r="IJ8" s="144"/>
      <c r="IK8" s="144"/>
      <c r="IL8" s="144"/>
      <c r="IM8" s="144"/>
      <c r="IN8" s="144"/>
      <c r="IO8" s="144"/>
      <c r="IP8" s="144"/>
      <c r="IQ8" s="144"/>
      <c r="IR8" s="144"/>
      <c r="IS8" s="144"/>
      <c r="IT8" s="144"/>
      <c r="IU8" s="144"/>
      <c r="IV8" s="144"/>
    </row>
    <row r="9" spans="1:256" s="147" customFormat="1" ht="30" customHeight="1" x14ac:dyDescent="0.25">
      <c r="A9" s="300"/>
      <c r="B9" s="214" t="s">
        <v>144</v>
      </c>
      <c r="C9" s="214" t="s">
        <v>145</v>
      </c>
      <c r="D9" s="215" t="s">
        <v>146</v>
      </c>
      <c r="E9" s="215" t="s">
        <v>44</v>
      </c>
      <c r="F9" s="215" t="s">
        <v>45</v>
      </c>
      <c r="G9" s="215" t="s">
        <v>46</v>
      </c>
      <c r="H9" s="215" t="s">
        <v>47</v>
      </c>
      <c r="I9" s="215" t="s">
        <v>48</v>
      </c>
      <c r="J9" s="215" t="s">
        <v>49</v>
      </c>
      <c r="K9" s="214" t="s">
        <v>50</v>
      </c>
      <c r="L9" s="216" t="s">
        <v>147</v>
      </c>
      <c r="M9" s="202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>
        <v>58496.612999999998</v>
      </c>
      <c r="AD9" s="203">
        <v>58858.197999999997</v>
      </c>
      <c r="AE9" s="203">
        <v>59266.572</v>
      </c>
      <c r="AF9" s="203">
        <v>59685.898999999998</v>
      </c>
      <c r="AG9" s="203">
        <v>60101.841</v>
      </c>
      <c r="AH9" s="203">
        <v>60505.421000000002</v>
      </c>
      <c r="AI9" s="203">
        <v>60963.264000000003</v>
      </c>
      <c r="AJ9" s="203">
        <v>61399.733</v>
      </c>
      <c r="AK9" s="203">
        <v>61795.237999999998</v>
      </c>
      <c r="AL9" s="203">
        <v>62134.866000000002</v>
      </c>
      <c r="AM9" s="203">
        <v>62465.709000000003</v>
      </c>
      <c r="AN9" s="203">
        <v>62765.235000000001</v>
      </c>
      <c r="AO9" s="203">
        <v>63088.99</v>
      </c>
      <c r="AP9" s="203">
        <v>63409.190999999999</v>
      </c>
      <c r="AQ9" s="203">
        <v>63703.190999999999</v>
      </c>
    </row>
    <row r="10" spans="1:256" x14ac:dyDescent="0.2">
      <c r="A10" s="170">
        <v>1984</v>
      </c>
      <c r="B10" s="175">
        <f>'TableD2(m)'!B10+'TableD2(f)'!B10</f>
        <v>54894.8515625</v>
      </c>
      <c r="C10" s="175">
        <f>'TableD2(m)'!C10+'TableD2(f)'!C10</f>
        <v>6746.866</v>
      </c>
      <c r="D10" s="175">
        <f>'TableD2(m)'!D10+'TableD2(f)'!D10</f>
        <v>8565.23</v>
      </c>
      <c r="E10" s="175">
        <f>'TableD2(m)'!E10+'TableD2(f)'!E10</f>
        <v>8532.15</v>
      </c>
      <c r="F10" s="175">
        <f>'TableD2(m)'!F10+'TableD2(f)'!F10</f>
        <v>8452.030999999999</v>
      </c>
      <c r="G10" s="175">
        <f>'TableD2(m)'!G10+'TableD2(f)'!G10</f>
        <v>5941.6279999999997</v>
      </c>
      <c r="H10" s="175">
        <f>'TableD2(m)'!H10+'TableD2(f)'!H10</f>
        <v>6250.2809999999999</v>
      </c>
      <c r="I10" s="175">
        <f>'TableD2(m)'!I10+'TableD2(f)'!I10</f>
        <v>4468.6730000000007</v>
      </c>
      <c r="J10" s="175">
        <f>'TableD2(m)'!J10+'TableD2(f)'!J10</f>
        <v>3926.0239999999999</v>
      </c>
      <c r="K10" s="175">
        <f>'TableD2(m)'!K10+'TableD2(f)'!K10</f>
        <v>1776.076</v>
      </c>
      <c r="L10" s="212">
        <f>'TableD2(m)'!L10+'TableD2(f)'!L10</f>
        <v>235.89500000000001</v>
      </c>
    </row>
    <row r="11" spans="1:256" x14ac:dyDescent="0.2">
      <c r="A11" s="170">
        <v>1985</v>
      </c>
      <c r="B11" s="175">
        <f>'TableD2(m)'!B11+'TableD2(f)'!B11</f>
        <v>55157.30078125</v>
      </c>
      <c r="C11" s="175">
        <f>'TableD2(m)'!C11+'TableD2(f)'!C11</f>
        <v>6763.6769999999997</v>
      </c>
      <c r="D11" s="175">
        <f>'TableD2(m)'!D11+'TableD2(f)'!D11</f>
        <v>8452.6080000000002</v>
      </c>
      <c r="E11" s="175">
        <f>'TableD2(m)'!E11+'TableD2(f)'!E11</f>
        <v>8559.2129999999997</v>
      </c>
      <c r="F11" s="175">
        <f>'TableD2(m)'!F11+'TableD2(f)'!F11</f>
        <v>8654.3770000000004</v>
      </c>
      <c r="G11" s="175">
        <f>'TableD2(m)'!G11+'TableD2(f)'!G11</f>
        <v>5955.7520000000004</v>
      </c>
      <c r="H11" s="175">
        <f>'TableD2(m)'!H11+'TableD2(f)'!H11</f>
        <v>6204.05</v>
      </c>
      <c r="I11" s="175">
        <f>'TableD2(m)'!I11+'TableD2(f)'!I11</f>
        <v>4699.8130000000001</v>
      </c>
      <c r="J11" s="175">
        <f>'TableD2(m)'!J11+'TableD2(f)'!J11</f>
        <v>3792.5200000000004</v>
      </c>
      <c r="K11" s="175">
        <f>'TableD2(m)'!K11+'TableD2(f)'!K11</f>
        <v>1829.1820000000002</v>
      </c>
      <c r="L11" s="212">
        <f>'TableD2(m)'!L11+'TableD2(f)'!L11</f>
        <v>246.11099999999999</v>
      </c>
    </row>
    <row r="12" spans="1:256" x14ac:dyDescent="0.2">
      <c r="A12" s="170">
        <v>1986</v>
      </c>
      <c r="B12" s="175">
        <f>'TableD2(m)'!B12+'TableD2(f)'!B12</f>
        <v>55411.234375</v>
      </c>
      <c r="C12" s="175">
        <f>'TableD2(m)'!C12+'TableD2(f)'!C12</f>
        <v>6809.7139999999999</v>
      </c>
      <c r="D12" s="175">
        <f>'TableD2(m)'!D12+'TableD2(f)'!D12</f>
        <v>8317.4920000000002</v>
      </c>
      <c r="E12" s="175">
        <f>'TableD2(m)'!E12+'TableD2(f)'!E12</f>
        <v>8580.3639999999996</v>
      </c>
      <c r="F12" s="175">
        <f>'TableD2(m)'!F12+'TableD2(f)'!F12</f>
        <v>8660.6009999999987</v>
      </c>
      <c r="G12" s="175">
        <f>'TableD2(m)'!G12+'TableD2(f)'!G12</f>
        <v>6169.0780000000004</v>
      </c>
      <c r="H12" s="175">
        <f>'TableD2(m)'!H12+'TableD2(f)'!H12</f>
        <v>6159.6210000000001</v>
      </c>
      <c r="I12" s="175">
        <f>'TableD2(m)'!I12+'TableD2(f)'!I12</f>
        <v>4987.0059999999994</v>
      </c>
      <c r="J12" s="175">
        <f>'TableD2(m)'!J12+'TableD2(f)'!J12</f>
        <v>3597.2529999999997</v>
      </c>
      <c r="K12" s="175">
        <f>'TableD2(m)'!K12+'TableD2(f)'!K12</f>
        <v>1871.086</v>
      </c>
      <c r="L12" s="212">
        <f>'TableD2(m)'!L12+'TableD2(f)'!L12</f>
        <v>259.02300000000002</v>
      </c>
    </row>
    <row r="13" spans="1:256" x14ac:dyDescent="0.2">
      <c r="A13" s="170">
        <v>1987</v>
      </c>
      <c r="B13" s="175">
        <f>'TableD2(m)'!B13+'TableD2(f)'!B13</f>
        <v>55681.78125</v>
      </c>
      <c r="C13" s="175">
        <f>'TableD2(m)'!C13+'TableD2(f)'!C13</f>
        <v>6842.241</v>
      </c>
      <c r="D13" s="175">
        <f>'TableD2(m)'!D13+'TableD2(f)'!D13</f>
        <v>8225.6260000000002</v>
      </c>
      <c r="E13" s="175">
        <f>'TableD2(m)'!E13+'TableD2(f)'!E13</f>
        <v>8575.8529999999992</v>
      </c>
      <c r="F13" s="175">
        <f>'TableD2(m)'!F13+'TableD2(f)'!F13</f>
        <v>8633.4510000000009</v>
      </c>
      <c r="G13" s="175">
        <f>'TableD2(m)'!G13+'TableD2(f)'!G13</f>
        <v>6433.4049999999997</v>
      </c>
      <c r="H13" s="175">
        <f>'TableD2(m)'!H13+'TableD2(f)'!H13</f>
        <v>6111.4490000000005</v>
      </c>
      <c r="I13" s="175">
        <f>'TableD2(m)'!I13+'TableD2(f)'!I13</f>
        <v>5250.3060000000005</v>
      </c>
      <c r="J13" s="175">
        <f>'TableD2(m)'!J13+'TableD2(f)'!J13</f>
        <v>3424.491</v>
      </c>
      <c r="K13" s="175">
        <f>'TableD2(m)'!K13+'TableD2(f)'!K13</f>
        <v>1913.385</v>
      </c>
      <c r="L13" s="212">
        <f>'TableD2(m)'!L13+'TableD2(f)'!L13</f>
        <v>271.57299999999998</v>
      </c>
    </row>
    <row r="14" spans="1:256" x14ac:dyDescent="0.2">
      <c r="A14" s="170">
        <v>1988</v>
      </c>
      <c r="B14" s="175">
        <f>'TableD2(m)'!B14+'TableD2(f)'!B14</f>
        <v>55966.14453125</v>
      </c>
      <c r="C14" s="175">
        <f>'TableD2(m)'!C14+'TableD2(f)'!C14</f>
        <v>6873.46</v>
      </c>
      <c r="D14" s="175">
        <f>'TableD2(m)'!D14+'TableD2(f)'!D14</f>
        <v>8127.11</v>
      </c>
      <c r="E14" s="175">
        <f>'TableD2(m)'!E14+'TableD2(f)'!E14</f>
        <v>8576.7799999999988</v>
      </c>
      <c r="F14" s="175">
        <f>'TableD2(m)'!F14+'TableD2(f)'!F14</f>
        <v>8591.5210000000006</v>
      </c>
      <c r="G14" s="175">
        <f>'TableD2(m)'!G14+'TableD2(f)'!G14</f>
        <v>6714.9059999999999</v>
      </c>
      <c r="H14" s="175">
        <f>'TableD2(m)'!H14+'TableD2(f)'!H14</f>
        <v>6052.2569999999996</v>
      </c>
      <c r="I14" s="175">
        <f>'TableD2(m)'!I14+'TableD2(f)'!I14</f>
        <v>5488.0039999999999</v>
      </c>
      <c r="J14" s="175">
        <f>'TableD2(m)'!J14+'TableD2(f)'!J14</f>
        <v>3282.9489999999996</v>
      </c>
      <c r="K14" s="175">
        <f>'TableD2(m)'!K14+'TableD2(f)'!K14</f>
        <v>1971.877</v>
      </c>
      <c r="L14" s="212">
        <f>'TableD2(m)'!L14+'TableD2(f)'!L14</f>
        <v>287.27800000000002</v>
      </c>
    </row>
    <row r="15" spans="1:256" x14ac:dyDescent="0.2">
      <c r="A15" s="170">
        <v>1989</v>
      </c>
      <c r="B15" s="175">
        <f>'TableD2(m)'!B15+'TableD2(f)'!B15</f>
        <v>56269.810546875</v>
      </c>
      <c r="C15" s="175">
        <f>'TableD2(m)'!C15+'TableD2(f)'!C15</f>
        <v>6891.6679999999997</v>
      </c>
      <c r="D15" s="175">
        <f>'TableD2(m)'!D15+'TableD2(f)'!D15</f>
        <v>8037.66</v>
      </c>
      <c r="E15" s="175">
        <f>'TableD2(m)'!E15+'TableD2(f)'!E15</f>
        <v>8575.509</v>
      </c>
      <c r="F15" s="175">
        <f>'TableD2(m)'!F15+'TableD2(f)'!F15</f>
        <v>8571.262999999999</v>
      </c>
      <c r="G15" s="175">
        <f>'TableD2(m)'!G15+'TableD2(f)'!G15</f>
        <v>6994.277</v>
      </c>
      <c r="H15" s="175">
        <f>'TableD2(m)'!H15+'TableD2(f)'!H15</f>
        <v>6001.7350000000006</v>
      </c>
      <c r="I15" s="175">
        <f>'TableD2(m)'!I15+'TableD2(f)'!I15</f>
        <v>5679.451</v>
      </c>
      <c r="J15" s="175">
        <f>'TableD2(m)'!J15+'TableD2(f)'!J15</f>
        <v>3187.6579999999999</v>
      </c>
      <c r="K15" s="175">
        <f>'TableD2(m)'!K15+'TableD2(f)'!K15</f>
        <v>2024.6660000000002</v>
      </c>
      <c r="L15" s="212">
        <f>'TableD2(m)'!L15+'TableD2(f)'!L15</f>
        <v>305.923</v>
      </c>
    </row>
    <row r="16" spans="1:256" x14ac:dyDescent="0.2">
      <c r="A16" s="170">
        <v>1990</v>
      </c>
      <c r="B16" s="175">
        <f>'TableD2(m)'!B16+'TableD2(f)'!B16</f>
        <v>56577.00390625</v>
      </c>
      <c r="C16" s="175">
        <f>'TableD2(m)'!C16+'TableD2(f)'!C16</f>
        <v>6859.7780000000002</v>
      </c>
      <c r="D16" s="175">
        <f>'TableD2(m)'!D16+'TableD2(f)'!D16</f>
        <v>7985.5940000000001</v>
      </c>
      <c r="E16" s="175">
        <f>'TableD2(m)'!E16+'TableD2(f)'!E16</f>
        <v>8590.7989999999991</v>
      </c>
      <c r="F16" s="175">
        <f>'TableD2(m)'!F16+'TableD2(f)'!F16</f>
        <v>8546.2569999999996</v>
      </c>
      <c r="G16" s="175">
        <f>'TableD2(m)'!G16+'TableD2(f)'!G16</f>
        <v>7320.0830000000005</v>
      </c>
      <c r="H16" s="175">
        <f>'TableD2(m)'!H16+'TableD2(f)'!H16</f>
        <v>5888.2780000000002</v>
      </c>
      <c r="I16" s="175">
        <f>'TableD2(m)'!I16+'TableD2(f)'!I16</f>
        <v>5679.7780000000002</v>
      </c>
      <c r="J16" s="175">
        <f>'TableD2(m)'!J16+'TableD2(f)'!J16</f>
        <v>3306.451</v>
      </c>
      <c r="K16" s="175">
        <f>'TableD2(m)'!K16+'TableD2(f)'!K16</f>
        <v>2075.9349999999999</v>
      </c>
      <c r="L16" s="212">
        <f>'TableD2(m)'!L16+'TableD2(f)'!L16</f>
        <v>324.04700000000003</v>
      </c>
    </row>
    <row r="17" spans="1:12" x14ac:dyDescent="0.2">
      <c r="A17" s="170">
        <v>1991</v>
      </c>
      <c r="B17" s="175">
        <f>'TableD2(m)'!B17+'TableD2(f)'!B17</f>
        <v>56840.658203125</v>
      </c>
      <c r="C17" s="175">
        <f>'TableD2(m)'!C17+'TableD2(f)'!C17</f>
        <v>6819.0389999999998</v>
      </c>
      <c r="D17" s="175">
        <f>'TableD2(m)'!D17+'TableD2(f)'!D17</f>
        <v>7895.9989999999998</v>
      </c>
      <c r="E17" s="175">
        <f>'TableD2(m)'!E17+'TableD2(f)'!E17</f>
        <v>8604.7649999999994</v>
      </c>
      <c r="F17" s="175">
        <f>'TableD2(m)'!F17+'TableD2(f)'!F17</f>
        <v>8561.91</v>
      </c>
      <c r="G17" s="175">
        <f>'TableD2(m)'!G17+'TableD2(f)'!G17</f>
        <v>7638.5660000000007</v>
      </c>
      <c r="H17" s="175">
        <f>'TableD2(m)'!H17+'TableD2(f)'!H17</f>
        <v>5758.3610000000008</v>
      </c>
      <c r="I17" s="175">
        <f>'TableD2(m)'!I17+'TableD2(f)'!I17</f>
        <v>5678.5329999999994</v>
      </c>
      <c r="J17" s="175">
        <f>'TableD2(m)'!J17+'TableD2(f)'!J17</f>
        <v>3428.33</v>
      </c>
      <c r="K17" s="175">
        <f>'TableD2(m)'!K17+'TableD2(f)'!K17</f>
        <v>2107.5619999999999</v>
      </c>
      <c r="L17" s="212">
        <f>'TableD2(m)'!L17+'TableD2(f)'!L17</f>
        <v>347.596</v>
      </c>
    </row>
    <row r="18" spans="1:12" x14ac:dyDescent="0.2">
      <c r="A18" s="170">
        <v>1992</v>
      </c>
      <c r="B18" s="175">
        <f>'TableD2(m)'!B18+'TableD2(f)'!B18</f>
        <v>57110.53125</v>
      </c>
      <c r="C18" s="175">
        <f>'TableD2(m)'!C18+'TableD2(f)'!C18</f>
        <v>6781.9070000000002</v>
      </c>
      <c r="D18" s="175">
        <f>'TableD2(m)'!D18+'TableD2(f)'!D18</f>
        <v>7807.2749999999996</v>
      </c>
      <c r="E18" s="175">
        <f>'TableD2(m)'!E18+'TableD2(f)'!E18</f>
        <v>8624.9589999999989</v>
      </c>
      <c r="F18" s="175">
        <f>'TableD2(m)'!F18+'TableD2(f)'!F18</f>
        <v>8560.3709999999992</v>
      </c>
      <c r="G18" s="175">
        <f>'TableD2(m)'!G18+'TableD2(f)'!G18</f>
        <v>7912.9079999999994</v>
      </c>
      <c r="H18" s="175">
        <f>'TableD2(m)'!H18+'TableD2(f)'!H18</f>
        <v>5683.9319999999998</v>
      </c>
      <c r="I18" s="175">
        <f>'TableD2(m)'!I18+'TableD2(f)'!I18</f>
        <v>5695.0920000000006</v>
      </c>
      <c r="J18" s="175">
        <f>'TableD2(m)'!J18+'TableD2(f)'!J18</f>
        <v>3511.3900000000003</v>
      </c>
      <c r="K18" s="175">
        <f>'TableD2(m)'!K18+'TableD2(f)'!K18</f>
        <v>2160.2060000000001</v>
      </c>
      <c r="L18" s="212">
        <f>'TableD2(m)'!L18+'TableD2(f)'!L18</f>
        <v>372.49299999999999</v>
      </c>
    </row>
    <row r="19" spans="1:12" x14ac:dyDescent="0.2">
      <c r="A19" s="170">
        <v>1993</v>
      </c>
      <c r="B19" s="175">
        <f>'TableD2(m)'!B19+'TableD2(f)'!B19</f>
        <v>57369.16015625</v>
      </c>
      <c r="C19" s="175">
        <f>'TableD2(m)'!C19+'TableD2(f)'!C19</f>
        <v>6775.6759999999995</v>
      </c>
      <c r="D19" s="175">
        <f>'TableD2(m)'!D19+'TableD2(f)'!D19</f>
        <v>7693.1540000000005</v>
      </c>
      <c r="E19" s="175">
        <f>'TableD2(m)'!E19+'TableD2(f)'!E19</f>
        <v>8600.2789999999986</v>
      </c>
      <c r="F19" s="175">
        <f>'TableD2(m)'!F19+'TableD2(f)'!F19</f>
        <v>8606.4220000000005</v>
      </c>
      <c r="G19" s="175">
        <f>'TableD2(m)'!G19+'TableD2(f)'!G19</f>
        <v>8129.6470000000008</v>
      </c>
      <c r="H19" s="175">
        <f>'TableD2(m)'!H19+'TableD2(f)'!H19</f>
        <v>5675.9459999999999</v>
      </c>
      <c r="I19" s="175">
        <f>'TableD2(m)'!I19+'TableD2(f)'!I19</f>
        <v>5685.9860000000008</v>
      </c>
      <c r="J19" s="175">
        <f>'TableD2(m)'!J19+'TableD2(f)'!J19</f>
        <v>3594.924</v>
      </c>
      <c r="K19" s="175">
        <f>'TableD2(m)'!K19+'TableD2(f)'!K19</f>
        <v>2211.7869999999998</v>
      </c>
      <c r="L19" s="212">
        <f>'TableD2(m)'!L19+'TableD2(f)'!L19</f>
        <v>395.34</v>
      </c>
    </row>
    <row r="20" spans="1:12" x14ac:dyDescent="0.2">
      <c r="A20" s="170">
        <v>1994</v>
      </c>
      <c r="B20" s="175">
        <f>'TableD2(m)'!B20+'TableD2(f)'!B20</f>
        <v>57565.009765625</v>
      </c>
      <c r="C20" s="175">
        <f>'TableD2(m)'!C20+'TableD2(f)'!C20</f>
        <v>6723.6580000000004</v>
      </c>
      <c r="D20" s="175">
        <f>'TableD2(m)'!D20+'TableD2(f)'!D20</f>
        <v>7650.8019999999997</v>
      </c>
      <c r="E20" s="175">
        <f>'TableD2(m)'!E20+'TableD2(f)'!E20</f>
        <v>8500.2079999999987</v>
      </c>
      <c r="F20" s="175">
        <f>'TableD2(m)'!F20+'TableD2(f)'!F20</f>
        <v>8640.4160000000011</v>
      </c>
      <c r="G20" s="175">
        <f>'TableD2(m)'!G20+'TableD2(f)'!G20</f>
        <v>8344.3709999999992</v>
      </c>
      <c r="H20" s="175">
        <f>'TableD2(m)'!H20+'TableD2(f)'!H20</f>
        <v>5673.2160000000003</v>
      </c>
      <c r="I20" s="175">
        <f>'TableD2(m)'!I20+'TableD2(f)'!I20</f>
        <v>5685.87</v>
      </c>
      <c r="J20" s="175">
        <f>'TableD2(m)'!J20+'TableD2(f)'!J20</f>
        <v>3678.4139999999998</v>
      </c>
      <c r="K20" s="175">
        <f>'TableD2(m)'!K20+'TableD2(f)'!K20</f>
        <v>2251.9519999999998</v>
      </c>
      <c r="L20" s="212">
        <f>'TableD2(m)'!L20+'TableD2(f)'!L20</f>
        <v>416.101</v>
      </c>
    </row>
    <row r="21" spans="1:12" x14ac:dyDescent="0.2">
      <c r="A21" s="170">
        <v>1995</v>
      </c>
      <c r="B21" s="175">
        <f>'TableD2(m)'!B21+'TableD2(f)'!B21</f>
        <v>57752.541015625</v>
      </c>
      <c r="C21" s="175">
        <f>'TableD2(m)'!C21+'TableD2(f)'!C21</f>
        <v>6662.9750000000004</v>
      </c>
      <c r="D21" s="175">
        <f>'TableD2(m)'!D21+'TableD2(f)'!D21</f>
        <v>7668.9960000000001</v>
      </c>
      <c r="E21" s="175">
        <f>'TableD2(m)'!E21+'TableD2(f)'!E21</f>
        <v>8354.8549999999996</v>
      </c>
      <c r="F21" s="175">
        <f>'TableD2(m)'!F21+'TableD2(f)'!F21</f>
        <v>8655.2999999999993</v>
      </c>
      <c r="G21" s="175">
        <f>'TableD2(m)'!G21+'TableD2(f)'!G21</f>
        <v>8548.1549999999988</v>
      </c>
      <c r="H21" s="175">
        <f>'TableD2(m)'!H21+'TableD2(f)'!H21</f>
        <v>5698.335</v>
      </c>
      <c r="I21" s="175">
        <f>'TableD2(m)'!I21+'TableD2(f)'!I21</f>
        <v>5654.3289999999997</v>
      </c>
      <c r="J21" s="175">
        <f>'TableD2(m)'!J21+'TableD2(f)'!J21</f>
        <v>3883.1610000000001</v>
      </c>
      <c r="K21" s="175">
        <f>'TableD2(m)'!K21+'TableD2(f)'!K21</f>
        <v>2185.931</v>
      </c>
      <c r="L21" s="212">
        <f>'TableD2(m)'!L21+'TableD2(f)'!L21</f>
        <v>440.49799999999999</v>
      </c>
    </row>
    <row r="22" spans="1:12" x14ac:dyDescent="0.2">
      <c r="A22" s="170">
        <v>1996</v>
      </c>
      <c r="B22" s="175">
        <f>'TableD2(m)'!B22+'TableD2(f)'!B22</f>
        <v>57935.958984375</v>
      </c>
      <c r="C22" s="175">
        <f>'TableD2(m)'!C22+'TableD2(f)'!C22</f>
        <v>6609.7260000000006</v>
      </c>
      <c r="D22" s="175">
        <f>'TableD2(m)'!D22+'TableD2(f)'!D22</f>
        <v>7716.8649999999998</v>
      </c>
      <c r="E22" s="175">
        <f>'TableD2(m)'!E22+'TableD2(f)'!E22</f>
        <v>8193.5630000000001</v>
      </c>
      <c r="F22" s="175">
        <f>'TableD2(m)'!F22+'TableD2(f)'!F22</f>
        <v>8660.4039999999986</v>
      </c>
      <c r="G22" s="175">
        <f>'TableD2(m)'!G22+'TableD2(f)'!G22</f>
        <v>8557.0600000000013</v>
      </c>
      <c r="H22" s="175">
        <f>'TableD2(m)'!H22+'TableD2(f)'!H22</f>
        <v>5916.6859999999997</v>
      </c>
      <c r="I22" s="175">
        <f>'TableD2(m)'!I22+'TableD2(f)'!I22</f>
        <v>5621.6350000000002</v>
      </c>
      <c r="J22" s="175">
        <f>'TableD2(m)'!J22+'TableD2(f)'!J22</f>
        <v>4124.0349999999999</v>
      </c>
      <c r="K22" s="175">
        <f>'TableD2(m)'!K22+'TableD2(f)'!K22</f>
        <v>2073.3630000000003</v>
      </c>
      <c r="L22" s="212">
        <f>'TableD2(m)'!L22+'TableD2(f)'!L22</f>
        <v>462.62199999999996</v>
      </c>
    </row>
    <row r="23" spans="1:12" x14ac:dyDescent="0.2">
      <c r="A23" s="170">
        <v>1997</v>
      </c>
      <c r="B23" s="175">
        <f>'TableD2(m)'!B23+'TableD2(f)'!B23</f>
        <v>58116.015625</v>
      </c>
      <c r="C23" s="175">
        <f>'TableD2(m)'!C23+'TableD2(f)'!C23</f>
        <v>6569.3109999999997</v>
      </c>
      <c r="D23" s="175">
        <f>'TableD2(m)'!D23+'TableD2(f)'!D23</f>
        <v>7733.6030000000001</v>
      </c>
      <c r="E23" s="175">
        <f>'TableD2(m)'!E23+'TableD2(f)'!E23</f>
        <v>8084.3440000000001</v>
      </c>
      <c r="F23" s="175">
        <f>'TableD2(m)'!F23+'TableD2(f)'!F23</f>
        <v>8633.0560000000005</v>
      </c>
      <c r="G23" s="175">
        <f>'TableD2(m)'!G23+'TableD2(f)'!G23</f>
        <v>8532.0319999999992</v>
      </c>
      <c r="H23" s="175">
        <f>'TableD2(m)'!H23+'TableD2(f)'!H23</f>
        <v>6182.902</v>
      </c>
      <c r="I23" s="175">
        <f>'TableD2(m)'!I23+'TableD2(f)'!I23</f>
        <v>5582.89</v>
      </c>
      <c r="J23" s="175">
        <f>'TableD2(m)'!J23+'TableD2(f)'!J23</f>
        <v>4340.0720000000001</v>
      </c>
      <c r="K23" s="175">
        <f>'TableD2(m)'!K23+'TableD2(f)'!K23</f>
        <v>1976.213</v>
      </c>
      <c r="L23" s="212">
        <f>'TableD2(m)'!L23+'TableD2(f)'!L23</f>
        <v>481.59500000000003</v>
      </c>
    </row>
    <row r="24" spans="1:12" x14ac:dyDescent="0.2">
      <c r="A24" s="170">
        <f t="shared" ref="A24:A39" si="0">A23+1</f>
        <v>1998</v>
      </c>
      <c r="B24" s="175">
        <f>'TableD2(m)'!B24+'TableD2(f)'!B24</f>
        <v>58298.958984375</v>
      </c>
      <c r="C24" s="175">
        <f>'TableD2(m)'!C24+'TableD2(f)'!C24</f>
        <v>6523.0290000000005</v>
      </c>
      <c r="D24" s="175">
        <f>'TableD2(m)'!D24+'TableD2(f)'!D24</f>
        <v>7757.9789999999994</v>
      </c>
      <c r="E24" s="175">
        <f>'TableD2(m)'!E24+'TableD2(f)'!E24</f>
        <v>7976.1720000000005</v>
      </c>
      <c r="F24" s="175">
        <f>'TableD2(m)'!F24+'TableD2(f)'!F24</f>
        <v>8611.0020000000004</v>
      </c>
      <c r="G24" s="175">
        <f>'TableD2(m)'!G24+'TableD2(f)'!G24</f>
        <v>8490.9340000000011</v>
      </c>
      <c r="H24" s="175">
        <f>'TableD2(m)'!H24+'TableD2(f)'!H24</f>
        <v>6460.7270000000008</v>
      </c>
      <c r="I24" s="175">
        <f>'TableD2(m)'!I24+'TableD2(f)'!I24</f>
        <v>5536.4949999999999</v>
      </c>
      <c r="J24" s="175">
        <f>'TableD2(m)'!J24+'TableD2(f)'!J24</f>
        <v>4533.1350000000002</v>
      </c>
      <c r="K24" s="175">
        <f>'TableD2(m)'!K24+'TableD2(f)'!K24</f>
        <v>1905.1389999999999</v>
      </c>
      <c r="L24" s="212">
        <f>'TableD2(m)'!L24+'TableD2(f)'!L24</f>
        <v>504.34999999999997</v>
      </c>
    </row>
    <row r="25" spans="1:12" x14ac:dyDescent="0.2">
      <c r="A25" s="170">
        <f t="shared" si="0"/>
        <v>1999</v>
      </c>
      <c r="B25" s="175">
        <f>'TableD2(m)'!B25+'TableD2(f)'!B25</f>
        <v>58496.61328125</v>
      </c>
      <c r="C25" s="175">
        <f>'TableD2(m)'!C25+'TableD2(f)'!C25</f>
        <v>6487.9380000000001</v>
      </c>
      <c r="D25" s="175">
        <f>'TableD2(m)'!D25+'TableD2(f)'!D25</f>
        <v>7762.2739999999994</v>
      </c>
      <c r="E25" s="175">
        <f>'TableD2(m)'!E25+'TableD2(f)'!E25</f>
        <v>7891.3389999999999</v>
      </c>
      <c r="F25" s="175">
        <f>'TableD2(m)'!F25+'TableD2(f)'!F25</f>
        <v>8577.4009999999998</v>
      </c>
      <c r="G25" s="175">
        <f>'TableD2(m)'!G25+'TableD2(f)'!G25</f>
        <v>8470.1149999999998</v>
      </c>
      <c r="H25" s="175">
        <f>'TableD2(m)'!H25+'TableD2(f)'!H25</f>
        <v>6732.652</v>
      </c>
      <c r="I25" s="175">
        <f>'TableD2(m)'!I25+'TableD2(f)'!I25</f>
        <v>5496.076</v>
      </c>
      <c r="J25" s="175">
        <f>'TableD2(m)'!J25+'TableD2(f)'!J25</f>
        <v>4682.2890000000007</v>
      </c>
      <c r="K25" s="175">
        <f>'TableD2(m)'!K25+'TableD2(f)'!K25</f>
        <v>1870.4929999999999</v>
      </c>
      <c r="L25" s="212">
        <f>'TableD2(m)'!L25+'TableD2(f)'!L25</f>
        <v>526.03599999999994</v>
      </c>
    </row>
    <row r="26" spans="1:12" x14ac:dyDescent="0.2">
      <c r="A26" s="170">
        <f t="shared" si="0"/>
        <v>2000</v>
      </c>
      <c r="B26" s="175">
        <f>'TableD2(m)'!B26+'TableD2(f)'!B26</f>
        <v>58858.193359375</v>
      </c>
      <c r="C26" s="175">
        <f>'TableD2(m)'!C26+'TableD2(f)'!C26</f>
        <v>6492.299</v>
      </c>
      <c r="D26" s="175">
        <f>'TableD2(m)'!D26+'TableD2(f)'!D26</f>
        <v>7745.7530000000006</v>
      </c>
      <c r="E26" s="175">
        <f>'TableD2(m)'!E26+'TableD2(f)'!E26</f>
        <v>7847.3209999999999</v>
      </c>
      <c r="F26" s="175">
        <f>'TableD2(m)'!F26+'TableD2(f)'!F26</f>
        <v>8586.3280000000013</v>
      </c>
      <c r="G26" s="175">
        <f>'TableD2(m)'!G26+'TableD2(f)'!G26</f>
        <v>8460.8340000000007</v>
      </c>
      <c r="H26" s="175">
        <f>'TableD2(m)'!H26+'TableD2(f)'!H26</f>
        <v>7065.2160000000003</v>
      </c>
      <c r="I26" s="175">
        <f>'TableD2(m)'!I26+'TableD2(f)'!I26</f>
        <v>5419.9439999999995</v>
      </c>
      <c r="J26" s="175">
        <f>'TableD2(m)'!J26+'TableD2(f)'!J26</f>
        <v>4705.2690000000002</v>
      </c>
      <c r="K26" s="175">
        <f>'TableD2(m)'!K26+'TableD2(f)'!K26</f>
        <v>1989.6309999999999</v>
      </c>
      <c r="L26" s="212">
        <f>'TableD2(m)'!L26+'TableD2(f)'!L26</f>
        <v>545.60300000000007</v>
      </c>
    </row>
    <row r="27" spans="1:12" x14ac:dyDescent="0.2">
      <c r="A27" s="170">
        <f t="shared" si="0"/>
        <v>2001</v>
      </c>
      <c r="B27" s="175">
        <f>'TableD2(m)'!B27+'TableD2(f)'!B27</f>
        <v>59266.5703125</v>
      </c>
      <c r="C27" s="175">
        <f>'TableD2(m)'!C27+'TableD2(f)'!C27</f>
        <v>6529.491</v>
      </c>
      <c r="D27" s="175">
        <f>'TableD2(m)'!D27+'TableD2(f)'!D27</f>
        <v>7730.9359999999997</v>
      </c>
      <c r="E27" s="175">
        <f>'TableD2(m)'!E27+'TableD2(f)'!E27</f>
        <v>7783.9669999999996</v>
      </c>
      <c r="F27" s="175">
        <f>'TableD2(m)'!F27+'TableD2(f)'!F27</f>
        <v>8613.2649999999994</v>
      </c>
      <c r="G27" s="175">
        <f>'TableD2(m)'!G27+'TableD2(f)'!G27</f>
        <v>8491.1659999999993</v>
      </c>
      <c r="H27" s="175">
        <f>'TableD2(m)'!H27+'TableD2(f)'!H27</f>
        <v>7388.1030000000001</v>
      </c>
      <c r="I27" s="175">
        <f>'TableD2(m)'!I27+'TableD2(f)'!I27</f>
        <v>5328.5660000000007</v>
      </c>
      <c r="J27" s="175">
        <f>'TableD2(m)'!J27+'TableD2(f)'!J27</f>
        <v>4727.875</v>
      </c>
      <c r="K27" s="175">
        <f>'TableD2(m)'!K27+'TableD2(f)'!K27</f>
        <v>2112.1610000000001</v>
      </c>
      <c r="L27" s="212">
        <f>'TableD2(m)'!L27+'TableD2(f)'!L27</f>
        <v>561.04200000000003</v>
      </c>
    </row>
    <row r="28" spans="1:12" x14ac:dyDescent="0.2">
      <c r="A28" s="170">
        <f t="shared" si="0"/>
        <v>2002</v>
      </c>
      <c r="B28" s="175">
        <f>'TableD2(m)'!B28+'TableD2(f)'!B28</f>
        <v>59685.896484375</v>
      </c>
      <c r="C28" s="175">
        <f>'TableD2(m)'!C28+'TableD2(f)'!C28</f>
        <v>6574.3230000000003</v>
      </c>
      <c r="D28" s="175">
        <f>'TableD2(m)'!D28+'TableD2(f)'!D28</f>
        <v>7717.22</v>
      </c>
      <c r="E28" s="175">
        <f>'TableD2(m)'!E28+'TableD2(f)'!E28</f>
        <v>7720.4560000000001</v>
      </c>
      <c r="F28" s="175">
        <f>'TableD2(m)'!F28+'TableD2(f)'!F28</f>
        <v>8651.42</v>
      </c>
      <c r="G28" s="175">
        <f>'TableD2(m)'!G28+'TableD2(f)'!G28</f>
        <v>8500.8520000000008</v>
      </c>
      <c r="H28" s="175">
        <f>'TableD2(m)'!H28+'TableD2(f)'!H28</f>
        <v>7670.7240000000002</v>
      </c>
      <c r="I28" s="175">
        <f>'TableD2(m)'!I28+'TableD2(f)'!I28</f>
        <v>5285.71</v>
      </c>
      <c r="J28" s="175">
        <f>'TableD2(m)'!J28+'TableD2(f)'!J28</f>
        <v>4768.2190000000001</v>
      </c>
      <c r="K28" s="175">
        <f>'TableD2(m)'!K28+'TableD2(f)'!K28</f>
        <v>2212.2269999999999</v>
      </c>
      <c r="L28" s="212">
        <f>'TableD2(m)'!L28+'TableD2(f)'!L28</f>
        <v>584.74800000000005</v>
      </c>
    </row>
    <row r="29" spans="1:12" x14ac:dyDescent="0.2">
      <c r="A29" s="170">
        <f t="shared" si="0"/>
        <v>2003</v>
      </c>
      <c r="B29" s="175">
        <f>'TableD2(m)'!B29+'TableD2(f)'!B29</f>
        <v>60101.83984375</v>
      </c>
      <c r="C29" s="175">
        <f>'TableD2(m)'!C29+'TableD2(f)'!C29</f>
        <v>6639.4840000000004</v>
      </c>
      <c r="D29" s="175">
        <f>'TableD2(m)'!D29+'TableD2(f)'!D29</f>
        <v>7720.0740000000005</v>
      </c>
      <c r="E29" s="175">
        <f>'TableD2(m)'!E29+'TableD2(f)'!E29</f>
        <v>7641.1630000000005</v>
      </c>
      <c r="F29" s="175">
        <f>'TableD2(m)'!F29+'TableD2(f)'!F29</f>
        <v>8641.3739999999998</v>
      </c>
      <c r="G29" s="175">
        <f>'TableD2(m)'!G29+'TableD2(f)'!G29</f>
        <v>8556.0669999999991</v>
      </c>
      <c r="H29" s="175">
        <f>'TableD2(m)'!H29+'TableD2(f)'!H29</f>
        <v>7898.58</v>
      </c>
      <c r="I29" s="175">
        <f>'TableD2(m)'!I29+'TableD2(f)'!I29</f>
        <v>5303.0470000000005</v>
      </c>
      <c r="J29" s="175">
        <f>'TableD2(m)'!J29+'TableD2(f)'!J29</f>
        <v>4786.2460000000001</v>
      </c>
      <c r="K29" s="175">
        <f>'TableD2(m)'!K29+'TableD2(f)'!K29</f>
        <v>2310.931</v>
      </c>
      <c r="L29" s="212">
        <f>'TableD2(m)'!L29+'TableD2(f)'!L29</f>
        <v>604.875</v>
      </c>
    </row>
    <row r="30" spans="1:12" x14ac:dyDescent="0.2">
      <c r="A30" s="170">
        <f t="shared" si="0"/>
        <v>2004</v>
      </c>
      <c r="B30" s="175">
        <f>'TableD2(m)'!B30+'TableD2(f)'!B30</f>
        <v>60505.419921875</v>
      </c>
      <c r="C30" s="175">
        <f>'TableD2(m)'!C30+'TableD2(f)'!C30</f>
        <v>6699.7459999999992</v>
      </c>
      <c r="D30" s="175">
        <f>'TableD2(m)'!D30+'TableD2(f)'!D30</f>
        <v>7706.9339999999993</v>
      </c>
      <c r="E30" s="175">
        <f>'TableD2(m)'!E30+'TableD2(f)'!E30</f>
        <v>7634.3209999999999</v>
      </c>
      <c r="F30" s="175">
        <f>'TableD2(m)'!F30+'TableD2(f)'!F30</f>
        <v>8576.4279999999999</v>
      </c>
      <c r="G30" s="175">
        <f>'TableD2(m)'!G30+'TableD2(f)'!G30</f>
        <v>8609.1880000000001</v>
      </c>
      <c r="H30" s="175">
        <f>'TableD2(m)'!H30+'TableD2(f)'!H30</f>
        <v>8124.1749999999993</v>
      </c>
      <c r="I30" s="175">
        <f>'TableD2(m)'!I30+'TableD2(f)'!I30</f>
        <v>5323.3779999999997</v>
      </c>
      <c r="J30" s="175">
        <f>'TableD2(m)'!J30+'TableD2(f)'!J30</f>
        <v>4812.1669999999995</v>
      </c>
      <c r="K30" s="175">
        <f>'TableD2(m)'!K30+'TableD2(f)'!K30</f>
        <v>2402.2619999999997</v>
      </c>
      <c r="L30" s="212">
        <f>'TableD2(m)'!L30+'TableD2(f)'!L30</f>
        <v>616.822</v>
      </c>
    </row>
    <row r="31" spans="1:12" x14ac:dyDescent="0.2">
      <c r="A31" s="170">
        <f t="shared" si="0"/>
        <v>2005</v>
      </c>
      <c r="B31" s="175">
        <f>'TableD2(m)'!B31+'TableD2(f)'!B31</f>
        <v>60963.265625</v>
      </c>
      <c r="C31" s="175">
        <f>'TableD2(m)'!C31+'TableD2(f)'!C31</f>
        <v>6746.7079999999996</v>
      </c>
      <c r="D31" s="175">
        <f>'TableD2(m)'!D31+'TableD2(f)'!D31</f>
        <v>7697.7919999999995</v>
      </c>
      <c r="E31" s="175">
        <f>'TableD2(m)'!E31+'TableD2(f)'!E31</f>
        <v>7697.0769999999993</v>
      </c>
      <c r="F31" s="175">
        <f>'TableD2(m)'!F31+'TableD2(f)'!F31</f>
        <v>8480.0609999999997</v>
      </c>
      <c r="G31" s="175">
        <f>'TableD2(m)'!G31+'TableD2(f)'!G31</f>
        <v>8652.7890000000007</v>
      </c>
      <c r="H31" s="175">
        <f>'TableD2(m)'!H31+'TableD2(f)'!H31</f>
        <v>8340.6579999999994</v>
      </c>
      <c r="I31" s="175">
        <f>'TableD2(m)'!I31+'TableD2(f)'!I31</f>
        <v>5368.759</v>
      </c>
      <c r="J31" s="175">
        <f>'TableD2(m)'!J31+'TableD2(f)'!J31</f>
        <v>4820.3379999999997</v>
      </c>
      <c r="K31" s="175">
        <f>'TableD2(m)'!K31+'TableD2(f)'!K31</f>
        <v>2563.5529999999999</v>
      </c>
      <c r="L31" s="212">
        <f>'TableD2(m)'!L31+'TableD2(f)'!L31</f>
        <v>595.529</v>
      </c>
    </row>
    <row r="32" spans="1:12" x14ac:dyDescent="0.2">
      <c r="A32" s="170">
        <f t="shared" si="0"/>
        <v>2006</v>
      </c>
      <c r="B32" s="175">
        <f>'TableD2(m)'!B32+'TableD2(f)'!B32</f>
        <v>61399.732421875</v>
      </c>
      <c r="C32" s="175">
        <f>'TableD2(m)'!C32+'TableD2(f)'!C32</f>
        <v>6786.6940000000004</v>
      </c>
      <c r="D32" s="175">
        <f>'TableD2(m)'!D32+'TableD2(f)'!D32</f>
        <v>7677.3760000000002</v>
      </c>
      <c r="E32" s="175">
        <f>'TableD2(m)'!E32+'TableD2(f)'!E32</f>
        <v>7798.3459999999995</v>
      </c>
      <c r="F32" s="175">
        <f>'TableD2(m)'!F32+'TableD2(f)'!F32</f>
        <v>8361.2690000000002</v>
      </c>
      <c r="G32" s="175">
        <f>'TableD2(m)'!G32+'TableD2(f)'!G32</f>
        <v>8693.8420000000006</v>
      </c>
      <c r="H32" s="175">
        <f>'TableD2(m)'!H32+'TableD2(f)'!H32</f>
        <v>8366.7119999999995</v>
      </c>
      <c r="I32" s="175">
        <f>'TableD2(m)'!I32+'TableD2(f)'!I32</f>
        <v>5601.0750000000007</v>
      </c>
      <c r="J32" s="175">
        <f>'TableD2(m)'!J32+'TableD2(f)'!J32</f>
        <v>4827.24</v>
      </c>
      <c r="K32" s="175">
        <f>'TableD2(m)'!K32+'TableD2(f)'!K32</f>
        <v>2731.011</v>
      </c>
      <c r="L32" s="212">
        <f>'TableD2(m)'!L32+'TableD2(f)'!L32</f>
        <v>556.16800000000001</v>
      </c>
    </row>
    <row r="33" spans="1:12" x14ac:dyDescent="0.2">
      <c r="A33" s="170">
        <f t="shared" si="0"/>
        <v>2007</v>
      </c>
      <c r="B33" s="175">
        <f>'TableD2(m)'!B33+'TableD2(f)'!B33</f>
        <v>61795.240234375</v>
      </c>
      <c r="C33" s="175">
        <f>'TableD2(m)'!C33+'TableD2(f)'!C33</f>
        <v>6858.9439999999995</v>
      </c>
      <c r="D33" s="175">
        <f>'TableD2(m)'!D33+'TableD2(f)'!D33</f>
        <v>7650.277</v>
      </c>
      <c r="E33" s="175">
        <f>'TableD2(m)'!E33+'TableD2(f)'!E33</f>
        <v>7823.9480000000003</v>
      </c>
      <c r="F33" s="175">
        <f>'TableD2(m)'!F33+'TableD2(f)'!F33</f>
        <v>8304.3410000000003</v>
      </c>
      <c r="G33" s="175">
        <f>'TableD2(m)'!G33+'TableD2(f)'!G33</f>
        <v>8714.59</v>
      </c>
      <c r="H33" s="175">
        <f>'TableD2(m)'!H33+'TableD2(f)'!H33</f>
        <v>8356.2579999999998</v>
      </c>
      <c r="I33" s="175">
        <f>'TableD2(m)'!I33+'TableD2(f)'!I33</f>
        <v>5868.6679999999997</v>
      </c>
      <c r="J33" s="175">
        <f>'TableD2(m)'!J33+'TableD2(f)'!J33</f>
        <v>4813</v>
      </c>
      <c r="K33" s="175">
        <f>'TableD2(m)'!K33+'TableD2(f)'!K33</f>
        <v>2874.3869999999997</v>
      </c>
      <c r="L33" s="212">
        <f>'TableD2(m)'!L33+'TableD2(f)'!L33</f>
        <v>530.82500000000005</v>
      </c>
    </row>
    <row r="34" spans="1:12" x14ac:dyDescent="0.2">
      <c r="A34" s="170">
        <f t="shared" si="0"/>
        <v>2008</v>
      </c>
      <c r="B34" s="175">
        <f>'TableD2(m)'!B34+'TableD2(f)'!B34</f>
        <v>62134.8671875</v>
      </c>
      <c r="C34" s="175">
        <f>'TableD2(m)'!C34+'TableD2(f)'!C34</f>
        <v>6898.0259999999998</v>
      </c>
      <c r="D34" s="175">
        <f>'TableD2(m)'!D34+'TableD2(f)'!D34</f>
        <v>7630.4760000000006</v>
      </c>
      <c r="E34" s="175">
        <f>'TableD2(m)'!E34+'TableD2(f)'!E34</f>
        <v>7851.9030000000002</v>
      </c>
      <c r="F34" s="175">
        <f>'TableD2(m)'!F34+'TableD2(f)'!F34</f>
        <v>8227.3919999999998</v>
      </c>
      <c r="G34" s="175">
        <f>'TableD2(m)'!G34+'TableD2(f)'!G34</f>
        <v>8731.6039999999994</v>
      </c>
      <c r="H34" s="175">
        <f>'TableD2(m)'!H34+'TableD2(f)'!H34</f>
        <v>8332.4979999999996</v>
      </c>
      <c r="I34" s="175">
        <f>'TableD2(m)'!I34+'TableD2(f)'!I34</f>
        <v>6150.2179999999998</v>
      </c>
      <c r="J34" s="175">
        <f>'TableD2(m)'!J34+'TableD2(f)'!J34</f>
        <v>4790.4580000000005</v>
      </c>
      <c r="K34" s="175">
        <f>'TableD2(m)'!K34+'TableD2(f)'!K34</f>
        <v>3000.41</v>
      </c>
      <c r="L34" s="212">
        <f>'TableD2(m)'!L34+'TableD2(f)'!L34</f>
        <v>521.88099999999997</v>
      </c>
    </row>
    <row r="35" spans="1:12" x14ac:dyDescent="0.2">
      <c r="A35" s="170">
        <f t="shared" si="0"/>
        <v>2009</v>
      </c>
      <c r="B35" s="175">
        <f>'TableD2(m)'!B35+'TableD2(f)'!B35</f>
        <v>62465.70703125</v>
      </c>
      <c r="C35" s="175">
        <f>'TableD2(m)'!C35+'TableD2(f)'!C35</f>
        <v>6938.5360000000001</v>
      </c>
      <c r="D35" s="175">
        <f>'TableD2(m)'!D35+'TableD2(f)'!D35</f>
        <v>7627.3629999999994</v>
      </c>
      <c r="E35" s="175">
        <f>'TableD2(m)'!E35+'TableD2(f)'!E35</f>
        <v>7858.4719999999998</v>
      </c>
      <c r="F35" s="175">
        <f>'TableD2(m)'!F35+'TableD2(f)'!F35</f>
        <v>8160.3499999999995</v>
      </c>
      <c r="G35" s="175">
        <f>'TableD2(m)'!G35+'TableD2(f)'!G35</f>
        <v>8734.148000000001</v>
      </c>
      <c r="H35" s="175">
        <f>'TableD2(m)'!H35+'TableD2(f)'!H35</f>
        <v>8324.741</v>
      </c>
      <c r="I35" s="175">
        <f>'TableD2(m)'!I35+'TableD2(f)'!I35</f>
        <v>6412.8909999999996</v>
      </c>
      <c r="J35" s="175">
        <f>'TableD2(m)'!J35+'TableD2(f)'!J35</f>
        <v>4778.0380000000005</v>
      </c>
      <c r="K35" s="175">
        <f>'TableD2(m)'!K35+'TableD2(f)'!K35</f>
        <v>3103.2820000000002</v>
      </c>
      <c r="L35" s="212">
        <f>'TableD2(m)'!L35+'TableD2(f)'!L35</f>
        <v>527.88800000000003</v>
      </c>
    </row>
    <row r="36" spans="1:12" x14ac:dyDescent="0.2">
      <c r="A36" s="170">
        <f t="shared" si="0"/>
        <v>2010</v>
      </c>
      <c r="B36" s="175">
        <f>'TableD2(m)'!B36+'TableD2(f)'!B36</f>
        <v>62765.234375</v>
      </c>
      <c r="C36" s="175">
        <f>'TableD2(m)'!C36+'TableD2(f)'!C36</f>
        <v>6943.2759999999998</v>
      </c>
      <c r="D36" s="175">
        <f>'TableD2(m)'!D36+'TableD2(f)'!D36</f>
        <v>7663.1190000000006</v>
      </c>
      <c r="E36" s="175">
        <f>'TableD2(m)'!E36+'TableD2(f)'!E36</f>
        <v>7808.4210000000003</v>
      </c>
      <c r="F36" s="175">
        <f>'TableD2(m)'!F36+'TableD2(f)'!F36</f>
        <v>8125.1260000000002</v>
      </c>
      <c r="G36" s="175">
        <f>'TableD2(m)'!G36+'TableD2(f)'!G36</f>
        <v>8748.737000000001</v>
      </c>
      <c r="H36" s="175">
        <f>'TableD2(m)'!H36+'TableD2(f)'!H36</f>
        <v>8301.8919999999998</v>
      </c>
      <c r="I36" s="175">
        <f>'TableD2(m)'!I36+'TableD2(f)'!I36</f>
        <v>6709.9560000000001</v>
      </c>
      <c r="J36" s="175">
        <f>'TableD2(m)'!J36+'TableD2(f)'!J36</f>
        <v>4713.3410000000003</v>
      </c>
      <c r="K36" s="175">
        <f>'TableD2(m)'!K36+'TableD2(f)'!K36</f>
        <v>3142.3900000000003</v>
      </c>
      <c r="L36" s="212">
        <f>'TableD2(m)'!L36+'TableD2(f)'!L36</f>
        <v>608.97699999999998</v>
      </c>
    </row>
    <row r="37" spans="1:12" x14ac:dyDescent="0.2">
      <c r="A37" s="170">
        <f t="shared" si="0"/>
        <v>2011</v>
      </c>
      <c r="B37" s="175">
        <f>'TableD2(m)'!B37+'TableD2(f)'!B37</f>
        <v>63088.990234375</v>
      </c>
      <c r="C37" s="175">
        <f>'TableD2(m)'!C37+'TableD2(f)'!C37</f>
        <v>6973.0139999999992</v>
      </c>
      <c r="D37" s="175">
        <f>'TableD2(m)'!D37+'TableD2(f)'!D37</f>
        <v>7698.2240000000002</v>
      </c>
      <c r="E37" s="175">
        <f>'TableD2(m)'!E37+'TableD2(f)'!E37</f>
        <v>7761.1369999999997</v>
      </c>
      <c r="F37" s="175">
        <f>'TableD2(m)'!F37+'TableD2(f)'!F37</f>
        <v>8066.8649999999998</v>
      </c>
      <c r="G37" s="175">
        <f>'TableD2(m)'!G37+'TableD2(f)'!G37</f>
        <v>8780.4959999999992</v>
      </c>
      <c r="H37" s="175">
        <f>'TableD2(m)'!H37+'TableD2(f)'!H37</f>
        <v>8323.9160000000011</v>
      </c>
      <c r="I37" s="175">
        <f>'TableD2(m)'!I37+'TableD2(f)'!I37</f>
        <v>6991.8130000000001</v>
      </c>
      <c r="J37" s="175">
        <f>'TableD2(m)'!J37+'TableD2(f)'!J37</f>
        <v>4634.1440000000002</v>
      </c>
      <c r="K37" s="175">
        <f>'TableD2(m)'!K37+'TableD2(f)'!K37</f>
        <v>3175.9790000000003</v>
      </c>
      <c r="L37" s="212">
        <f>'TableD2(m)'!L37+'TableD2(f)'!L37</f>
        <v>683.40200000000004</v>
      </c>
    </row>
    <row r="38" spans="1:12" x14ac:dyDescent="0.2">
      <c r="A38" s="170">
        <f t="shared" si="0"/>
        <v>2012</v>
      </c>
      <c r="B38" s="175">
        <f>'TableD2(m)'!B38+'TableD2(f)'!B38</f>
        <v>63409.1875</v>
      </c>
      <c r="C38" s="175">
        <f>'TableD2(m)'!C38+'TableD2(f)'!C38</f>
        <v>7002.1679999999997</v>
      </c>
      <c r="D38" s="175">
        <f>'TableD2(m)'!D38+'TableD2(f)'!D38</f>
        <v>7732.326</v>
      </c>
      <c r="E38" s="175">
        <f>'TableD2(m)'!E38+'TableD2(f)'!E38</f>
        <v>7712.7309999999998</v>
      </c>
      <c r="F38" s="175">
        <f>'TableD2(m)'!F38+'TableD2(f)'!F38</f>
        <v>7998.6880000000001</v>
      </c>
      <c r="G38" s="175">
        <f>'TableD2(m)'!G38+'TableD2(f)'!G38</f>
        <v>8822.0400000000009</v>
      </c>
      <c r="H38" s="175">
        <f>'TableD2(m)'!H38+'TableD2(f)'!H38</f>
        <v>8327.3649999999998</v>
      </c>
      <c r="I38" s="175">
        <f>'TableD2(m)'!I38+'TableD2(f)'!I38</f>
        <v>7238.1540000000005</v>
      </c>
      <c r="J38" s="175">
        <f>'TableD2(m)'!J38+'TableD2(f)'!J38</f>
        <v>4600.8829999999998</v>
      </c>
      <c r="K38" s="175">
        <f>'TableD2(m)'!K38+'TableD2(f)'!K38</f>
        <v>3223.9880000000003</v>
      </c>
      <c r="L38" s="212">
        <f>'TableD2(m)'!L38+'TableD2(f)'!L38</f>
        <v>750.84799999999996</v>
      </c>
    </row>
    <row r="39" spans="1:12" ht="15" thickBot="1" x14ac:dyDescent="0.25">
      <c r="A39" s="180">
        <f t="shared" si="0"/>
        <v>2013</v>
      </c>
      <c r="B39" s="184">
        <f>'TableD2(m)'!B39+'TableD2(f)'!B39</f>
        <v>63703.19140625</v>
      </c>
      <c r="C39" s="184">
        <f>'TableD2(m)'!C39+'TableD2(f)'!C39</f>
        <v>7033.9269999999997</v>
      </c>
      <c r="D39" s="184">
        <f>'TableD2(m)'!D39+'TableD2(f)'!D39</f>
        <v>7793.0560000000005</v>
      </c>
      <c r="E39" s="184">
        <f>'TableD2(m)'!E39+'TableD2(f)'!E39</f>
        <v>7680.6509999999998</v>
      </c>
      <c r="F39" s="184">
        <f>'TableD2(m)'!F39+'TableD2(f)'!F39</f>
        <v>7907.2739999999994</v>
      </c>
      <c r="G39" s="184">
        <f>'TableD2(m)'!G39+'TableD2(f)'!G39</f>
        <v>8815.226999999999</v>
      </c>
      <c r="H39" s="184">
        <f>'TableD2(m)'!H39+'TableD2(f)'!H39</f>
        <v>8378.1360000000004</v>
      </c>
      <c r="I39" s="184">
        <f>'TableD2(m)'!I39+'TableD2(f)'!I39</f>
        <v>7431.0010000000002</v>
      </c>
      <c r="J39" s="184">
        <f>'TableD2(m)'!J39+'TableD2(f)'!J39</f>
        <v>4617.7060000000001</v>
      </c>
      <c r="K39" s="184">
        <f>'TableD2(m)'!K39+'TableD2(f)'!K39</f>
        <v>3244.6059999999998</v>
      </c>
      <c r="L39" s="213">
        <f>'TableD2(m)'!L39+'TableD2(f)'!L39</f>
        <v>801.60700000000008</v>
      </c>
    </row>
    <row r="41" spans="1:12" ht="15" x14ac:dyDescent="0.25">
      <c r="A41" s="73" t="s">
        <v>148</v>
      </c>
    </row>
    <row r="42" spans="1:12" ht="15" x14ac:dyDescent="0.25">
      <c r="A42" s="73" t="s">
        <v>149</v>
      </c>
    </row>
  </sheetData>
  <sheetProtection selectLockedCells="1" selectUnlockedCells="1"/>
  <mergeCells count="2">
    <mergeCell ref="A6:L6"/>
    <mergeCell ref="A8:A9"/>
  </mergeCells>
  <hyperlinks>
    <hyperlink ref="A1" location="Index!A1" display="Back to index"/>
  </hyperlinks>
  <printOptions horizontalCentered="1" verticalCentered="1"/>
  <pageMargins left="0.78749999999999998" right="0.78749999999999998" top="0.98402777777778005" bottom="0.98402777777778005" header="0.51180555555555995" footer="0.51180555555555995"/>
  <pageSetup paperSize="9" firstPageNumber="0" fitToHeight="4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V114"/>
  <sheetViews>
    <sheetView workbookViewId="0"/>
  </sheetViews>
  <sheetFormatPr defaultColWidth="11.7109375" defaultRowHeight="12.75" x14ac:dyDescent="0.2"/>
  <cols>
    <col min="1" max="1" width="14" style="85" customWidth="1"/>
    <col min="2" max="2" width="13.5703125" style="85" bestFit="1" customWidth="1"/>
    <col min="3" max="3" width="12.140625" style="85" customWidth="1"/>
    <col min="4" max="4" width="12.42578125" style="85" bestFit="1" customWidth="1"/>
    <col min="5" max="5" width="12.140625" style="85" customWidth="1"/>
    <col min="6" max="6" width="12.42578125" style="85" bestFit="1" customWidth="1"/>
    <col min="7" max="7" width="12.140625" style="85" customWidth="1"/>
    <col min="8" max="11" width="12.42578125" style="85" bestFit="1" customWidth="1"/>
    <col min="12" max="12" width="11.85546875" style="85" bestFit="1" customWidth="1"/>
    <col min="13" max="16384" width="11.7109375" style="85"/>
  </cols>
  <sheetData>
    <row r="1" spans="1:256" s="84" customFormat="1" ht="15.75" x14ac:dyDescent="0.25">
      <c r="A1" s="23" t="s">
        <v>69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56" s="84" customFormat="1" ht="15.7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256" s="84" customFormat="1" ht="15.75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256" s="84" customFormat="1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256" ht="16.5" thickBot="1" x14ac:dyDescent="0.3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24.95" customHeight="1" x14ac:dyDescent="0.25">
      <c r="A6" s="302" t="s">
        <v>262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4"/>
      <c r="M6" s="86"/>
      <c r="N6" s="86"/>
      <c r="O6" s="86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5.75" x14ac:dyDescent="0.25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90"/>
      <c r="M7" s="86"/>
      <c r="N7" s="86"/>
      <c r="O7" s="86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ht="15.75" customHeight="1" x14ac:dyDescent="0.25">
      <c r="A8" s="300" t="s">
        <v>124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5" t="s">
        <v>123</v>
      </c>
      <c r="M8" s="86"/>
      <c r="N8" s="86"/>
      <c r="O8" s="86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</row>
    <row r="9" spans="1:256" s="84" customFormat="1" ht="30" customHeight="1" x14ac:dyDescent="0.25">
      <c r="A9" s="300"/>
      <c r="B9" s="206" t="s">
        <v>144</v>
      </c>
      <c r="C9" s="207" t="s">
        <v>145</v>
      </c>
      <c r="D9" s="208" t="s">
        <v>146</v>
      </c>
      <c r="E9" s="208" t="s">
        <v>44</v>
      </c>
      <c r="F9" s="208" t="s">
        <v>45</v>
      </c>
      <c r="G9" s="208" t="s">
        <v>46</v>
      </c>
      <c r="H9" s="208" t="s">
        <v>47</v>
      </c>
      <c r="I9" s="208" t="s">
        <v>48</v>
      </c>
      <c r="J9" s="208" t="s">
        <v>49</v>
      </c>
      <c r="K9" s="207" t="s">
        <v>50</v>
      </c>
      <c r="L9" s="209" t="s">
        <v>147</v>
      </c>
      <c r="M9" s="83"/>
      <c r="N9" s="83"/>
      <c r="O9" s="83"/>
    </row>
    <row r="10" spans="1:256" ht="15" x14ac:dyDescent="0.2">
      <c r="A10" s="170">
        <v>1984</v>
      </c>
      <c r="B10" s="171">
        <v>26777.275390625</v>
      </c>
      <c r="C10" s="171">
        <v>3453.1030000000001</v>
      </c>
      <c r="D10" s="171">
        <v>4387.6509999999998</v>
      </c>
      <c r="E10" s="171">
        <v>4287.8829999999998</v>
      </c>
      <c r="F10" s="171">
        <v>4289.6570000000002</v>
      </c>
      <c r="G10" s="171">
        <v>3014.7979999999998</v>
      </c>
      <c r="H10" s="171">
        <v>3067.5569999999998</v>
      </c>
      <c r="I10" s="171">
        <v>2064.1210000000001</v>
      </c>
      <c r="J10" s="171">
        <v>1593.7660000000001</v>
      </c>
      <c r="K10" s="171">
        <v>569.47199999999998</v>
      </c>
      <c r="L10" s="210">
        <v>49.27</v>
      </c>
      <c r="M10" s="91"/>
      <c r="N10" s="91"/>
      <c r="O10" s="91"/>
      <c r="DR10" s="85">
        <v>3683.1509999999998</v>
      </c>
      <c r="EB10" s="85">
        <v>4225.5609999999997</v>
      </c>
      <c r="EL10" s="85">
        <v>4230.05</v>
      </c>
      <c r="EV10" s="85">
        <v>4051.19</v>
      </c>
      <c r="FF10" s="85">
        <v>2928.1379999999999</v>
      </c>
      <c r="FP10" s="85">
        <v>3179.8209999999999</v>
      </c>
      <c r="FZ10" s="85">
        <v>2353.6990000000001</v>
      </c>
      <c r="GJ10" s="85">
        <v>2255.451</v>
      </c>
      <c r="GK10" s="85">
        <v>1210.5150000000001</v>
      </c>
    </row>
    <row r="11" spans="1:256" ht="15" x14ac:dyDescent="0.2">
      <c r="A11" s="170">
        <v>1985</v>
      </c>
      <c r="B11" s="171">
        <v>26890.119140625</v>
      </c>
      <c r="C11" s="171">
        <v>3461.5</v>
      </c>
      <c r="D11" s="171">
        <v>4328.7299999999996</v>
      </c>
      <c r="E11" s="171">
        <v>4299.6279999999997</v>
      </c>
      <c r="F11" s="171">
        <v>4379.0959999999995</v>
      </c>
      <c r="G11" s="171">
        <v>3022.7190000000001</v>
      </c>
      <c r="H11" s="171">
        <v>3046.6550000000002</v>
      </c>
      <c r="I11" s="171">
        <v>2171.886</v>
      </c>
      <c r="J11" s="171">
        <v>1537.644</v>
      </c>
      <c r="K11" s="171">
        <v>591.51300000000003</v>
      </c>
      <c r="L11" s="210">
        <v>50.749000000000002</v>
      </c>
      <c r="M11" s="91"/>
      <c r="N11" s="91"/>
      <c r="O11" s="91"/>
      <c r="DR11" s="85">
        <v>3666.6550000000002</v>
      </c>
      <c r="EB11" s="85">
        <v>4189.9610000000002</v>
      </c>
      <c r="EL11" s="85">
        <v>4252.4369999999999</v>
      </c>
      <c r="EV11" s="85">
        <v>4167.0240000000003</v>
      </c>
      <c r="FF11" s="85">
        <v>2919.7109999999998</v>
      </c>
      <c r="FP11" s="85">
        <v>3171.4160000000002</v>
      </c>
      <c r="FZ11" s="85">
        <v>2384.3719999999998</v>
      </c>
      <c r="GJ11" s="85">
        <v>2267.1309999999999</v>
      </c>
      <c r="GK11" s="85">
        <v>1248.4760000000001</v>
      </c>
    </row>
    <row r="12" spans="1:256" ht="15" x14ac:dyDescent="0.2">
      <c r="A12" s="170">
        <v>1986</v>
      </c>
      <c r="B12" s="171">
        <v>27002.337890625</v>
      </c>
      <c r="C12" s="171">
        <v>3485.317</v>
      </c>
      <c r="D12" s="171">
        <v>4259.28</v>
      </c>
      <c r="E12" s="171">
        <v>4308.4359999999997</v>
      </c>
      <c r="F12" s="171">
        <v>4369.8909999999996</v>
      </c>
      <c r="G12" s="171">
        <v>3130.7890000000002</v>
      </c>
      <c r="H12" s="171">
        <v>3027.3789999999999</v>
      </c>
      <c r="I12" s="171">
        <v>2303.7159999999999</v>
      </c>
      <c r="J12" s="171">
        <v>1456.2449999999999</v>
      </c>
      <c r="K12" s="171">
        <v>607.87300000000005</v>
      </c>
      <c r="L12" s="210">
        <v>53.414000000000001</v>
      </c>
      <c r="M12" s="91"/>
      <c r="N12" s="91"/>
      <c r="O12" s="91"/>
      <c r="DR12" s="85">
        <v>3677.0740000000001</v>
      </c>
      <c r="EB12" s="85">
        <v>4135.0910000000003</v>
      </c>
      <c r="EL12" s="85">
        <v>4265.5770000000002</v>
      </c>
      <c r="EV12" s="85">
        <v>4279.3069999999998</v>
      </c>
      <c r="FF12" s="85">
        <v>2926.2820000000002</v>
      </c>
      <c r="FP12" s="85">
        <v>3146.1219999999998</v>
      </c>
      <c r="FZ12" s="85">
        <v>2506.8319999999999</v>
      </c>
      <c r="GJ12" s="85">
        <v>2191.076</v>
      </c>
      <c r="GK12" s="85">
        <v>1281.537</v>
      </c>
    </row>
    <row r="13" spans="1:256" ht="15" x14ac:dyDescent="0.2">
      <c r="A13" s="170">
        <v>1987</v>
      </c>
      <c r="B13" s="171">
        <v>27125.76171875</v>
      </c>
      <c r="C13" s="171">
        <v>3501.8510000000001</v>
      </c>
      <c r="D13" s="171">
        <v>4211.3090000000002</v>
      </c>
      <c r="E13" s="171">
        <v>4306.8819999999996</v>
      </c>
      <c r="F13" s="171">
        <v>4343.2269999999999</v>
      </c>
      <c r="G13" s="171">
        <v>3265.5149999999999</v>
      </c>
      <c r="H13" s="171">
        <v>3005.527</v>
      </c>
      <c r="I13" s="171">
        <v>2425.0839999999998</v>
      </c>
      <c r="J13" s="171">
        <v>1385.912</v>
      </c>
      <c r="K13" s="171">
        <v>623.80700000000002</v>
      </c>
      <c r="L13" s="210">
        <v>56.646000000000001</v>
      </c>
      <c r="M13" s="91"/>
      <c r="N13" s="91"/>
      <c r="O13" s="91"/>
      <c r="DR13" s="85">
        <v>3703.5709999999999</v>
      </c>
      <c r="EB13" s="85">
        <v>4069.4569999999999</v>
      </c>
      <c r="EL13" s="85">
        <v>4276.2359999999999</v>
      </c>
      <c r="EV13" s="85">
        <v>4295.3119999999999</v>
      </c>
      <c r="FF13" s="85">
        <v>3031.4949999999999</v>
      </c>
      <c r="FP13" s="85">
        <v>3121.375</v>
      </c>
      <c r="FZ13" s="85">
        <v>2661.0859999999998</v>
      </c>
      <c r="GJ13" s="85">
        <v>2080.8560000000002</v>
      </c>
      <c r="GK13" s="85">
        <v>1316.6320000000001</v>
      </c>
    </row>
    <row r="14" spans="1:256" ht="15" x14ac:dyDescent="0.2">
      <c r="A14" s="170">
        <v>1988</v>
      </c>
      <c r="B14" s="171">
        <v>27255.6328125</v>
      </c>
      <c r="C14" s="171">
        <v>3516.855</v>
      </c>
      <c r="D14" s="171">
        <v>4160.4319999999998</v>
      </c>
      <c r="E14" s="171">
        <v>4308.6509999999998</v>
      </c>
      <c r="F14" s="171">
        <v>4309.5110000000004</v>
      </c>
      <c r="G14" s="171">
        <v>3408.3229999999999</v>
      </c>
      <c r="H14" s="171">
        <v>2979.2939999999999</v>
      </c>
      <c r="I14" s="171">
        <v>2535.2570000000001</v>
      </c>
      <c r="J14" s="171">
        <v>1331.57</v>
      </c>
      <c r="K14" s="171">
        <v>644.96</v>
      </c>
      <c r="L14" s="210">
        <v>60.777999999999999</v>
      </c>
      <c r="M14" s="91"/>
      <c r="N14" s="91"/>
      <c r="O14" s="91"/>
      <c r="DR14" s="85">
        <v>3716.3159999999998</v>
      </c>
      <c r="EB14" s="85">
        <v>4025.799</v>
      </c>
      <c r="EL14" s="85">
        <v>4272.5569999999998</v>
      </c>
      <c r="EV14" s="85">
        <v>4295.0640000000003</v>
      </c>
      <c r="FF14" s="85">
        <v>3161.5149999999999</v>
      </c>
      <c r="FP14" s="85">
        <v>3095.3969999999999</v>
      </c>
      <c r="FZ14" s="85">
        <v>2802.4879999999998</v>
      </c>
      <c r="GJ14" s="85">
        <v>1983.549</v>
      </c>
      <c r="GK14" s="85">
        <v>1357.826</v>
      </c>
    </row>
    <row r="15" spans="1:256" ht="15" x14ac:dyDescent="0.2">
      <c r="A15" s="170">
        <v>1989</v>
      </c>
      <c r="B15" s="171">
        <v>27398.615234375</v>
      </c>
      <c r="C15" s="171">
        <v>3525.7979999999998</v>
      </c>
      <c r="D15" s="171">
        <v>4113.6319999999996</v>
      </c>
      <c r="E15" s="171">
        <v>4310.2110000000002</v>
      </c>
      <c r="F15" s="171">
        <v>4289.1319999999996</v>
      </c>
      <c r="G15" s="171">
        <v>3548.6849999999999</v>
      </c>
      <c r="H15" s="171">
        <v>2956.6289999999999</v>
      </c>
      <c r="I15" s="171">
        <v>2624.5070000000001</v>
      </c>
      <c r="J15" s="171">
        <v>1299.616</v>
      </c>
      <c r="K15" s="171">
        <v>664.66</v>
      </c>
      <c r="L15" s="210">
        <v>65.744</v>
      </c>
      <c r="M15" s="91"/>
      <c r="N15" s="91"/>
      <c r="O15" s="91"/>
      <c r="DR15" s="85">
        <v>3734.8049999999998</v>
      </c>
      <c r="EB15" s="85">
        <v>3978.9859999999999</v>
      </c>
      <c r="EL15" s="85">
        <v>4272.7790000000005</v>
      </c>
      <c r="EV15" s="85">
        <v>4287.7640000000001</v>
      </c>
      <c r="FF15" s="85">
        <v>3300.5549999999998</v>
      </c>
      <c r="FP15" s="85">
        <v>3063.1729999999998</v>
      </c>
      <c r="FZ15" s="85">
        <v>2929.2559999999999</v>
      </c>
      <c r="GJ15" s="85">
        <v>1899.508</v>
      </c>
      <c r="GK15" s="85">
        <v>1404.37</v>
      </c>
    </row>
    <row r="16" spans="1:256" ht="15" x14ac:dyDescent="0.2">
      <c r="A16" s="170">
        <v>1990</v>
      </c>
      <c r="B16" s="171">
        <v>27544</v>
      </c>
      <c r="C16" s="171">
        <v>3508.306</v>
      </c>
      <c r="D16" s="171">
        <v>4085.8980000000001</v>
      </c>
      <c r="E16" s="171">
        <v>4319.96</v>
      </c>
      <c r="F16" s="171">
        <v>4267.5039999999999</v>
      </c>
      <c r="G16" s="171">
        <v>3709.444</v>
      </c>
      <c r="H16" s="171">
        <v>2905.5509999999999</v>
      </c>
      <c r="I16" s="171">
        <v>2629.172</v>
      </c>
      <c r="J16" s="171">
        <v>1362.222</v>
      </c>
      <c r="K16" s="171">
        <v>684.74400000000003</v>
      </c>
      <c r="L16" s="210">
        <v>71.198999999999998</v>
      </c>
      <c r="M16" s="91"/>
      <c r="N16" s="91"/>
      <c r="O16" s="91"/>
      <c r="DR16" s="85">
        <v>3743.3069999999998</v>
      </c>
      <c r="EB16" s="85">
        <v>3936.665</v>
      </c>
      <c r="EL16" s="85">
        <v>4272.5940000000001</v>
      </c>
      <c r="EV16" s="85">
        <v>4289.357</v>
      </c>
      <c r="FF16" s="85">
        <v>3439.8490000000002</v>
      </c>
      <c r="FP16" s="85">
        <v>3036.0239999999999</v>
      </c>
      <c r="FZ16" s="85">
        <v>3030.69</v>
      </c>
      <c r="GJ16" s="85">
        <v>1839.59</v>
      </c>
      <c r="GK16" s="85">
        <v>1444.924</v>
      </c>
    </row>
    <row r="17" spans="1:193" ht="15" x14ac:dyDescent="0.2">
      <c r="A17" s="170">
        <v>1991</v>
      </c>
      <c r="B17" s="171">
        <v>27668.35546875</v>
      </c>
      <c r="C17" s="171">
        <v>3488.8939999999998</v>
      </c>
      <c r="D17" s="171">
        <v>4040.5590000000002</v>
      </c>
      <c r="E17" s="171">
        <v>4325.5240000000003</v>
      </c>
      <c r="F17" s="171">
        <v>4271.6170000000002</v>
      </c>
      <c r="G17" s="171">
        <v>3862.9960000000001</v>
      </c>
      <c r="H17" s="171">
        <v>2848.3960000000002</v>
      </c>
      <c r="I17" s="171">
        <v>2634.1210000000001</v>
      </c>
      <c r="J17" s="171">
        <v>1421.4690000000001</v>
      </c>
      <c r="K17" s="171">
        <v>697.452</v>
      </c>
      <c r="L17" s="210">
        <v>77.328000000000003</v>
      </c>
      <c r="M17" s="91"/>
      <c r="N17" s="91"/>
      <c r="O17" s="91"/>
      <c r="DR17" s="85">
        <v>3720.5880000000002</v>
      </c>
      <c r="EB17" s="85">
        <v>3903.5010000000002</v>
      </c>
      <c r="EL17" s="85">
        <v>4272.07</v>
      </c>
      <c r="EV17" s="85">
        <v>4282.3590000000004</v>
      </c>
      <c r="FF17" s="85">
        <v>3606.058</v>
      </c>
      <c r="FP17" s="85">
        <v>2971.567</v>
      </c>
      <c r="FZ17" s="85">
        <v>3028.268</v>
      </c>
      <c r="GJ17" s="85">
        <v>1899.337</v>
      </c>
      <c r="GK17" s="85">
        <v>1488.557</v>
      </c>
    </row>
    <row r="18" spans="1:193" ht="15" x14ac:dyDescent="0.2">
      <c r="A18" s="170">
        <v>1992</v>
      </c>
      <c r="B18" s="171">
        <v>27795.119140625</v>
      </c>
      <c r="C18" s="171">
        <v>3469.7139999999999</v>
      </c>
      <c r="D18" s="171">
        <v>3996.2260000000001</v>
      </c>
      <c r="E18" s="171">
        <v>4334.6019999999999</v>
      </c>
      <c r="F18" s="171">
        <v>4268.2700000000004</v>
      </c>
      <c r="G18" s="171">
        <v>3992.7840000000001</v>
      </c>
      <c r="H18" s="171">
        <v>2818.5079999999998</v>
      </c>
      <c r="I18" s="171">
        <v>2648.3980000000001</v>
      </c>
      <c r="J18" s="171">
        <v>1464.239</v>
      </c>
      <c r="K18" s="171">
        <v>718.36400000000003</v>
      </c>
      <c r="L18" s="210">
        <v>84.016000000000005</v>
      </c>
      <c r="M18" s="91"/>
      <c r="N18" s="91"/>
      <c r="O18" s="91"/>
      <c r="DR18" s="85">
        <v>3698.9</v>
      </c>
      <c r="EB18" s="85">
        <v>3859.4070000000002</v>
      </c>
      <c r="EL18" s="85">
        <v>4281.3230000000003</v>
      </c>
      <c r="EV18" s="85">
        <v>4296.3620000000001</v>
      </c>
      <c r="FF18" s="85">
        <v>3770.3780000000002</v>
      </c>
      <c r="FP18" s="85">
        <v>2899.884</v>
      </c>
      <c r="FZ18" s="85">
        <v>3021.5610000000001</v>
      </c>
      <c r="GJ18" s="85">
        <v>1963.021</v>
      </c>
      <c r="GK18" s="85">
        <v>1524.576</v>
      </c>
    </row>
    <row r="19" spans="1:193" ht="15" x14ac:dyDescent="0.2">
      <c r="A19" s="170">
        <v>1993</v>
      </c>
      <c r="B19" s="171">
        <v>27915.443359375</v>
      </c>
      <c r="C19" s="171">
        <v>3466.8409999999999</v>
      </c>
      <c r="D19" s="171">
        <v>3937.9920000000002</v>
      </c>
      <c r="E19" s="171">
        <v>4322.2309999999998</v>
      </c>
      <c r="F19" s="171">
        <v>4289.8</v>
      </c>
      <c r="G19" s="171">
        <v>4092.4140000000002</v>
      </c>
      <c r="H19" s="171">
        <v>2819.8690000000001</v>
      </c>
      <c r="I19" s="171">
        <v>2649.9760000000001</v>
      </c>
      <c r="J19" s="171">
        <v>1506.8920000000001</v>
      </c>
      <c r="K19" s="171">
        <v>739.62900000000002</v>
      </c>
      <c r="L19" s="210">
        <v>89.801000000000002</v>
      </c>
      <c r="M19" s="91"/>
      <c r="N19" s="91"/>
      <c r="O19" s="91"/>
      <c r="DR19" s="85">
        <v>3671.7429999999999</v>
      </c>
      <c r="EB19" s="85">
        <v>3816.3209999999999</v>
      </c>
      <c r="EL19" s="85">
        <v>4293.2879999999996</v>
      </c>
      <c r="EV19" s="85">
        <v>4299.6419999999998</v>
      </c>
      <c r="FF19" s="85">
        <v>3914.9009999999998</v>
      </c>
      <c r="FP19" s="85">
        <v>2856.114</v>
      </c>
      <c r="FZ19" s="85">
        <v>3023.806</v>
      </c>
      <c r="GJ19" s="85">
        <v>2004.4649999999999</v>
      </c>
      <c r="GK19" s="85">
        <v>1573.4359999999999</v>
      </c>
    </row>
    <row r="20" spans="1:193" ht="15" x14ac:dyDescent="0.2">
      <c r="A20" s="170">
        <v>1994</v>
      </c>
      <c r="B20" s="171">
        <v>27999.443359375</v>
      </c>
      <c r="C20" s="171">
        <v>3440.2730000000001</v>
      </c>
      <c r="D20" s="171">
        <v>3914.893</v>
      </c>
      <c r="E20" s="171">
        <v>4271.473</v>
      </c>
      <c r="F20" s="171">
        <v>4303.3050000000003</v>
      </c>
      <c r="G20" s="171">
        <v>4190.1059999999998</v>
      </c>
      <c r="H20" s="171">
        <v>2822.4520000000002</v>
      </c>
      <c r="I20" s="171">
        <v>2656.8629999999998</v>
      </c>
      <c r="J20" s="171">
        <v>1549.9639999999999</v>
      </c>
      <c r="K20" s="171">
        <v>755.08299999999997</v>
      </c>
      <c r="L20" s="210">
        <v>95.031000000000006</v>
      </c>
      <c r="M20" s="91"/>
      <c r="N20" s="91"/>
      <c r="O20" s="91"/>
      <c r="DR20" s="85">
        <v>3652.8359999999998</v>
      </c>
      <c r="EB20" s="85">
        <v>3761.8829999999998</v>
      </c>
      <c r="EL20" s="85">
        <v>4276.6679999999997</v>
      </c>
      <c r="EV20" s="85">
        <v>4323.4030000000002</v>
      </c>
      <c r="FF20" s="85">
        <v>4031.5140000000001</v>
      </c>
      <c r="FP20" s="85">
        <v>2847.1289999999999</v>
      </c>
      <c r="FZ20" s="85">
        <v>3012.8960000000002</v>
      </c>
      <c r="GJ20" s="85">
        <v>2045.77</v>
      </c>
      <c r="GK20" s="85">
        <v>1613.4659999999999</v>
      </c>
    </row>
    <row r="21" spans="1:193" ht="15" x14ac:dyDescent="0.2">
      <c r="A21" s="170">
        <v>1995</v>
      </c>
      <c r="B21" s="171">
        <v>28078.060546875</v>
      </c>
      <c r="C21" s="171">
        <v>3408.56</v>
      </c>
      <c r="D21" s="171">
        <v>3924.085</v>
      </c>
      <c r="E21" s="171">
        <v>4196.2089999999998</v>
      </c>
      <c r="F21" s="171">
        <v>4308.6989999999996</v>
      </c>
      <c r="G21" s="171">
        <v>4280.4369999999999</v>
      </c>
      <c r="H21" s="171">
        <v>2838.8879999999999</v>
      </c>
      <c r="I21" s="171">
        <v>2648.165</v>
      </c>
      <c r="J21" s="171">
        <v>1639.499</v>
      </c>
      <c r="K21" s="171">
        <v>732.07899999999995</v>
      </c>
      <c r="L21" s="210">
        <v>101.435</v>
      </c>
      <c r="M21" s="91"/>
      <c r="N21" s="91"/>
      <c r="O21" s="91"/>
      <c r="DR21" s="85">
        <v>3627.3679999999999</v>
      </c>
      <c r="EB21" s="85">
        <v>3742.3409999999999</v>
      </c>
      <c r="EL21" s="85">
        <v>4222.0619999999999</v>
      </c>
      <c r="EV21" s="85">
        <v>4341.3869999999997</v>
      </c>
      <c r="FF21" s="85">
        <v>4147.6940000000004</v>
      </c>
      <c r="FP21" s="85">
        <v>2841.886</v>
      </c>
      <c r="FZ21" s="85">
        <v>3006.268</v>
      </c>
      <c r="GJ21" s="85">
        <v>2087.6680000000001</v>
      </c>
      <c r="GK21" s="85">
        <v>1657.8050000000001</v>
      </c>
    </row>
    <row r="22" spans="1:193" ht="15" x14ac:dyDescent="0.2">
      <c r="A22" s="170">
        <v>1996</v>
      </c>
      <c r="B22" s="171">
        <v>28155.451171875</v>
      </c>
      <c r="C22" s="171">
        <v>3380.8209999999999</v>
      </c>
      <c r="D22" s="171">
        <v>3947.326</v>
      </c>
      <c r="E22" s="171">
        <v>4115.5039999999999</v>
      </c>
      <c r="F22" s="171">
        <v>4307.9319999999998</v>
      </c>
      <c r="G22" s="171">
        <v>4272.8620000000001</v>
      </c>
      <c r="H22" s="171">
        <v>2950.6219999999998</v>
      </c>
      <c r="I22" s="171">
        <v>2638.5889999999999</v>
      </c>
      <c r="J22" s="171">
        <v>1741.7909999999999</v>
      </c>
      <c r="K22" s="171">
        <v>692.99099999999999</v>
      </c>
      <c r="L22" s="210">
        <v>107.01300000000001</v>
      </c>
      <c r="M22" s="91"/>
      <c r="N22" s="91"/>
      <c r="O22" s="91"/>
      <c r="DR22" s="85">
        <v>3607.47</v>
      </c>
      <c r="EB22" s="85">
        <v>3750.0169999999998</v>
      </c>
      <c r="EL22" s="85">
        <v>4150.9870000000001</v>
      </c>
      <c r="EV22" s="85">
        <v>4349.518</v>
      </c>
      <c r="FF22" s="85">
        <v>4260.3280000000004</v>
      </c>
      <c r="FP22" s="85">
        <v>2850.6849999999999</v>
      </c>
      <c r="FZ22" s="85">
        <v>2983.442</v>
      </c>
      <c r="GJ22" s="85">
        <v>2200.444</v>
      </c>
      <c r="GK22" s="85">
        <v>1627.617</v>
      </c>
    </row>
    <row r="23" spans="1:193" ht="15" x14ac:dyDescent="0.2">
      <c r="A23" s="170">
        <v>1997</v>
      </c>
      <c r="B23" s="171">
        <v>28235.748046875</v>
      </c>
      <c r="C23" s="171">
        <v>3362.33</v>
      </c>
      <c r="D23" s="171">
        <v>3954.8820000000001</v>
      </c>
      <c r="E23" s="171">
        <v>4062.6849999999999</v>
      </c>
      <c r="F23" s="171">
        <v>4291.7640000000001</v>
      </c>
      <c r="G23" s="171">
        <v>4248.0330000000004</v>
      </c>
      <c r="H23" s="171">
        <v>3086.0610000000001</v>
      </c>
      <c r="I23" s="171">
        <v>2624.7820000000002</v>
      </c>
      <c r="J23" s="171">
        <v>1833.1790000000001</v>
      </c>
      <c r="K23" s="171">
        <v>660.34699999999998</v>
      </c>
      <c r="L23" s="210">
        <v>111.684</v>
      </c>
      <c r="M23" s="91"/>
      <c r="N23" s="91"/>
      <c r="O23" s="91"/>
      <c r="DR23" s="85">
        <v>3580.759</v>
      </c>
      <c r="EB23" s="85">
        <v>3774.0439999999999</v>
      </c>
      <c r="EL23" s="85">
        <v>4070.556</v>
      </c>
      <c r="EV23" s="85">
        <v>4354.3670000000002</v>
      </c>
      <c r="FF23" s="85">
        <v>4276.6779999999999</v>
      </c>
      <c r="FP23" s="85">
        <v>2956.884</v>
      </c>
      <c r="FZ23" s="85">
        <v>2960.6640000000002</v>
      </c>
      <c r="GJ23" s="85">
        <v>2335.9319999999998</v>
      </c>
      <c r="GK23" s="85">
        <v>1570.3869999999999</v>
      </c>
    </row>
    <row r="24" spans="1:193" ht="15" x14ac:dyDescent="0.2">
      <c r="A24" s="170">
        <f t="shared" ref="A24:A39" si="0">A23+1</f>
        <v>1998</v>
      </c>
      <c r="B24" s="171">
        <v>28316.1796875</v>
      </c>
      <c r="C24" s="171">
        <v>3339.384</v>
      </c>
      <c r="D24" s="171">
        <v>3967.3319999999999</v>
      </c>
      <c r="E24" s="171">
        <v>4009.674</v>
      </c>
      <c r="F24" s="171">
        <v>4278.1620000000003</v>
      </c>
      <c r="G24" s="171">
        <v>4214.9840000000004</v>
      </c>
      <c r="H24" s="171">
        <v>3226.3670000000002</v>
      </c>
      <c r="I24" s="171">
        <v>2608.4009999999998</v>
      </c>
      <c r="J24" s="171">
        <v>1914.981</v>
      </c>
      <c r="K24" s="171">
        <v>639.40499999999997</v>
      </c>
      <c r="L24" s="210">
        <v>117.491</v>
      </c>
      <c r="M24" s="91"/>
      <c r="N24" s="91"/>
      <c r="O24" s="91"/>
      <c r="DR24" s="85">
        <v>3556.701</v>
      </c>
      <c r="EB24" s="85">
        <v>3784.3319999999999</v>
      </c>
      <c r="EL24" s="85">
        <v>4016.7539999999999</v>
      </c>
      <c r="EV24" s="85">
        <v>4343.6559999999999</v>
      </c>
      <c r="FF24" s="85">
        <v>4276.576</v>
      </c>
      <c r="FP24" s="85">
        <v>3087.451</v>
      </c>
      <c r="FZ24" s="85">
        <v>2936.2979999999998</v>
      </c>
      <c r="GJ24" s="85">
        <v>2458.3409999999999</v>
      </c>
      <c r="GK24" s="85">
        <v>1522.672</v>
      </c>
    </row>
    <row r="25" spans="1:193" ht="15" x14ac:dyDescent="0.2">
      <c r="A25" s="170">
        <f t="shared" si="0"/>
        <v>1999</v>
      </c>
      <c r="B25" s="171">
        <v>28406.1484375</v>
      </c>
      <c r="C25" s="171">
        <v>3322.7339999999999</v>
      </c>
      <c r="D25" s="171">
        <v>3968.739</v>
      </c>
      <c r="E25" s="171">
        <v>3969.8130000000001</v>
      </c>
      <c r="F25" s="171">
        <v>4260.2110000000002</v>
      </c>
      <c r="G25" s="171">
        <v>4194.442</v>
      </c>
      <c r="H25" s="171">
        <v>3360.8829999999998</v>
      </c>
      <c r="I25" s="171">
        <v>2594.4920000000002</v>
      </c>
      <c r="J25" s="171">
        <v>1977.808</v>
      </c>
      <c r="K25" s="171">
        <v>633.55999999999995</v>
      </c>
      <c r="L25" s="210">
        <v>123.46299999999999</v>
      </c>
      <c r="M25" s="91"/>
      <c r="N25" s="91"/>
      <c r="O25" s="91"/>
      <c r="DR25" s="85">
        <v>3537.348</v>
      </c>
      <c r="EB25" s="85">
        <v>3798.0630000000001</v>
      </c>
      <c r="EL25" s="85">
        <v>3964.674</v>
      </c>
      <c r="EV25" s="85">
        <v>4334.2380000000003</v>
      </c>
      <c r="FF25" s="85">
        <v>4268.549</v>
      </c>
      <c r="FP25" s="85">
        <v>3224.6570000000002</v>
      </c>
      <c r="FZ25" s="85">
        <v>2906.8539999999998</v>
      </c>
      <c r="GJ25" s="85">
        <v>2566.7559999999999</v>
      </c>
      <c r="GK25" s="85">
        <v>1489.329</v>
      </c>
    </row>
    <row r="26" spans="1:193" ht="15" x14ac:dyDescent="0.2">
      <c r="A26" s="170">
        <f t="shared" si="0"/>
        <v>2000</v>
      </c>
      <c r="B26" s="171">
        <v>28566.921875</v>
      </c>
      <c r="C26" s="171">
        <v>3325.6379999999999</v>
      </c>
      <c r="D26" s="171">
        <v>3959.1030000000001</v>
      </c>
      <c r="E26" s="171">
        <v>3942.665</v>
      </c>
      <c r="F26" s="171">
        <v>4267.3100000000004</v>
      </c>
      <c r="G26" s="171">
        <v>4180.7610000000004</v>
      </c>
      <c r="H26" s="171">
        <v>3520.5410000000002</v>
      </c>
      <c r="I26" s="171">
        <v>2564.6129999999998</v>
      </c>
      <c r="J26" s="171">
        <v>1990.6959999999999</v>
      </c>
      <c r="K26" s="171">
        <v>686.69500000000005</v>
      </c>
      <c r="L26" s="210">
        <v>128.90199999999999</v>
      </c>
      <c r="M26" s="91"/>
      <c r="N26" s="91"/>
      <c r="O26" s="91"/>
      <c r="DR26" s="85">
        <v>3536.5740000000001</v>
      </c>
      <c r="EB26" s="85">
        <v>3814.9169999999999</v>
      </c>
      <c r="EL26" s="85">
        <v>3928.0590000000002</v>
      </c>
      <c r="EV26" s="85">
        <v>4331.5990000000002</v>
      </c>
      <c r="FF26" s="85">
        <v>4279.8869999999997</v>
      </c>
      <c r="FP26" s="85">
        <v>3373.3319999999999</v>
      </c>
      <c r="FZ26" s="85">
        <v>2892.95</v>
      </c>
      <c r="GJ26" s="85">
        <v>2659.145</v>
      </c>
      <c r="GK26" s="85">
        <v>1474.8109999999999</v>
      </c>
    </row>
    <row r="27" spans="1:193" ht="15" x14ac:dyDescent="0.2">
      <c r="A27" s="170">
        <f t="shared" si="0"/>
        <v>2001</v>
      </c>
      <c r="B27" s="171">
        <v>28751.015625</v>
      </c>
      <c r="C27" s="171">
        <v>3345.0749999999998</v>
      </c>
      <c r="D27" s="171">
        <v>3951.1460000000002</v>
      </c>
      <c r="E27" s="171">
        <v>3906.5569999999998</v>
      </c>
      <c r="F27" s="171">
        <v>4282.5919999999996</v>
      </c>
      <c r="G27" s="171">
        <v>4189.2349999999997</v>
      </c>
      <c r="H27" s="171">
        <v>3672.2919999999999</v>
      </c>
      <c r="I27" s="171">
        <v>2527.5880000000002</v>
      </c>
      <c r="J27" s="171">
        <v>2004.4169999999999</v>
      </c>
      <c r="K27" s="171">
        <v>738.81299999999999</v>
      </c>
      <c r="L27" s="210">
        <v>133.304</v>
      </c>
      <c r="M27" s="91"/>
      <c r="N27" s="91"/>
      <c r="O27" s="91"/>
      <c r="DR27" s="85">
        <v>3551.8789999999999</v>
      </c>
      <c r="EB27" s="85">
        <v>3809.5059999999999</v>
      </c>
      <c r="EL27" s="85">
        <v>3913.2350000000001</v>
      </c>
      <c r="EV27" s="85">
        <v>4334.9179999999997</v>
      </c>
      <c r="FF27" s="85">
        <v>4284.2299999999996</v>
      </c>
      <c r="FP27" s="85">
        <v>3546.06</v>
      </c>
      <c r="FZ27" s="85">
        <v>2847.2109999999998</v>
      </c>
      <c r="GJ27" s="85">
        <v>2672.02</v>
      </c>
      <c r="GK27" s="85">
        <v>1556.4939999999999</v>
      </c>
    </row>
    <row r="28" spans="1:193" ht="15" x14ac:dyDescent="0.2">
      <c r="A28" s="170">
        <f t="shared" si="0"/>
        <v>2002</v>
      </c>
      <c r="B28" s="171">
        <v>28940.44140625</v>
      </c>
      <c r="C28" s="171">
        <v>3367.2629999999999</v>
      </c>
      <c r="D28" s="171">
        <v>3944.527</v>
      </c>
      <c r="E28" s="171">
        <v>3871.0349999999999</v>
      </c>
      <c r="F28" s="171">
        <v>4303.3760000000002</v>
      </c>
      <c r="G28" s="171">
        <v>4189.2610000000004</v>
      </c>
      <c r="H28" s="171">
        <v>3802.0650000000001</v>
      </c>
      <c r="I28" s="171">
        <v>2514.6860000000001</v>
      </c>
      <c r="J28" s="171">
        <v>2026.971</v>
      </c>
      <c r="K28" s="171">
        <v>780.87300000000005</v>
      </c>
      <c r="L28" s="210">
        <v>140.386</v>
      </c>
      <c r="M28" s="91"/>
      <c r="N28" s="91"/>
      <c r="O28" s="91"/>
      <c r="DR28" s="85">
        <v>3569.2049999999999</v>
      </c>
      <c r="EB28" s="85">
        <v>3804.2559999999999</v>
      </c>
      <c r="EL28" s="85">
        <v>3889.1660000000002</v>
      </c>
      <c r="EV28" s="85">
        <v>4347.8850000000002</v>
      </c>
      <c r="FF28" s="85">
        <v>4305.9250000000002</v>
      </c>
      <c r="FP28" s="85">
        <v>3716.5990000000002</v>
      </c>
      <c r="FZ28" s="85">
        <v>2792.741</v>
      </c>
      <c r="GJ28" s="85">
        <v>2682.0909999999999</v>
      </c>
      <c r="GK28" s="85">
        <v>1637.588</v>
      </c>
    </row>
    <row r="29" spans="1:193" ht="15" x14ac:dyDescent="0.2">
      <c r="A29" s="170">
        <f t="shared" si="0"/>
        <v>2003</v>
      </c>
      <c r="B29" s="171">
        <v>29129.47265625</v>
      </c>
      <c r="C29" s="171">
        <v>3400.6239999999998</v>
      </c>
      <c r="D29" s="171">
        <v>3947.3380000000002</v>
      </c>
      <c r="E29" s="171">
        <v>3827.5990000000002</v>
      </c>
      <c r="F29" s="171">
        <v>4299.6710000000003</v>
      </c>
      <c r="G29" s="171">
        <v>4212.9769999999999</v>
      </c>
      <c r="H29" s="171">
        <v>3903.5340000000001</v>
      </c>
      <c r="I29" s="171">
        <v>2529.3209999999999</v>
      </c>
      <c r="J29" s="171">
        <v>2040.2139999999999</v>
      </c>
      <c r="K29" s="171">
        <v>821.42700000000002</v>
      </c>
      <c r="L29" s="210">
        <v>146.768</v>
      </c>
      <c r="M29" s="91"/>
      <c r="N29" s="91"/>
      <c r="O29" s="91"/>
      <c r="DR29" s="85">
        <v>3586.7469999999998</v>
      </c>
      <c r="EB29" s="85">
        <v>3798.5630000000001</v>
      </c>
      <c r="EL29" s="85">
        <v>3863.4850000000001</v>
      </c>
      <c r="EV29" s="85">
        <v>4366.5169999999998</v>
      </c>
      <c r="FF29" s="85">
        <v>4315.4709999999995</v>
      </c>
      <c r="FP29" s="85">
        <v>3868.998</v>
      </c>
      <c r="FZ29" s="85">
        <v>2762.864</v>
      </c>
      <c r="GJ29" s="85">
        <v>2700.8470000000002</v>
      </c>
      <c r="GK29" s="85">
        <v>1708.876</v>
      </c>
    </row>
    <row r="30" spans="1:193" ht="15" x14ac:dyDescent="0.2">
      <c r="A30" s="170">
        <f t="shared" si="0"/>
        <v>2004</v>
      </c>
      <c r="B30" s="171">
        <v>29314.49609375</v>
      </c>
      <c r="C30" s="171">
        <v>3431.16</v>
      </c>
      <c r="D30" s="171">
        <v>3940.5839999999998</v>
      </c>
      <c r="E30" s="171">
        <v>3822.6219999999998</v>
      </c>
      <c r="F30" s="171">
        <v>4267.692</v>
      </c>
      <c r="G30" s="171">
        <v>4237.0940000000001</v>
      </c>
      <c r="H30" s="171">
        <v>4004.3690000000001</v>
      </c>
      <c r="I30" s="171">
        <v>2544.5569999999998</v>
      </c>
      <c r="J30" s="171">
        <v>2057.4</v>
      </c>
      <c r="K30" s="171">
        <v>858.69200000000001</v>
      </c>
      <c r="L30" s="210">
        <v>150.32900000000001</v>
      </c>
      <c r="M30" s="91"/>
      <c r="N30" s="91"/>
      <c r="O30" s="91"/>
      <c r="DR30" s="85">
        <v>3618.8139999999999</v>
      </c>
      <c r="EB30" s="85">
        <v>3798.5320000000002</v>
      </c>
      <c r="EL30" s="85">
        <v>3828.8890000000001</v>
      </c>
      <c r="EV30" s="85">
        <v>4361.5680000000002</v>
      </c>
      <c r="FF30" s="85">
        <v>4347.0870000000004</v>
      </c>
      <c r="FP30" s="85">
        <v>3994.8330000000001</v>
      </c>
      <c r="FZ30" s="85">
        <v>2764.8939999999998</v>
      </c>
      <c r="GJ30" s="85">
        <v>2705.0210000000002</v>
      </c>
      <c r="GK30" s="85">
        <v>1771.2840000000001</v>
      </c>
    </row>
    <row r="31" spans="1:193" ht="15" x14ac:dyDescent="0.2">
      <c r="A31" s="170">
        <f t="shared" si="0"/>
        <v>2005</v>
      </c>
      <c r="B31" s="171">
        <v>29519.376953125</v>
      </c>
      <c r="C31" s="171">
        <v>3455.7849999999999</v>
      </c>
      <c r="D31" s="171">
        <v>3935.6689999999999</v>
      </c>
      <c r="E31" s="171">
        <v>3852.8319999999999</v>
      </c>
      <c r="F31" s="171">
        <v>4218.08</v>
      </c>
      <c r="G31" s="171">
        <v>4258.933</v>
      </c>
      <c r="H31" s="171">
        <v>4098.3980000000001</v>
      </c>
      <c r="I31" s="171">
        <v>2572.7600000000002</v>
      </c>
      <c r="J31" s="171">
        <v>2066.748</v>
      </c>
      <c r="K31" s="171">
        <v>916.45</v>
      </c>
      <c r="L31" s="210">
        <v>143.721</v>
      </c>
      <c r="M31" s="91"/>
      <c r="N31" s="91"/>
      <c r="O31" s="91"/>
      <c r="DR31" s="85">
        <v>3650.8220000000001</v>
      </c>
      <c r="EB31" s="85">
        <v>3795.2220000000002</v>
      </c>
      <c r="EL31" s="85">
        <v>3828.7460000000001</v>
      </c>
      <c r="EV31" s="85">
        <v>4329.4790000000003</v>
      </c>
      <c r="FF31" s="85">
        <v>4376.5150000000003</v>
      </c>
      <c r="FP31" s="85">
        <v>4119.1930000000002</v>
      </c>
      <c r="FZ31" s="85">
        <v>2770.5250000000001</v>
      </c>
      <c r="GJ31" s="85">
        <v>2718.7260000000001</v>
      </c>
      <c r="GK31" s="85">
        <v>1854.66</v>
      </c>
    </row>
    <row r="32" spans="1:193" ht="15" x14ac:dyDescent="0.2">
      <c r="A32" s="170">
        <f t="shared" si="0"/>
        <v>2006</v>
      </c>
      <c r="B32" s="171">
        <v>29714.412109375</v>
      </c>
      <c r="C32" s="171">
        <v>3475.2220000000002</v>
      </c>
      <c r="D32" s="171">
        <v>3924.877</v>
      </c>
      <c r="E32" s="171">
        <v>3903.2130000000002</v>
      </c>
      <c r="F32" s="171">
        <v>4157.2349999999997</v>
      </c>
      <c r="G32" s="171">
        <v>4279.9939999999997</v>
      </c>
      <c r="H32" s="171">
        <v>4099.82</v>
      </c>
      <c r="I32" s="171">
        <v>2690.2040000000002</v>
      </c>
      <c r="J32" s="171">
        <v>2076.4360000000001</v>
      </c>
      <c r="K32" s="171">
        <v>974.41899999999998</v>
      </c>
      <c r="L32" s="210">
        <v>132.99100000000001</v>
      </c>
      <c r="M32" s="91"/>
      <c r="N32" s="91"/>
      <c r="O32" s="91"/>
      <c r="DR32" s="85">
        <v>3676.386</v>
      </c>
      <c r="EB32" s="85">
        <v>3789.2150000000001</v>
      </c>
      <c r="EL32" s="85">
        <v>3862.2620000000002</v>
      </c>
      <c r="EV32" s="85">
        <v>4281.0069999999996</v>
      </c>
      <c r="FF32" s="85">
        <v>4397.4939999999997</v>
      </c>
      <c r="FP32" s="85">
        <v>4240.6409999999996</v>
      </c>
      <c r="FZ32" s="85">
        <v>2786.8629999999998</v>
      </c>
      <c r="GJ32" s="85">
        <v>2717.91</v>
      </c>
      <c r="GK32" s="85">
        <v>1933.5440000000001</v>
      </c>
    </row>
    <row r="33" spans="1:193" ht="15" x14ac:dyDescent="0.2">
      <c r="A33" s="170">
        <f t="shared" si="0"/>
        <v>2007</v>
      </c>
      <c r="B33" s="171">
        <v>29917.580078125</v>
      </c>
      <c r="C33" s="171">
        <v>3511.047</v>
      </c>
      <c r="D33" s="171">
        <v>3917.7179999999998</v>
      </c>
      <c r="E33" s="171">
        <v>3914.0369999999998</v>
      </c>
      <c r="F33" s="171">
        <v>4131.415</v>
      </c>
      <c r="G33" s="171">
        <v>4294.1170000000002</v>
      </c>
      <c r="H33" s="171">
        <v>4088.0360000000001</v>
      </c>
      <c r="I33" s="171">
        <v>2825.8530000000001</v>
      </c>
      <c r="J33" s="171">
        <v>2083.1590000000001</v>
      </c>
      <c r="K33" s="171">
        <v>1026.5989999999999</v>
      </c>
      <c r="L33" s="210">
        <v>125.59699999999999</v>
      </c>
      <c r="M33" s="91"/>
      <c r="N33" s="91"/>
      <c r="O33" s="91"/>
      <c r="DR33" s="85">
        <v>3708.2620000000002</v>
      </c>
      <c r="EB33" s="85">
        <v>3767.97</v>
      </c>
      <c r="EL33" s="85">
        <v>3893.7060000000001</v>
      </c>
      <c r="EV33" s="85">
        <v>4226.4040000000005</v>
      </c>
      <c r="FF33" s="85">
        <v>4417.6949999999997</v>
      </c>
      <c r="FP33" s="85">
        <v>4259.799</v>
      </c>
      <c r="FZ33" s="85">
        <v>2891.94</v>
      </c>
      <c r="GJ33" s="85">
        <v>2703.9769999999999</v>
      </c>
      <c r="GK33" s="85">
        <v>2007.9069999999999</v>
      </c>
    </row>
    <row r="34" spans="1:193" ht="15" x14ac:dyDescent="0.2">
      <c r="A34" s="170">
        <f t="shared" si="0"/>
        <v>2008</v>
      </c>
      <c r="B34" s="171">
        <v>30084.748046875</v>
      </c>
      <c r="C34" s="171">
        <v>3529.5929999999998</v>
      </c>
      <c r="D34" s="171">
        <v>3908.125</v>
      </c>
      <c r="E34" s="171">
        <v>3927.9319999999998</v>
      </c>
      <c r="F34" s="171">
        <v>4092.1019999999999</v>
      </c>
      <c r="G34" s="171">
        <v>4309.2</v>
      </c>
      <c r="H34" s="171">
        <v>4066.511</v>
      </c>
      <c r="I34" s="171">
        <v>2968.5039999999999</v>
      </c>
      <c r="J34" s="171">
        <v>2085.498</v>
      </c>
      <c r="K34" s="171">
        <v>1073.9659999999999</v>
      </c>
      <c r="L34" s="210">
        <v>123.316</v>
      </c>
      <c r="M34" s="91"/>
      <c r="N34" s="91"/>
      <c r="O34" s="91"/>
      <c r="DR34" s="85">
        <v>3737.87</v>
      </c>
      <c r="EB34" s="85">
        <v>3749.502</v>
      </c>
      <c r="EL34" s="85">
        <v>3904.0059999999999</v>
      </c>
      <c r="EV34" s="85">
        <v>4192.8249999999998</v>
      </c>
      <c r="FF34" s="85">
        <v>4418.7479999999996</v>
      </c>
      <c r="FP34" s="85">
        <v>4261.8819999999996</v>
      </c>
      <c r="FZ34" s="85">
        <v>3026.8679999999999</v>
      </c>
      <c r="GJ34" s="85">
        <v>2681.8739999999998</v>
      </c>
      <c r="GK34" s="85">
        <v>2076.5439999999999</v>
      </c>
    </row>
    <row r="35" spans="1:193" ht="15" x14ac:dyDescent="0.2">
      <c r="A35" s="170">
        <f t="shared" si="0"/>
        <v>2009</v>
      </c>
      <c r="B35" s="171">
        <v>30247.431640625</v>
      </c>
      <c r="C35" s="171">
        <v>3549.02</v>
      </c>
      <c r="D35" s="171">
        <v>3906.5079999999998</v>
      </c>
      <c r="E35" s="171">
        <v>3931.76</v>
      </c>
      <c r="F35" s="171">
        <v>4056.3069999999998</v>
      </c>
      <c r="G35" s="171">
        <v>4313.4780000000001</v>
      </c>
      <c r="H35" s="171">
        <v>4059.498</v>
      </c>
      <c r="I35" s="171">
        <v>3097.1480000000001</v>
      </c>
      <c r="J35" s="171">
        <v>2092.0540000000001</v>
      </c>
      <c r="K35" s="171">
        <v>1114.47</v>
      </c>
      <c r="L35" s="210">
        <v>127.191</v>
      </c>
      <c r="M35" s="91"/>
      <c r="N35" s="91"/>
      <c r="O35" s="91"/>
      <c r="DR35" s="85">
        <v>3763.0250000000001</v>
      </c>
      <c r="EB35" s="85">
        <v>3741.7170000000001</v>
      </c>
      <c r="EL35" s="85">
        <v>3919.1480000000001</v>
      </c>
      <c r="EV35" s="85">
        <v>4153.4589999999998</v>
      </c>
      <c r="FF35" s="85">
        <v>4421.5290000000005</v>
      </c>
      <c r="FP35" s="85">
        <v>4255.0959999999995</v>
      </c>
      <c r="FZ35" s="85">
        <v>3160.2069999999999</v>
      </c>
      <c r="GJ35" s="85">
        <v>2661.2089999999998</v>
      </c>
      <c r="GK35" s="85">
        <v>2142.8850000000002</v>
      </c>
    </row>
    <row r="36" spans="1:193" ht="15" x14ac:dyDescent="0.2">
      <c r="A36" s="170">
        <f t="shared" si="0"/>
        <v>2010</v>
      </c>
      <c r="B36" s="171">
        <v>30397.947265625</v>
      </c>
      <c r="C36" s="171">
        <v>3549.5149999999999</v>
      </c>
      <c r="D36" s="171">
        <v>3923.92</v>
      </c>
      <c r="E36" s="171">
        <v>3908.4549999999999</v>
      </c>
      <c r="F36" s="171">
        <v>4036.3960000000002</v>
      </c>
      <c r="G36" s="171">
        <v>4325.3590000000004</v>
      </c>
      <c r="H36" s="171">
        <v>4046.4549999999999</v>
      </c>
      <c r="I36" s="171">
        <v>3238.6579999999999</v>
      </c>
      <c r="J36" s="171">
        <v>2076.5720000000001</v>
      </c>
      <c r="K36" s="171">
        <v>1138.355</v>
      </c>
      <c r="L36" s="210">
        <v>154.26499999999999</v>
      </c>
      <c r="M36" s="91"/>
      <c r="N36" s="91"/>
      <c r="O36" s="91"/>
      <c r="DR36" s="85">
        <v>3783.6179999999999</v>
      </c>
      <c r="EB36" s="85">
        <v>3740.3649999999998</v>
      </c>
      <c r="EL36" s="85">
        <v>3919.848</v>
      </c>
      <c r="EV36" s="85">
        <v>4120.5590000000002</v>
      </c>
      <c r="FF36" s="85">
        <v>4416.6880000000001</v>
      </c>
      <c r="FP36" s="85">
        <v>4250.348</v>
      </c>
      <c r="FZ36" s="85">
        <v>3292.7269999999999</v>
      </c>
      <c r="GJ36" s="85">
        <v>2642.8620000000001</v>
      </c>
      <c r="GK36" s="85">
        <v>2200.27</v>
      </c>
    </row>
    <row r="37" spans="1:193" ht="15" x14ac:dyDescent="0.2">
      <c r="A37" s="170">
        <f t="shared" si="0"/>
        <v>2011</v>
      </c>
      <c r="B37" s="171">
        <v>30560.564453125</v>
      </c>
      <c r="C37" s="171">
        <v>3564.5639999999999</v>
      </c>
      <c r="D37" s="171">
        <v>3940.1010000000001</v>
      </c>
      <c r="E37" s="171">
        <v>3886.1579999999999</v>
      </c>
      <c r="F37" s="171">
        <v>4003.4</v>
      </c>
      <c r="G37" s="171">
        <v>4347.5649999999996</v>
      </c>
      <c r="H37" s="171">
        <v>4056.5970000000002</v>
      </c>
      <c r="I37" s="171">
        <v>3370.0889999999999</v>
      </c>
      <c r="J37" s="171">
        <v>2053.7060000000001</v>
      </c>
      <c r="K37" s="171">
        <v>1160.318</v>
      </c>
      <c r="L37" s="210">
        <v>178.06800000000001</v>
      </c>
      <c r="M37" s="91"/>
      <c r="N37" s="91"/>
      <c r="O37" s="91"/>
      <c r="DR37" s="85">
        <v>3794.57</v>
      </c>
      <c r="EB37" s="85">
        <v>3760.2139999999999</v>
      </c>
      <c r="EL37" s="85">
        <v>3894.5619999999999</v>
      </c>
      <c r="EV37" s="85">
        <v>4106.7550000000001</v>
      </c>
      <c r="FF37" s="85">
        <v>4420.0640000000003</v>
      </c>
      <c r="FP37" s="85">
        <v>4241.2049999999999</v>
      </c>
      <c r="FZ37" s="85">
        <v>3447.605</v>
      </c>
      <c r="GJ37" s="85">
        <v>2595.3890000000001</v>
      </c>
      <c r="GK37" s="85">
        <v>2268.06</v>
      </c>
    </row>
    <row r="38" spans="1:193" ht="15" x14ac:dyDescent="0.2">
      <c r="A38" s="170">
        <f t="shared" si="0"/>
        <v>2012</v>
      </c>
      <c r="B38" s="171">
        <v>30721.189453125</v>
      </c>
      <c r="C38" s="171">
        <v>3577.7719999999999</v>
      </c>
      <c r="D38" s="171">
        <v>3956.1</v>
      </c>
      <c r="E38" s="171">
        <v>3863.415</v>
      </c>
      <c r="F38" s="171">
        <v>3966.259</v>
      </c>
      <c r="G38" s="171">
        <v>4374.9790000000003</v>
      </c>
      <c r="H38" s="171">
        <v>4060.1860000000001</v>
      </c>
      <c r="I38" s="171">
        <v>3481.1320000000001</v>
      </c>
      <c r="J38" s="171">
        <v>2052.6709999999998</v>
      </c>
      <c r="K38" s="171">
        <v>1189.721</v>
      </c>
      <c r="L38" s="210">
        <v>198.958</v>
      </c>
      <c r="M38" s="91"/>
      <c r="N38" s="91"/>
      <c r="O38" s="91"/>
      <c r="DR38" s="85">
        <v>3805.047</v>
      </c>
      <c r="EB38" s="85">
        <v>3779.1370000000002</v>
      </c>
      <c r="EL38" s="85">
        <v>3869.6210000000001</v>
      </c>
      <c r="EV38" s="85">
        <v>4081.5140000000001</v>
      </c>
      <c r="FF38" s="85">
        <v>4429.8559999999998</v>
      </c>
      <c r="FP38" s="85">
        <v>4253.21</v>
      </c>
      <c r="FZ38" s="85">
        <v>3597.5250000000001</v>
      </c>
      <c r="GJ38" s="85">
        <v>2541.3620000000001</v>
      </c>
      <c r="GK38" s="85">
        <v>2330.7260000000001</v>
      </c>
    </row>
    <row r="39" spans="1:193" ht="15.75" thickBot="1" x14ac:dyDescent="0.25">
      <c r="A39" s="180">
        <f t="shared" si="0"/>
        <v>2013</v>
      </c>
      <c r="B39" s="181">
        <v>30873.0390625</v>
      </c>
      <c r="C39" s="181">
        <v>3595.3240000000001</v>
      </c>
      <c r="D39" s="181">
        <v>3983.8150000000001</v>
      </c>
      <c r="E39" s="181">
        <v>3848.5410000000002</v>
      </c>
      <c r="F39" s="181">
        <v>3918.17</v>
      </c>
      <c r="G39" s="181">
        <v>4377.2169999999996</v>
      </c>
      <c r="H39" s="181">
        <v>4088.0239999999999</v>
      </c>
      <c r="I39" s="181">
        <v>3566.172</v>
      </c>
      <c r="J39" s="181">
        <v>2073.56</v>
      </c>
      <c r="K39" s="181">
        <v>1208.0719999999999</v>
      </c>
      <c r="L39" s="211">
        <v>214.143</v>
      </c>
      <c r="M39" s="91"/>
      <c r="N39" s="91"/>
      <c r="O39" s="91"/>
      <c r="DR39" s="85">
        <v>3819.3420000000001</v>
      </c>
      <c r="EB39" s="85">
        <v>3797.2260000000001</v>
      </c>
      <c r="EL39" s="85">
        <v>3843.9789999999998</v>
      </c>
      <c r="EV39" s="85">
        <v>4050.6289999999999</v>
      </c>
      <c r="FF39" s="85">
        <v>4444.0810000000001</v>
      </c>
      <c r="FP39" s="85">
        <v>4253.1409999999996</v>
      </c>
      <c r="FZ39" s="85">
        <v>3731.9490000000001</v>
      </c>
      <c r="GJ39" s="85">
        <v>2509.3339999999998</v>
      </c>
      <c r="GK39" s="85">
        <v>2380.4720000000002</v>
      </c>
    </row>
    <row r="40" spans="1:193" ht="15.75" x14ac:dyDescent="0.25"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91"/>
      <c r="M40" s="91"/>
      <c r="N40" s="91"/>
      <c r="O40" s="91"/>
    </row>
    <row r="41" spans="1:193" ht="15.75" x14ac:dyDescent="0.25">
      <c r="A41" s="73" t="s">
        <v>148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91"/>
      <c r="M41" s="91"/>
      <c r="N41" s="91"/>
      <c r="O41" s="91"/>
    </row>
    <row r="42" spans="1:193" ht="15.75" x14ac:dyDescent="0.25">
      <c r="A42" s="73" t="s">
        <v>149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</row>
    <row r="43" spans="1:193" ht="15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</row>
    <row r="44" spans="1:193" ht="15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</row>
    <row r="45" spans="1:193" ht="15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</row>
    <row r="46" spans="1:193" ht="15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</row>
    <row r="47" spans="1:193" ht="15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</row>
    <row r="48" spans="1:193" ht="15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</row>
    <row r="49" spans="1:13" ht="15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</row>
    <row r="50" spans="1:13" ht="15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</row>
    <row r="51" spans="1:13" ht="15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</row>
    <row r="52" spans="1:13" ht="15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</row>
    <row r="53" spans="1:13" ht="15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</row>
    <row r="54" spans="1:13" ht="15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</row>
    <row r="55" spans="1:13" ht="15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</row>
    <row r="56" spans="1:13" ht="15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</row>
    <row r="57" spans="1:13" ht="15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</row>
    <row r="58" spans="1:13" ht="15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</row>
    <row r="59" spans="1:13" ht="15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</row>
    <row r="60" spans="1:13" ht="15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</row>
    <row r="61" spans="1:13" ht="15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13" ht="15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</row>
    <row r="63" spans="1:13" ht="15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</row>
    <row r="64" spans="1:13" ht="15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</row>
    <row r="65" spans="1:13" ht="15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</row>
    <row r="66" spans="1:13" ht="15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</row>
    <row r="67" spans="1:13" ht="15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</row>
    <row r="68" spans="1:13" ht="15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</row>
    <row r="69" spans="1:13" ht="15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15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</row>
    <row r="71" spans="1:13" ht="15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</row>
    <row r="72" spans="1:13" ht="15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</row>
    <row r="73" spans="1:13" ht="15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</row>
    <row r="74" spans="1:13" ht="15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</row>
    <row r="75" spans="1:13" ht="15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</row>
    <row r="76" spans="1:13" ht="15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</row>
    <row r="77" spans="1:13" ht="15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</row>
    <row r="78" spans="1:13" ht="15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</row>
    <row r="79" spans="1:13" ht="15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</row>
    <row r="80" spans="1:13" ht="15" x14ac:dyDescent="0.2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</row>
    <row r="81" spans="1:13" ht="15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</row>
    <row r="82" spans="1:13" ht="15" x14ac:dyDescent="0.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</row>
    <row r="83" spans="1:13" ht="15" x14ac:dyDescent="0.2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</row>
    <row r="84" spans="1:13" ht="15" x14ac:dyDescent="0.2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</row>
    <row r="85" spans="1:13" ht="15" x14ac:dyDescent="0.2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</row>
    <row r="86" spans="1:13" ht="15" x14ac:dyDescent="0.2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</row>
    <row r="87" spans="1:13" ht="15" x14ac:dyDescent="0.2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</row>
    <row r="88" spans="1:13" ht="15" x14ac:dyDescent="0.2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</row>
    <row r="89" spans="1:13" ht="15" x14ac:dyDescent="0.2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</row>
    <row r="90" spans="1:13" ht="15" x14ac:dyDescent="0.2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</row>
    <row r="91" spans="1:13" ht="15" x14ac:dyDescent="0.2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</row>
    <row r="92" spans="1:13" ht="15" x14ac:dyDescent="0.2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</row>
    <row r="93" spans="1:13" ht="15" x14ac:dyDescent="0.2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</row>
    <row r="94" spans="1:13" ht="15" x14ac:dyDescent="0.2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</row>
    <row r="95" spans="1:13" ht="15" x14ac:dyDescent="0.2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</row>
    <row r="96" spans="1:13" ht="15" x14ac:dyDescent="0.2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</row>
    <row r="97" spans="1:13" ht="15" x14ac:dyDescent="0.2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</row>
    <row r="98" spans="1:13" ht="15" x14ac:dyDescent="0.2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</row>
    <row r="99" spans="1:13" ht="15" x14ac:dyDescent="0.2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</row>
    <row r="100" spans="1:13" ht="15" x14ac:dyDescent="0.2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</row>
    <row r="101" spans="1:13" ht="15" x14ac:dyDescent="0.2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</row>
    <row r="102" spans="1:13" ht="15" x14ac:dyDescent="0.2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</row>
    <row r="103" spans="1:13" ht="15" x14ac:dyDescent="0.2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</row>
    <row r="104" spans="1:13" ht="15" x14ac:dyDescent="0.2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</row>
    <row r="105" spans="1:13" ht="15" x14ac:dyDescent="0.2">
      <c r="C105" s="91"/>
      <c r="D105" s="91"/>
      <c r="E105" s="91"/>
      <c r="F105" s="91"/>
      <c r="G105" s="91"/>
      <c r="H105" s="91"/>
      <c r="I105" s="91"/>
      <c r="J105" s="91"/>
      <c r="K105" s="91"/>
    </row>
    <row r="106" spans="1:13" ht="15" x14ac:dyDescent="0.2">
      <c r="C106" s="91"/>
      <c r="D106" s="91"/>
      <c r="E106" s="91"/>
      <c r="F106" s="91"/>
      <c r="G106" s="91"/>
      <c r="H106" s="91"/>
      <c r="I106" s="91"/>
      <c r="J106" s="91"/>
      <c r="K106" s="91"/>
    </row>
    <row r="107" spans="1:13" ht="15" x14ac:dyDescent="0.2">
      <c r="C107" s="91"/>
      <c r="D107" s="91"/>
      <c r="E107" s="91"/>
      <c r="F107" s="91"/>
      <c r="G107" s="91"/>
      <c r="H107" s="91"/>
      <c r="I107" s="91"/>
      <c r="J107" s="91"/>
      <c r="K107" s="91"/>
    </row>
    <row r="108" spans="1:13" ht="15" x14ac:dyDescent="0.2">
      <c r="C108" s="91"/>
      <c r="D108" s="91"/>
      <c r="E108" s="91"/>
      <c r="F108" s="91"/>
      <c r="G108" s="91"/>
      <c r="H108" s="91"/>
      <c r="I108" s="91"/>
      <c r="J108" s="91"/>
      <c r="K108" s="91"/>
    </row>
    <row r="109" spans="1:13" ht="15" x14ac:dyDescent="0.2">
      <c r="C109" s="91"/>
      <c r="D109" s="91"/>
      <c r="E109" s="91"/>
      <c r="F109" s="91"/>
      <c r="G109" s="91"/>
      <c r="H109" s="91"/>
      <c r="I109" s="91"/>
      <c r="J109" s="91"/>
      <c r="K109" s="91"/>
    </row>
    <row r="110" spans="1:13" ht="15" x14ac:dyDescent="0.2">
      <c r="C110" s="91"/>
      <c r="D110" s="91"/>
      <c r="E110" s="91"/>
      <c r="F110" s="91"/>
      <c r="G110" s="91"/>
      <c r="H110" s="91"/>
      <c r="I110" s="91"/>
      <c r="J110" s="91"/>
      <c r="K110" s="91"/>
    </row>
    <row r="111" spans="1:13" ht="15" x14ac:dyDescent="0.2">
      <c r="C111" s="91"/>
      <c r="D111" s="91"/>
      <c r="E111" s="91"/>
      <c r="F111" s="91"/>
      <c r="G111" s="91"/>
      <c r="H111" s="91"/>
      <c r="I111" s="91"/>
      <c r="J111" s="91"/>
      <c r="K111" s="91"/>
    </row>
    <row r="112" spans="1:13" ht="15" x14ac:dyDescent="0.2">
      <c r="C112" s="91"/>
      <c r="D112" s="91"/>
      <c r="E112" s="91"/>
      <c r="F112" s="91"/>
      <c r="G112" s="91"/>
      <c r="H112" s="91"/>
      <c r="I112" s="91"/>
      <c r="J112" s="91"/>
      <c r="K112" s="91"/>
    </row>
    <row r="113" spans="3:11" ht="15" x14ac:dyDescent="0.2">
      <c r="C113" s="91"/>
      <c r="D113" s="91"/>
      <c r="E113" s="91"/>
      <c r="F113" s="91"/>
      <c r="G113" s="91"/>
      <c r="H113" s="91"/>
      <c r="I113" s="91"/>
      <c r="J113" s="91"/>
      <c r="K113" s="91"/>
    </row>
    <row r="114" spans="3:11" ht="15" x14ac:dyDescent="0.2">
      <c r="C114" s="91"/>
      <c r="D114" s="91"/>
      <c r="E114" s="91"/>
      <c r="F114" s="91"/>
      <c r="G114" s="91"/>
      <c r="H114" s="91"/>
      <c r="I114" s="91"/>
      <c r="J114" s="91"/>
      <c r="K114" s="91"/>
    </row>
  </sheetData>
  <sheetProtection selectLockedCells="1" selectUnlockedCells="1"/>
  <mergeCells count="2">
    <mergeCell ref="A6:L6"/>
    <mergeCell ref="A8:A9"/>
  </mergeCells>
  <hyperlinks>
    <hyperlink ref="A1" location="Index!A1" display="Back to index"/>
  </hyperlinks>
  <pageMargins left="0.7" right="0.7" top="0.75" bottom="0.75" header="0.51180555555555995" footer="0.51180555555555995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V114"/>
  <sheetViews>
    <sheetView workbookViewId="0"/>
  </sheetViews>
  <sheetFormatPr defaultColWidth="11.7109375" defaultRowHeight="12.75" x14ac:dyDescent="0.2"/>
  <cols>
    <col min="1" max="1" width="11.7109375" style="85"/>
    <col min="2" max="2" width="15.140625" style="85" bestFit="1" customWidth="1"/>
    <col min="3" max="3" width="12.140625" style="85" customWidth="1"/>
    <col min="4" max="4" width="11.85546875" style="85" bestFit="1" customWidth="1"/>
    <col min="5" max="5" width="12.140625" style="85" customWidth="1"/>
    <col min="6" max="6" width="11.85546875" style="85" bestFit="1" customWidth="1"/>
    <col min="7" max="7" width="12.140625" style="85" customWidth="1"/>
    <col min="8" max="12" width="11.85546875" style="85" bestFit="1" customWidth="1"/>
    <col min="13" max="16384" width="11.7109375" style="85"/>
  </cols>
  <sheetData>
    <row r="1" spans="1:256" s="84" customFormat="1" ht="15.75" x14ac:dyDescent="0.25">
      <c r="A1" s="23" t="s">
        <v>69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256" s="84" customFormat="1" ht="15.7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256" s="84" customFormat="1" ht="15.75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256" s="84" customFormat="1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256" ht="16.5" thickBot="1" x14ac:dyDescent="0.3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24.95" customHeight="1" x14ac:dyDescent="0.25">
      <c r="A6" s="302" t="s">
        <v>242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4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5.75" x14ac:dyDescent="0.25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90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ht="15.75" customHeight="1" x14ac:dyDescent="0.25">
      <c r="A8" s="300" t="s">
        <v>124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5" t="s">
        <v>123</v>
      </c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</row>
    <row r="9" spans="1:256" s="84" customFormat="1" ht="30" customHeight="1" x14ac:dyDescent="0.25">
      <c r="A9" s="300"/>
      <c r="B9" s="206" t="s">
        <v>144</v>
      </c>
      <c r="C9" s="207" t="s">
        <v>145</v>
      </c>
      <c r="D9" s="208" t="s">
        <v>146</v>
      </c>
      <c r="E9" s="208" t="s">
        <v>44</v>
      </c>
      <c r="F9" s="208" t="s">
        <v>45</v>
      </c>
      <c r="G9" s="208" t="s">
        <v>46</v>
      </c>
      <c r="H9" s="208" t="s">
        <v>47</v>
      </c>
      <c r="I9" s="208" t="s">
        <v>48</v>
      </c>
      <c r="J9" s="208" t="s">
        <v>49</v>
      </c>
      <c r="K9" s="207" t="s">
        <v>50</v>
      </c>
      <c r="L9" s="209" t="s">
        <v>147</v>
      </c>
    </row>
    <row r="10" spans="1:256" x14ac:dyDescent="0.2">
      <c r="A10" s="170">
        <v>1984</v>
      </c>
      <c r="B10" s="171">
        <v>28117.576171875</v>
      </c>
      <c r="C10" s="171">
        <v>3293.7629999999999</v>
      </c>
      <c r="D10" s="171">
        <v>4177.5789999999997</v>
      </c>
      <c r="E10" s="171">
        <v>4244.2669999999998</v>
      </c>
      <c r="F10" s="171">
        <v>4162.3739999999998</v>
      </c>
      <c r="G10" s="171">
        <v>2926.83</v>
      </c>
      <c r="H10" s="171">
        <v>3182.7240000000002</v>
      </c>
      <c r="I10" s="171">
        <v>2404.5520000000001</v>
      </c>
      <c r="J10" s="171">
        <v>2332.2579999999998</v>
      </c>
      <c r="K10" s="171">
        <v>1206.604</v>
      </c>
      <c r="L10" s="210">
        <v>186.625</v>
      </c>
    </row>
    <row r="11" spans="1:256" x14ac:dyDescent="0.2">
      <c r="A11" s="170">
        <v>1985</v>
      </c>
      <c r="B11" s="171">
        <v>28267.181640625</v>
      </c>
      <c r="C11" s="171">
        <v>3302.1770000000001</v>
      </c>
      <c r="D11" s="171">
        <v>4123.8779999999997</v>
      </c>
      <c r="E11" s="171">
        <v>4259.585</v>
      </c>
      <c r="F11" s="171">
        <v>4275.2809999999999</v>
      </c>
      <c r="G11" s="171">
        <v>2933.0329999999999</v>
      </c>
      <c r="H11" s="171">
        <v>3157.395</v>
      </c>
      <c r="I11" s="171">
        <v>2527.9270000000001</v>
      </c>
      <c r="J11" s="171">
        <v>2254.8760000000002</v>
      </c>
      <c r="K11" s="171">
        <v>1237.6690000000001</v>
      </c>
      <c r="L11" s="210">
        <v>195.36199999999999</v>
      </c>
    </row>
    <row r="12" spans="1:256" x14ac:dyDescent="0.2">
      <c r="A12" s="170">
        <v>1986</v>
      </c>
      <c r="B12" s="171">
        <v>28408.896484375</v>
      </c>
      <c r="C12" s="171">
        <v>3324.3969999999999</v>
      </c>
      <c r="D12" s="171">
        <v>4058.212</v>
      </c>
      <c r="E12" s="171">
        <v>4271.9279999999999</v>
      </c>
      <c r="F12" s="171">
        <v>4290.71</v>
      </c>
      <c r="G12" s="171">
        <v>3038.2890000000002</v>
      </c>
      <c r="H12" s="171">
        <v>3132.2420000000002</v>
      </c>
      <c r="I12" s="171">
        <v>2683.29</v>
      </c>
      <c r="J12" s="171">
        <v>2141.0079999999998</v>
      </c>
      <c r="K12" s="171">
        <v>1263.213</v>
      </c>
      <c r="L12" s="210">
        <v>205.60900000000001</v>
      </c>
      <c r="N12" s="218"/>
    </row>
    <row r="13" spans="1:256" x14ac:dyDescent="0.2">
      <c r="A13" s="170">
        <v>1987</v>
      </c>
      <c r="B13" s="171">
        <v>28556.01953125</v>
      </c>
      <c r="C13" s="171">
        <v>3340.39</v>
      </c>
      <c r="D13" s="171">
        <v>4014.317</v>
      </c>
      <c r="E13" s="171">
        <v>4268.9709999999995</v>
      </c>
      <c r="F13" s="171">
        <v>4290.2240000000002</v>
      </c>
      <c r="G13" s="171">
        <v>3167.89</v>
      </c>
      <c r="H13" s="171">
        <v>3105.922</v>
      </c>
      <c r="I13" s="171">
        <v>2825.2220000000002</v>
      </c>
      <c r="J13" s="171">
        <v>2038.579</v>
      </c>
      <c r="K13" s="171">
        <v>1289.578</v>
      </c>
      <c r="L13" s="210">
        <v>214.92699999999999</v>
      </c>
    </row>
    <row r="14" spans="1:256" x14ac:dyDescent="0.2">
      <c r="A14" s="170">
        <v>1988</v>
      </c>
      <c r="B14" s="171">
        <v>28710.51171875</v>
      </c>
      <c r="C14" s="171">
        <v>3356.605</v>
      </c>
      <c r="D14" s="171">
        <v>3966.6779999999999</v>
      </c>
      <c r="E14" s="171">
        <v>4268.1289999999999</v>
      </c>
      <c r="F14" s="171">
        <v>4282.01</v>
      </c>
      <c r="G14" s="171">
        <v>3306.5830000000001</v>
      </c>
      <c r="H14" s="171">
        <v>3072.9630000000002</v>
      </c>
      <c r="I14" s="171">
        <v>2952.7469999999998</v>
      </c>
      <c r="J14" s="171">
        <v>1951.3789999999999</v>
      </c>
      <c r="K14" s="171">
        <v>1326.9169999999999</v>
      </c>
      <c r="L14" s="210">
        <v>226.5</v>
      </c>
    </row>
    <row r="15" spans="1:256" x14ac:dyDescent="0.2">
      <c r="A15" s="170">
        <v>1989</v>
      </c>
      <c r="B15" s="171">
        <v>28871.1953125</v>
      </c>
      <c r="C15" s="171">
        <v>3365.87</v>
      </c>
      <c r="D15" s="171">
        <v>3924.0279999999998</v>
      </c>
      <c r="E15" s="171">
        <v>4265.2979999999998</v>
      </c>
      <c r="F15" s="171">
        <v>4282.1310000000003</v>
      </c>
      <c r="G15" s="171">
        <v>3445.5920000000001</v>
      </c>
      <c r="H15" s="171">
        <v>3045.1060000000002</v>
      </c>
      <c r="I15" s="171">
        <v>3054.944</v>
      </c>
      <c r="J15" s="171">
        <v>1888.0419999999999</v>
      </c>
      <c r="K15" s="171">
        <v>1360.0060000000001</v>
      </c>
      <c r="L15" s="210">
        <v>240.179</v>
      </c>
    </row>
    <row r="16" spans="1:256" x14ac:dyDescent="0.2">
      <c r="A16" s="170">
        <v>1990</v>
      </c>
      <c r="B16" s="171">
        <v>29033.00390625</v>
      </c>
      <c r="C16" s="171">
        <v>3351.4720000000002</v>
      </c>
      <c r="D16" s="171">
        <v>3899.6959999999999</v>
      </c>
      <c r="E16" s="171">
        <v>4270.8389999999999</v>
      </c>
      <c r="F16" s="171">
        <v>4278.7529999999997</v>
      </c>
      <c r="G16" s="171">
        <v>3610.6390000000001</v>
      </c>
      <c r="H16" s="171">
        <v>2982.7269999999999</v>
      </c>
      <c r="I16" s="171">
        <v>3050.6060000000002</v>
      </c>
      <c r="J16" s="171">
        <v>1944.229</v>
      </c>
      <c r="K16" s="171">
        <v>1391.191</v>
      </c>
      <c r="L16" s="210">
        <v>252.84800000000001</v>
      </c>
    </row>
    <row r="17" spans="1:12" x14ac:dyDescent="0.2">
      <c r="A17" s="170">
        <v>1991</v>
      </c>
      <c r="B17" s="171">
        <v>29172.302734375</v>
      </c>
      <c r="C17" s="171">
        <v>3330.145</v>
      </c>
      <c r="D17" s="171">
        <v>3855.44</v>
      </c>
      <c r="E17" s="171">
        <v>4279.241</v>
      </c>
      <c r="F17" s="171">
        <v>4290.2929999999997</v>
      </c>
      <c r="G17" s="171">
        <v>3775.57</v>
      </c>
      <c r="H17" s="171">
        <v>2909.9650000000001</v>
      </c>
      <c r="I17" s="171">
        <v>3044.4119999999998</v>
      </c>
      <c r="J17" s="171">
        <v>2006.8610000000001</v>
      </c>
      <c r="K17" s="171">
        <v>1410.11</v>
      </c>
      <c r="L17" s="210">
        <v>270.26799999999997</v>
      </c>
    </row>
    <row r="18" spans="1:12" x14ac:dyDescent="0.2">
      <c r="A18" s="170">
        <v>1992</v>
      </c>
      <c r="B18" s="171">
        <v>29315.412109375</v>
      </c>
      <c r="C18" s="171">
        <v>3312.1930000000002</v>
      </c>
      <c r="D18" s="171">
        <v>3811.049</v>
      </c>
      <c r="E18" s="171">
        <v>4290.357</v>
      </c>
      <c r="F18" s="171">
        <v>4292.1009999999997</v>
      </c>
      <c r="G18" s="171">
        <v>3920.1239999999998</v>
      </c>
      <c r="H18" s="171">
        <v>2865.424</v>
      </c>
      <c r="I18" s="171">
        <v>3046.694</v>
      </c>
      <c r="J18" s="171">
        <v>2047.1510000000001</v>
      </c>
      <c r="K18" s="171">
        <v>1441.8420000000001</v>
      </c>
      <c r="L18" s="210">
        <v>288.47699999999998</v>
      </c>
    </row>
    <row r="19" spans="1:12" x14ac:dyDescent="0.2">
      <c r="A19" s="170">
        <v>1993</v>
      </c>
      <c r="B19" s="171">
        <v>29453.716796875</v>
      </c>
      <c r="C19" s="171">
        <v>3308.835</v>
      </c>
      <c r="D19" s="171">
        <v>3755.1619999999998</v>
      </c>
      <c r="E19" s="171">
        <v>4278.0479999999998</v>
      </c>
      <c r="F19" s="171">
        <v>4316.6220000000003</v>
      </c>
      <c r="G19" s="171">
        <v>4037.2330000000002</v>
      </c>
      <c r="H19" s="171">
        <v>2856.0770000000002</v>
      </c>
      <c r="I19" s="171">
        <v>3036.01</v>
      </c>
      <c r="J19" s="171">
        <v>2088.0320000000002</v>
      </c>
      <c r="K19" s="171">
        <v>1472.1579999999999</v>
      </c>
      <c r="L19" s="210">
        <v>305.53899999999999</v>
      </c>
    </row>
    <row r="20" spans="1:12" x14ac:dyDescent="0.2">
      <c r="A20" s="170">
        <v>1994</v>
      </c>
      <c r="B20" s="171">
        <v>29565.56640625</v>
      </c>
      <c r="C20" s="171">
        <v>3283.3850000000002</v>
      </c>
      <c r="D20" s="171">
        <v>3735.9090000000001</v>
      </c>
      <c r="E20" s="171">
        <v>4228.7349999999997</v>
      </c>
      <c r="F20" s="171">
        <v>4337.1109999999999</v>
      </c>
      <c r="G20" s="171">
        <v>4154.2650000000003</v>
      </c>
      <c r="H20" s="171">
        <v>2850.7640000000001</v>
      </c>
      <c r="I20" s="171">
        <v>3029.0070000000001</v>
      </c>
      <c r="J20" s="171">
        <v>2128.4499999999998</v>
      </c>
      <c r="K20" s="171">
        <v>1496.8689999999999</v>
      </c>
      <c r="L20" s="210">
        <v>321.07</v>
      </c>
    </row>
    <row r="21" spans="1:12" x14ac:dyDescent="0.2">
      <c r="A21" s="170">
        <v>1995</v>
      </c>
      <c r="B21" s="171">
        <v>29674.48046875</v>
      </c>
      <c r="C21" s="171">
        <v>3254.415</v>
      </c>
      <c r="D21" s="171">
        <v>3744.9110000000001</v>
      </c>
      <c r="E21" s="171">
        <v>4158.6459999999997</v>
      </c>
      <c r="F21" s="171">
        <v>4346.6009999999997</v>
      </c>
      <c r="G21" s="171">
        <v>4267.7179999999998</v>
      </c>
      <c r="H21" s="171">
        <v>2859.4470000000001</v>
      </c>
      <c r="I21" s="171">
        <v>3006.1640000000002</v>
      </c>
      <c r="J21" s="171">
        <v>2243.6619999999998</v>
      </c>
      <c r="K21" s="171">
        <v>1453.8520000000001</v>
      </c>
      <c r="L21" s="210">
        <v>339.06299999999999</v>
      </c>
    </row>
    <row r="22" spans="1:12" x14ac:dyDescent="0.2">
      <c r="A22" s="170">
        <v>1996</v>
      </c>
      <c r="B22" s="171">
        <v>29780.5078125</v>
      </c>
      <c r="C22" s="171">
        <v>3228.9050000000002</v>
      </c>
      <c r="D22" s="171">
        <v>3769.5390000000002</v>
      </c>
      <c r="E22" s="171">
        <v>4078.0590000000002</v>
      </c>
      <c r="F22" s="171">
        <v>4352.4719999999998</v>
      </c>
      <c r="G22" s="171">
        <v>4284.1980000000003</v>
      </c>
      <c r="H22" s="171">
        <v>2966.0639999999999</v>
      </c>
      <c r="I22" s="171">
        <v>2983.0459999999998</v>
      </c>
      <c r="J22" s="171">
        <v>2382.2440000000001</v>
      </c>
      <c r="K22" s="171">
        <v>1380.3720000000001</v>
      </c>
      <c r="L22" s="210">
        <v>355.60899999999998</v>
      </c>
    </row>
    <row r="23" spans="1:12" x14ac:dyDescent="0.2">
      <c r="A23" s="170">
        <v>1997</v>
      </c>
      <c r="B23" s="171">
        <v>29880.267578125</v>
      </c>
      <c r="C23" s="171">
        <v>3206.9810000000002</v>
      </c>
      <c r="D23" s="171">
        <v>3778.721</v>
      </c>
      <c r="E23" s="171">
        <v>4021.6590000000001</v>
      </c>
      <c r="F23" s="171">
        <v>4341.2920000000004</v>
      </c>
      <c r="G23" s="171">
        <v>4283.9989999999998</v>
      </c>
      <c r="H23" s="171">
        <v>3096.8409999999999</v>
      </c>
      <c r="I23" s="171">
        <v>2958.1080000000002</v>
      </c>
      <c r="J23" s="171">
        <v>2506.893</v>
      </c>
      <c r="K23" s="171">
        <v>1315.866</v>
      </c>
      <c r="L23" s="210">
        <v>369.911</v>
      </c>
    </row>
    <row r="24" spans="1:12" x14ac:dyDescent="0.2">
      <c r="A24" s="170">
        <f t="shared" ref="A24:A39" si="0">A23+1</f>
        <v>1998</v>
      </c>
      <c r="B24" s="171">
        <v>29982.779296875</v>
      </c>
      <c r="C24" s="171">
        <v>3183.645</v>
      </c>
      <c r="D24" s="171">
        <v>3790.6469999999999</v>
      </c>
      <c r="E24" s="171">
        <v>3966.498</v>
      </c>
      <c r="F24" s="171">
        <v>4332.84</v>
      </c>
      <c r="G24" s="171">
        <v>4275.95</v>
      </c>
      <c r="H24" s="171">
        <v>3234.36</v>
      </c>
      <c r="I24" s="171">
        <v>2928.0940000000001</v>
      </c>
      <c r="J24" s="171">
        <v>2618.154</v>
      </c>
      <c r="K24" s="171">
        <v>1265.7339999999999</v>
      </c>
      <c r="L24" s="210">
        <v>386.85899999999998</v>
      </c>
    </row>
    <row r="25" spans="1:12" x14ac:dyDescent="0.2">
      <c r="A25" s="170">
        <f t="shared" si="0"/>
        <v>1999</v>
      </c>
      <c r="B25" s="171">
        <v>30090.46484375</v>
      </c>
      <c r="C25" s="171">
        <v>3165.2040000000002</v>
      </c>
      <c r="D25" s="171">
        <v>3793.5349999999999</v>
      </c>
      <c r="E25" s="171">
        <v>3921.5259999999998</v>
      </c>
      <c r="F25" s="171">
        <v>4317.1899999999996</v>
      </c>
      <c r="G25" s="171">
        <v>4275.6729999999998</v>
      </c>
      <c r="H25" s="171">
        <v>3371.7689999999998</v>
      </c>
      <c r="I25" s="171">
        <v>2901.5839999999998</v>
      </c>
      <c r="J25" s="171">
        <v>2704.4810000000002</v>
      </c>
      <c r="K25" s="171">
        <v>1236.933</v>
      </c>
      <c r="L25" s="210">
        <v>402.57299999999998</v>
      </c>
    </row>
    <row r="26" spans="1:12" x14ac:dyDescent="0.2">
      <c r="A26" s="170">
        <f t="shared" si="0"/>
        <v>2000</v>
      </c>
      <c r="B26" s="171">
        <v>30291.271484375</v>
      </c>
      <c r="C26" s="171">
        <v>3166.6610000000001</v>
      </c>
      <c r="D26" s="171">
        <v>3786.65</v>
      </c>
      <c r="E26" s="171">
        <v>3904.6559999999999</v>
      </c>
      <c r="F26" s="171">
        <v>4319.018</v>
      </c>
      <c r="G26" s="171">
        <v>4280.0730000000003</v>
      </c>
      <c r="H26" s="171">
        <v>3544.6750000000002</v>
      </c>
      <c r="I26" s="171">
        <v>2855.3310000000001</v>
      </c>
      <c r="J26" s="171">
        <v>2714.5729999999999</v>
      </c>
      <c r="K26" s="171">
        <v>1302.9359999999999</v>
      </c>
      <c r="L26" s="210">
        <v>416.70100000000002</v>
      </c>
    </row>
    <row r="27" spans="1:12" x14ac:dyDescent="0.2">
      <c r="A27" s="170">
        <f t="shared" si="0"/>
        <v>2001</v>
      </c>
      <c r="B27" s="171">
        <v>30515.5546875</v>
      </c>
      <c r="C27" s="171">
        <v>3184.4160000000002</v>
      </c>
      <c r="D27" s="171">
        <v>3779.79</v>
      </c>
      <c r="E27" s="171">
        <v>3877.41</v>
      </c>
      <c r="F27" s="171">
        <v>4330.6729999999998</v>
      </c>
      <c r="G27" s="171">
        <v>4301.9309999999996</v>
      </c>
      <c r="H27" s="171">
        <v>3715.8110000000001</v>
      </c>
      <c r="I27" s="171">
        <v>2800.9780000000001</v>
      </c>
      <c r="J27" s="171">
        <v>2723.4580000000001</v>
      </c>
      <c r="K27" s="171">
        <v>1373.348</v>
      </c>
      <c r="L27" s="210">
        <v>427.738</v>
      </c>
    </row>
    <row r="28" spans="1:12" x14ac:dyDescent="0.2">
      <c r="A28" s="170">
        <f t="shared" si="0"/>
        <v>2002</v>
      </c>
      <c r="B28" s="171">
        <v>30745.455078125</v>
      </c>
      <c r="C28" s="171">
        <v>3207.06</v>
      </c>
      <c r="D28" s="171">
        <v>3772.6930000000002</v>
      </c>
      <c r="E28" s="171">
        <v>3849.4209999999998</v>
      </c>
      <c r="F28" s="171">
        <v>4348.0439999999999</v>
      </c>
      <c r="G28" s="171">
        <v>4311.5910000000003</v>
      </c>
      <c r="H28" s="171">
        <v>3868.6590000000001</v>
      </c>
      <c r="I28" s="171">
        <v>2771.0239999999999</v>
      </c>
      <c r="J28" s="171">
        <v>2741.248</v>
      </c>
      <c r="K28" s="171">
        <v>1431.354</v>
      </c>
      <c r="L28" s="210">
        <v>444.36200000000002</v>
      </c>
    </row>
    <row r="29" spans="1:12" x14ac:dyDescent="0.2">
      <c r="A29" s="170">
        <f t="shared" si="0"/>
        <v>2003</v>
      </c>
      <c r="B29" s="171">
        <v>30972.3671875</v>
      </c>
      <c r="C29" s="171">
        <v>3238.86</v>
      </c>
      <c r="D29" s="171">
        <v>3772.7359999999999</v>
      </c>
      <c r="E29" s="171">
        <v>3813.5639999999999</v>
      </c>
      <c r="F29" s="171">
        <v>4341.7030000000004</v>
      </c>
      <c r="G29" s="171">
        <v>4343.09</v>
      </c>
      <c r="H29" s="171">
        <v>3995.0459999999998</v>
      </c>
      <c r="I29" s="171">
        <v>2773.7260000000001</v>
      </c>
      <c r="J29" s="171">
        <v>2746.0320000000002</v>
      </c>
      <c r="K29" s="171">
        <v>1489.5039999999999</v>
      </c>
      <c r="L29" s="210">
        <v>458.10700000000003</v>
      </c>
    </row>
    <row r="30" spans="1:12" x14ac:dyDescent="0.2">
      <c r="A30" s="170">
        <f t="shared" si="0"/>
        <v>2004</v>
      </c>
      <c r="B30" s="171">
        <v>31190.923828125</v>
      </c>
      <c r="C30" s="171">
        <v>3268.5859999999998</v>
      </c>
      <c r="D30" s="171">
        <v>3766.35</v>
      </c>
      <c r="E30" s="171">
        <v>3811.6990000000001</v>
      </c>
      <c r="F30" s="171">
        <v>4308.7359999999999</v>
      </c>
      <c r="G30" s="171">
        <v>4372.0940000000001</v>
      </c>
      <c r="H30" s="171">
        <v>4119.8059999999996</v>
      </c>
      <c r="I30" s="171">
        <v>2778.8209999999999</v>
      </c>
      <c r="J30" s="171">
        <v>2754.7669999999998</v>
      </c>
      <c r="K30" s="171">
        <v>1543.57</v>
      </c>
      <c r="L30" s="210">
        <v>466.49299999999999</v>
      </c>
    </row>
    <row r="31" spans="1:12" x14ac:dyDescent="0.2">
      <c r="A31" s="170">
        <f t="shared" si="0"/>
        <v>2005</v>
      </c>
      <c r="B31" s="171">
        <v>31443.888671875</v>
      </c>
      <c r="C31" s="171">
        <v>3290.9229999999998</v>
      </c>
      <c r="D31" s="171">
        <v>3762.123</v>
      </c>
      <c r="E31" s="171">
        <v>3844.2449999999999</v>
      </c>
      <c r="F31" s="171">
        <v>4261.9809999999998</v>
      </c>
      <c r="G31" s="171">
        <v>4393.8559999999998</v>
      </c>
      <c r="H31" s="171">
        <v>4242.26</v>
      </c>
      <c r="I31" s="171">
        <v>2795.9989999999998</v>
      </c>
      <c r="J31" s="171">
        <v>2753.59</v>
      </c>
      <c r="K31" s="171">
        <v>1647.1030000000001</v>
      </c>
      <c r="L31" s="210">
        <v>451.80799999999999</v>
      </c>
    </row>
    <row r="32" spans="1:12" x14ac:dyDescent="0.2">
      <c r="A32" s="170">
        <f t="shared" si="0"/>
        <v>2006</v>
      </c>
      <c r="B32" s="171">
        <v>31685.3203125</v>
      </c>
      <c r="C32" s="171">
        <v>3311.4720000000002</v>
      </c>
      <c r="D32" s="171">
        <v>3752.4989999999998</v>
      </c>
      <c r="E32" s="171">
        <v>3895.1329999999998</v>
      </c>
      <c r="F32" s="171">
        <v>4204.0339999999997</v>
      </c>
      <c r="G32" s="171">
        <v>4413.848</v>
      </c>
      <c r="H32" s="171">
        <v>4266.8919999999998</v>
      </c>
      <c r="I32" s="171">
        <v>2910.8710000000001</v>
      </c>
      <c r="J32" s="171">
        <v>2750.8040000000001</v>
      </c>
      <c r="K32" s="171">
        <v>1756.5920000000001</v>
      </c>
      <c r="L32" s="210">
        <v>423.17700000000002</v>
      </c>
    </row>
    <row r="33" spans="1:12" x14ac:dyDescent="0.2">
      <c r="A33" s="170">
        <f t="shared" si="0"/>
        <v>2007</v>
      </c>
      <c r="B33" s="171">
        <v>31877.66015625</v>
      </c>
      <c r="C33" s="171">
        <v>3347.8969999999999</v>
      </c>
      <c r="D33" s="171">
        <v>3732.5590000000002</v>
      </c>
      <c r="E33" s="171">
        <v>3909.9110000000001</v>
      </c>
      <c r="F33" s="171">
        <v>4172.9260000000004</v>
      </c>
      <c r="G33" s="171">
        <v>4420.473</v>
      </c>
      <c r="H33" s="171">
        <v>4268.2219999999998</v>
      </c>
      <c r="I33" s="171">
        <v>3042.8150000000001</v>
      </c>
      <c r="J33" s="171">
        <v>2729.8409999999999</v>
      </c>
      <c r="K33" s="171">
        <v>1847.788</v>
      </c>
      <c r="L33" s="210">
        <v>405.22800000000001</v>
      </c>
    </row>
    <row r="34" spans="1:12" x14ac:dyDescent="0.2">
      <c r="A34" s="170">
        <f t="shared" si="0"/>
        <v>2008</v>
      </c>
      <c r="B34" s="171">
        <v>32050.119140625</v>
      </c>
      <c r="C34" s="171">
        <v>3368.433</v>
      </c>
      <c r="D34" s="171">
        <v>3722.3510000000001</v>
      </c>
      <c r="E34" s="171">
        <v>3923.971</v>
      </c>
      <c r="F34" s="171">
        <v>4135.29</v>
      </c>
      <c r="G34" s="171">
        <v>4422.4040000000005</v>
      </c>
      <c r="H34" s="171">
        <v>4265.9870000000001</v>
      </c>
      <c r="I34" s="171">
        <v>3181.7139999999999</v>
      </c>
      <c r="J34" s="171">
        <v>2704.96</v>
      </c>
      <c r="K34" s="171">
        <v>1926.444</v>
      </c>
      <c r="L34" s="210">
        <v>398.565</v>
      </c>
    </row>
    <row r="35" spans="1:12" x14ac:dyDescent="0.2">
      <c r="A35" s="170">
        <f t="shared" si="0"/>
        <v>2009</v>
      </c>
      <c r="B35" s="171">
        <v>32218.275390625</v>
      </c>
      <c r="C35" s="171">
        <v>3389.5160000000001</v>
      </c>
      <c r="D35" s="171">
        <v>3720.855</v>
      </c>
      <c r="E35" s="171">
        <v>3926.712</v>
      </c>
      <c r="F35" s="171">
        <v>4104.0429999999997</v>
      </c>
      <c r="G35" s="171">
        <v>4420.67</v>
      </c>
      <c r="H35" s="171">
        <v>4265.2430000000004</v>
      </c>
      <c r="I35" s="171">
        <v>3315.7429999999999</v>
      </c>
      <c r="J35" s="171">
        <v>2685.9839999999999</v>
      </c>
      <c r="K35" s="171">
        <v>1988.8119999999999</v>
      </c>
      <c r="L35" s="210">
        <v>400.697</v>
      </c>
    </row>
    <row r="36" spans="1:12" x14ac:dyDescent="0.2">
      <c r="A36" s="170">
        <f t="shared" si="0"/>
        <v>2010</v>
      </c>
      <c r="B36" s="171">
        <v>32367.287109375</v>
      </c>
      <c r="C36" s="171">
        <v>3393.761</v>
      </c>
      <c r="D36" s="171">
        <v>3739.1990000000001</v>
      </c>
      <c r="E36" s="171">
        <v>3899.9659999999999</v>
      </c>
      <c r="F36" s="171">
        <v>4088.73</v>
      </c>
      <c r="G36" s="171">
        <v>4423.3779999999997</v>
      </c>
      <c r="H36" s="171">
        <v>4255.4369999999999</v>
      </c>
      <c r="I36" s="171">
        <v>3471.2979999999998</v>
      </c>
      <c r="J36" s="171">
        <v>2636.7689999999998</v>
      </c>
      <c r="K36" s="171">
        <v>2004.0350000000001</v>
      </c>
      <c r="L36" s="210">
        <v>454.71199999999999</v>
      </c>
    </row>
    <row r="37" spans="1:12" x14ac:dyDescent="0.2">
      <c r="A37" s="170">
        <f t="shared" si="0"/>
        <v>2011</v>
      </c>
      <c r="B37" s="171">
        <v>32528.42578125</v>
      </c>
      <c r="C37" s="171">
        <v>3408.45</v>
      </c>
      <c r="D37" s="171">
        <v>3758.123</v>
      </c>
      <c r="E37" s="171">
        <v>3874.9789999999998</v>
      </c>
      <c r="F37" s="171">
        <v>4063.4650000000001</v>
      </c>
      <c r="G37" s="171">
        <v>4432.9309999999996</v>
      </c>
      <c r="H37" s="171">
        <v>4267.3190000000004</v>
      </c>
      <c r="I37" s="171">
        <v>3621.7240000000002</v>
      </c>
      <c r="J37" s="171">
        <v>2580.4380000000001</v>
      </c>
      <c r="K37" s="171">
        <v>2015.6610000000001</v>
      </c>
      <c r="L37" s="210">
        <v>505.334</v>
      </c>
    </row>
    <row r="38" spans="1:12" x14ac:dyDescent="0.2">
      <c r="A38" s="170">
        <f t="shared" si="0"/>
        <v>2012</v>
      </c>
      <c r="B38" s="171">
        <v>32687.998046875</v>
      </c>
      <c r="C38" s="171">
        <v>3424.3960000000002</v>
      </c>
      <c r="D38" s="171">
        <v>3776.2260000000001</v>
      </c>
      <c r="E38" s="171">
        <v>3849.3159999999998</v>
      </c>
      <c r="F38" s="171">
        <v>4032.4290000000001</v>
      </c>
      <c r="G38" s="171">
        <v>4447.0609999999997</v>
      </c>
      <c r="H38" s="171">
        <v>4267.1790000000001</v>
      </c>
      <c r="I38" s="171">
        <v>3757.0219999999999</v>
      </c>
      <c r="J38" s="171">
        <v>2548.212</v>
      </c>
      <c r="K38" s="171">
        <v>2034.2670000000001</v>
      </c>
      <c r="L38" s="210">
        <v>551.89</v>
      </c>
    </row>
    <row r="39" spans="1:12" ht="13.5" thickBot="1" x14ac:dyDescent="0.25">
      <c r="A39" s="180">
        <f t="shared" si="0"/>
        <v>2013</v>
      </c>
      <c r="B39" s="181">
        <v>32830.15234375</v>
      </c>
      <c r="C39" s="181">
        <v>3438.6030000000001</v>
      </c>
      <c r="D39" s="181">
        <v>3809.241</v>
      </c>
      <c r="E39" s="181">
        <v>3832.11</v>
      </c>
      <c r="F39" s="181">
        <v>3989.1039999999998</v>
      </c>
      <c r="G39" s="181">
        <v>4438.01</v>
      </c>
      <c r="H39" s="181">
        <v>4290.1120000000001</v>
      </c>
      <c r="I39" s="181">
        <v>3864.8290000000002</v>
      </c>
      <c r="J39" s="181">
        <v>2544.1460000000002</v>
      </c>
      <c r="K39" s="181">
        <v>2036.5340000000001</v>
      </c>
      <c r="L39" s="211">
        <v>587.46400000000006</v>
      </c>
    </row>
    <row r="40" spans="1:12" ht="15.75" x14ac:dyDescent="0.25"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91"/>
    </row>
    <row r="41" spans="1:12" ht="15.75" x14ac:dyDescent="0.25">
      <c r="A41" s="217" t="s">
        <v>148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91"/>
    </row>
    <row r="42" spans="1:12" ht="15" x14ac:dyDescent="0.2">
      <c r="A42" s="217" t="s">
        <v>149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</row>
    <row r="43" spans="1:12" ht="15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1:12" ht="15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</row>
    <row r="45" spans="1:12" ht="15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</row>
    <row r="46" spans="1:12" ht="15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</row>
    <row r="47" spans="1:12" ht="15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 ht="15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</row>
    <row r="49" spans="1:12" ht="15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</row>
    <row r="50" spans="1:12" ht="15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</row>
    <row r="51" spans="1:12" ht="15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</row>
    <row r="52" spans="1:12" ht="15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</row>
    <row r="53" spans="1:12" ht="15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</row>
    <row r="54" spans="1:12" ht="15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</row>
    <row r="55" spans="1:12" ht="15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</row>
    <row r="56" spans="1:12" ht="15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</row>
    <row r="57" spans="1:12" ht="15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</row>
    <row r="58" spans="1:12" ht="15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</row>
    <row r="59" spans="1:12" ht="15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2" ht="15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</row>
    <row r="61" spans="1:12" ht="15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</row>
    <row r="62" spans="1:12" ht="15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</row>
    <row r="63" spans="1:12" ht="15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  <row r="64" spans="1:12" ht="15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</row>
    <row r="65" spans="1:12" ht="15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</row>
    <row r="66" spans="1:12" ht="15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</row>
    <row r="67" spans="1:12" ht="15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</row>
    <row r="68" spans="1:12" ht="15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</row>
    <row r="69" spans="1:12" ht="15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</row>
    <row r="70" spans="1:12" ht="15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</row>
    <row r="71" spans="1:12" ht="15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</row>
    <row r="72" spans="1:12" ht="15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</row>
    <row r="73" spans="1:12" ht="15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</row>
    <row r="74" spans="1:12" ht="15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</row>
    <row r="75" spans="1:12" ht="15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</row>
    <row r="76" spans="1:12" ht="15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</row>
    <row r="77" spans="1:12" ht="15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2" ht="15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</row>
    <row r="79" spans="1:12" ht="15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</row>
    <row r="80" spans="1:12" ht="15" x14ac:dyDescent="0.2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</row>
    <row r="81" spans="1:12" ht="15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</row>
    <row r="82" spans="1:12" ht="15" x14ac:dyDescent="0.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</row>
    <row r="83" spans="1:12" ht="15" x14ac:dyDescent="0.2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</row>
    <row r="84" spans="1:12" ht="15" x14ac:dyDescent="0.2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2" ht="15" x14ac:dyDescent="0.2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</row>
    <row r="86" spans="1:12" ht="15" x14ac:dyDescent="0.2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</row>
    <row r="87" spans="1:12" ht="15" x14ac:dyDescent="0.2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</row>
    <row r="88" spans="1:12" ht="15" x14ac:dyDescent="0.2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</row>
    <row r="89" spans="1:12" ht="15" x14ac:dyDescent="0.2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</row>
    <row r="90" spans="1:12" ht="15" x14ac:dyDescent="0.2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</row>
    <row r="91" spans="1:12" ht="15" x14ac:dyDescent="0.2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</row>
    <row r="92" spans="1:12" ht="15" x14ac:dyDescent="0.2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</row>
    <row r="93" spans="1:12" ht="15" x14ac:dyDescent="0.2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</row>
    <row r="94" spans="1:12" ht="15" x14ac:dyDescent="0.2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</row>
    <row r="95" spans="1:12" ht="15" x14ac:dyDescent="0.2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6" spans="1:12" ht="15" x14ac:dyDescent="0.2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 ht="15" x14ac:dyDescent="0.2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</row>
    <row r="98" spans="1:12" ht="15" x14ac:dyDescent="0.2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</row>
    <row r="99" spans="1:12" ht="15" x14ac:dyDescent="0.2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</row>
    <row r="100" spans="1:12" ht="15" x14ac:dyDescent="0.2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</row>
    <row r="101" spans="1:12" ht="15" x14ac:dyDescent="0.2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</row>
    <row r="102" spans="1:12" ht="15" x14ac:dyDescent="0.2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</row>
    <row r="103" spans="1:12" ht="15" x14ac:dyDescent="0.2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</row>
    <row r="104" spans="1:12" ht="15" x14ac:dyDescent="0.2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</row>
    <row r="105" spans="1:12" ht="15" x14ac:dyDescent="0.2">
      <c r="C105" s="91"/>
      <c r="D105" s="91"/>
      <c r="E105" s="91"/>
      <c r="F105" s="91"/>
      <c r="G105" s="91"/>
      <c r="H105" s="91"/>
      <c r="I105" s="91"/>
      <c r="J105" s="91"/>
      <c r="K105" s="91"/>
    </row>
    <row r="106" spans="1:12" ht="15" x14ac:dyDescent="0.2">
      <c r="C106" s="91"/>
      <c r="D106" s="91"/>
      <c r="E106" s="91"/>
      <c r="F106" s="91"/>
      <c r="G106" s="91"/>
      <c r="H106" s="91"/>
      <c r="I106" s="91"/>
      <c r="J106" s="91"/>
      <c r="K106" s="91"/>
    </row>
    <row r="107" spans="1:12" ht="15" x14ac:dyDescent="0.2">
      <c r="C107" s="91"/>
      <c r="D107" s="91"/>
      <c r="E107" s="91"/>
      <c r="F107" s="91"/>
      <c r="G107" s="91"/>
      <c r="H107" s="91"/>
      <c r="I107" s="91"/>
      <c r="J107" s="91"/>
      <c r="K107" s="91"/>
    </row>
    <row r="108" spans="1:12" ht="15" x14ac:dyDescent="0.2">
      <c r="C108" s="91"/>
      <c r="D108" s="91"/>
      <c r="E108" s="91"/>
      <c r="F108" s="91"/>
      <c r="G108" s="91"/>
      <c r="H108" s="91"/>
      <c r="I108" s="91"/>
      <c r="J108" s="91"/>
      <c r="K108" s="91"/>
    </row>
    <row r="109" spans="1:12" ht="15" x14ac:dyDescent="0.2">
      <c r="C109" s="91"/>
      <c r="D109" s="91"/>
      <c r="E109" s="91"/>
      <c r="F109" s="91"/>
      <c r="G109" s="91"/>
      <c r="H109" s="91"/>
      <c r="I109" s="91"/>
      <c r="J109" s="91"/>
      <c r="K109" s="91"/>
    </row>
    <row r="110" spans="1:12" ht="15" x14ac:dyDescent="0.2">
      <c r="C110" s="91"/>
      <c r="D110" s="91"/>
      <c r="E110" s="91"/>
      <c r="F110" s="91"/>
      <c r="G110" s="91"/>
      <c r="H110" s="91"/>
      <c r="I110" s="91"/>
      <c r="J110" s="91"/>
      <c r="K110" s="91"/>
    </row>
    <row r="111" spans="1:12" ht="15" x14ac:dyDescent="0.2">
      <c r="C111" s="91"/>
      <c r="D111" s="91"/>
      <c r="E111" s="91"/>
      <c r="F111" s="91"/>
      <c r="G111" s="91"/>
      <c r="H111" s="91"/>
      <c r="I111" s="91"/>
      <c r="J111" s="91"/>
      <c r="K111" s="91"/>
    </row>
    <row r="112" spans="1:12" ht="15" x14ac:dyDescent="0.2">
      <c r="C112" s="91"/>
      <c r="D112" s="91"/>
      <c r="E112" s="91"/>
      <c r="F112" s="91"/>
      <c r="G112" s="91"/>
      <c r="H112" s="91"/>
      <c r="I112" s="91"/>
      <c r="J112" s="91"/>
      <c r="K112" s="91"/>
    </row>
    <row r="113" spans="3:11" ht="15" x14ac:dyDescent="0.2">
      <c r="C113" s="91"/>
      <c r="D113" s="91"/>
      <c r="E113" s="91"/>
      <c r="F113" s="91"/>
      <c r="G113" s="91"/>
      <c r="H113" s="91"/>
      <c r="I113" s="91"/>
      <c r="J113" s="91"/>
      <c r="K113" s="91"/>
    </row>
    <row r="114" spans="3:11" ht="15" x14ac:dyDescent="0.2">
      <c r="C114" s="91"/>
      <c r="D114" s="91"/>
      <c r="E114" s="91"/>
      <c r="F114" s="91"/>
      <c r="G114" s="91"/>
      <c r="H114" s="91"/>
      <c r="I114" s="91"/>
      <c r="J114" s="91"/>
      <c r="K114" s="91"/>
    </row>
  </sheetData>
  <sheetProtection selectLockedCells="1" selectUnlockedCells="1"/>
  <mergeCells count="2">
    <mergeCell ref="A6:L6"/>
    <mergeCell ref="A8:A9"/>
  </mergeCells>
  <hyperlinks>
    <hyperlink ref="A1" location="Index!A1" display="Back to index"/>
  </hyperlinks>
  <pageMargins left="0.7" right="0.7" top="0.75" bottom="0.75" header="0.51180555555555995" footer="0.51180555555555995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V74"/>
  <sheetViews>
    <sheetView workbookViewId="0">
      <pane ySplit="9" topLeftCell="A35" activePane="bottomLeft" state="frozen"/>
      <selection pane="bottomLeft"/>
    </sheetView>
  </sheetViews>
  <sheetFormatPr defaultColWidth="11.7109375" defaultRowHeight="15" x14ac:dyDescent="0.25"/>
  <cols>
    <col min="1" max="2" width="11.7109375" style="73"/>
    <col min="3" max="3" width="12.140625" style="73" customWidth="1"/>
    <col min="4" max="4" width="11.7109375" style="73"/>
    <col min="5" max="5" width="12.140625" style="73" customWidth="1"/>
    <col min="6" max="6" width="11.7109375" style="73"/>
    <col min="7" max="7" width="12.140625" style="73" customWidth="1"/>
    <col min="8" max="16384" width="11.7109375" style="73"/>
  </cols>
  <sheetData>
    <row r="1" spans="1:256" s="77" customFormat="1" x14ac:dyDescent="0.2">
      <c r="A1" s="23" t="s">
        <v>69</v>
      </c>
    </row>
    <row r="2" spans="1:256" s="77" customFormat="1" ht="14.25" x14ac:dyDescent="0.2"/>
    <row r="3" spans="1:256" s="77" customFormat="1" ht="14.25" x14ac:dyDescent="0.2"/>
    <row r="4" spans="1:256" s="77" customFormat="1" ht="14.25" x14ac:dyDescent="0.2"/>
    <row r="5" spans="1:256" ht="15.75" thickBot="1" x14ac:dyDescent="0.3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  <c r="IU5" s="74"/>
      <c r="IV5" s="74"/>
    </row>
    <row r="6" spans="1:256" ht="24.95" customHeight="1" x14ac:dyDescent="0.25">
      <c r="A6" s="302" t="s">
        <v>241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  <c r="IU6" s="74"/>
      <c r="IV6" s="74"/>
    </row>
    <row r="7" spans="1:256" x14ac:dyDescent="0.25">
      <c r="A7" s="79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80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  <c r="IU7" s="74"/>
      <c r="IV7" s="74"/>
    </row>
    <row r="8" spans="1:256" ht="15.75" customHeight="1" x14ac:dyDescent="0.25">
      <c r="A8" s="300" t="s">
        <v>124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4" t="s">
        <v>123</v>
      </c>
      <c r="M8" s="205" t="s">
        <v>231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</row>
    <row r="9" spans="1:256" s="77" customFormat="1" ht="30" customHeight="1" x14ac:dyDescent="0.2">
      <c r="A9" s="300"/>
      <c r="B9" s="228" t="s">
        <v>144</v>
      </c>
      <c r="C9" s="207" t="s">
        <v>145</v>
      </c>
      <c r="D9" s="208" t="s">
        <v>146</v>
      </c>
      <c r="E9" s="208" t="s">
        <v>44</v>
      </c>
      <c r="F9" s="208" t="s">
        <v>45</v>
      </c>
      <c r="G9" s="208" t="s">
        <v>46</v>
      </c>
      <c r="H9" s="208" t="s">
        <v>47</v>
      </c>
      <c r="I9" s="208" t="s">
        <v>48</v>
      </c>
      <c r="J9" s="208" t="s">
        <v>49</v>
      </c>
      <c r="K9" s="207" t="s">
        <v>50</v>
      </c>
      <c r="L9" s="225" t="s">
        <v>147</v>
      </c>
      <c r="M9" s="229" t="s">
        <v>133</v>
      </c>
      <c r="O9" s="224" t="s">
        <v>150</v>
      </c>
    </row>
    <row r="10" spans="1:256" x14ac:dyDescent="0.25">
      <c r="A10" s="170">
        <v>1984</v>
      </c>
      <c r="B10" s="223">
        <f>SUM(C10:L10)</f>
        <v>542.49</v>
      </c>
      <c r="C10" s="220">
        <f>'TableD3(m)'!C10+'TableD3(f)'!C10</f>
        <v>8.6349999999999998</v>
      </c>
      <c r="D10" s="220">
        <f>'TableD3(m)'!D10+'TableD3(f)'!D10</f>
        <v>3.9489999999999998</v>
      </c>
      <c r="E10" s="220">
        <f>'TableD3(m)'!E10+'TableD3(f)'!E10</f>
        <v>9.4939999999999998</v>
      </c>
      <c r="F10" s="220">
        <f>'TableD3(m)'!F10+'TableD3(f)'!F10</f>
        <v>12.055999999999999</v>
      </c>
      <c r="G10" s="220">
        <f>'TableD3(m)'!G10+'TableD3(f)'!G10</f>
        <v>19.170999999999999</v>
      </c>
      <c r="H10" s="220">
        <f>'TableD3(m)'!H10+'TableD3(f)'!H10</f>
        <v>48.006999999999998</v>
      </c>
      <c r="I10" s="220">
        <f>'TableD3(m)'!I10+'TableD3(f)'!I10</f>
        <v>66.213000000000008</v>
      </c>
      <c r="J10" s="220">
        <f>'TableD3(m)'!J10+'TableD3(f)'!J10</f>
        <v>148.39600000000002</v>
      </c>
      <c r="K10" s="220">
        <f>'TableD3(m)'!K10+'TableD3(f)'!K10</f>
        <v>174.17599999999999</v>
      </c>
      <c r="L10" s="226">
        <f>'TableD3(m)'!L10+'TableD3(f)'!L10</f>
        <v>52.393000000000001</v>
      </c>
      <c r="M10" s="230">
        <f>SUM(E10:L10)</f>
        <v>529.90599999999995</v>
      </c>
      <c r="O10" s="93">
        <f>B10-TableD1!H10</f>
        <v>0</v>
      </c>
    </row>
    <row r="11" spans="1:256" x14ac:dyDescent="0.25">
      <c r="A11" s="170">
        <v>1985</v>
      </c>
      <c r="B11" s="219">
        <f t="shared" ref="B11:B37" si="0">SUM(C11:L11)</f>
        <v>552.49599999999998</v>
      </c>
      <c r="C11" s="220">
        <f>'TableD3(m)'!C11+'TableD3(f)'!C11</f>
        <v>8.5990000000000002</v>
      </c>
      <c r="D11" s="220">
        <f>'TableD3(m)'!D11+'TableD3(f)'!D11</f>
        <v>3.7679999999999998</v>
      </c>
      <c r="E11" s="220">
        <f>'TableD3(m)'!E11+'TableD3(f)'!E11</f>
        <v>9.0339999999999989</v>
      </c>
      <c r="F11" s="220">
        <f>'TableD3(m)'!F11+'TableD3(f)'!F11</f>
        <v>12.299999999999999</v>
      </c>
      <c r="G11" s="220">
        <f>'TableD3(m)'!G11+'TableD3(f)'!G11</f>
        <v>18.687999999999999</v>
      </c>
      <c r="H11" s="220">
        <f>'TableD3(m)'!H11+'TableD3(f)'!H11</f>
        <v>47.370000000000005</v>
      </c>
      <c r="I11" s="220">
        <f>'TableD3(m)'!I11+'TableD3(f)'!I11</f>
        <v>69.230999999999995</v>
      </c>
      <c r="J11" s="220">
        <f>'TableD3(m)'!J11+'TableD3(f)'!J11</f>
        <v>144.81299999999999</v>
      </c>
      <c r="K11" s="220">
        <f>'TableD3(m)'!K11+'TableD3(f)'!K11</f>
        <v>183.08499999999998</v>
      </c>
      <c r="L11" s="226">
        <f>'TableD3(m)'!L11+'TableD3(f)'!L11</f>
        <v>55.608000000000004</v>
      </c>
      <c r="M11" s="230">
        <f t="shared" ref="M11:M37" si="1">SUM(E11:L11)</f>
        <v>540.12899999999991</v>
      </c>
      <c r="O11" s="93">
        <f>B11-TableD1!H11</f>
        <v>0</v>
      </c>
    </row>
    <row r="12" spans="1:256" x14ac:dyDescent="0.25">
      <c r="A12" s="170">
        <v>1986</v>
      </c>
      <c r="B12" s="219">
        <f t="shared" si="0"/>
        <v>546.92600000000004</v>
      </c>
      <c r="C12" s="220">
        <f>'TableD3(m)'!C12+'TableD3(f)'!C12</f>
        <v>8.4510000000000005</v>
      </c>
      <c r="D12" s="220">
        <f>'TableD3(m)'!D12+'TableD3(f)'!D12</f>
        <v>3.6180000000000003</v>
      </c>
      <c r="E12" s="220">
        <f>'TableD3(m)'!E12+'TableD3(f)'!E12</f>
        <v>8.8999999999999986</v>
      </c>
      <c r="F12" s="220">
        <f>'TableD3(m)'!F12+'TableD3(f)'!F12</f>
        <v>12.225</v>
      </c>
      <c r="G12" s="220">
        <f>'TableD3(m)'!G12+'TableD3(f)'!G12</f>
        <v>18.905999999999999</v>
      </c>
      <c r="H12" s="220">
        <f>'TableD3(m)'!H12+'TableD3(f)'!H12</f>
        <v>45.847999999999999</v>
      </c>
      <c r="I12" s="220">
        <f>'TableD3(m)'!I12+'TableD3(f)'!I12</f>
        <v>73.111999999999995</v>
      </c>
      <c r="J12" s="220">
        <f>'TableD3(m)'!J12+'TableD3(f)'!J12</f>
        <v>136.08199999999999</v>
      </c>
      <c r="K12" s="220">
        <f>'TableD3(m)'!K12+'TableD3(f)'!K12</f>
        <v>182.23500000000001</v>
      </c>
      <c r="L12" s="226">
        <f>'TableD3(m)'!L12+'TableD3(f)'!L12</f>
        <v>57.549000000000007</v>
      </c>
      <c r="M12" s="230">
        <f t="shared" si="1"/>
        <v>534.85699999999997</v>
      </c>
      <c r="O12" s="93">
        <f>B12-TableD1!H12</f>
        <v>0</v>
      </c>
    </row>
    <row r="13" spans="1:256" x14ac:dyDescent="0.25">
      <c r="A13" s="170">
        <v>1987</v>
      </c>
      <c r="B13" s="219">
        <f t="shared" si="0"/>
        <v>527.46600000000001</v>
      </c>
      <c r="C13" s="220">
        <f>'TableD3(m)'!C13+'TableD3(f)'!C13</f>
        <v>8.0860000000000003</v>
      </c>
      <c r="D13" s="220">
        <f>'TableD3(m)'!D13+'TableD3(f)'!D13</f>
        <v>3.2650000000000001</v>
      </c>
      <c r="E13" s="220">
        <f>'TableD3(m)'!E13+'TableD3(f)'!E13</f>
        <v>8.4939999999999998</v>
      </c>
      <c r="F13" s="220">
        <f>'TableD3(m)'!F13+'TableD3(f)'!F13</f>
        <v>12.074999999999999</v>
      </c>
      <c r="G13" s="220">
        <f>'TableD3(m)'!G13+'TableD3(f)'!G13</f>
        <v>18.795999999999999</v>
      </c>
      <c r="H13" s="220">
        <f>'TableD3(m)'!H13+'TableD3(f)'!H13</f>
        <v>43.835000000000001</v>
      </c>
      <c r="I13" s="220">
        <f>'TableD3(m)'!I13+'TableD3(f)'!I13</f>
        <v>75.275000000000006</v>
      </c>
      <c r="J13" s="220">
        <f>'TableD3(m)'!J13+'TableD3(f)'!J13</f>
        <v>124.66499999999999</v>
      </c>
      <c r="K13" s="220">
        <f>'TableD3(m)'!K13+'TableD3(f)'!K13</f>
        <v>175.69400000000002</v>
      </c>
      <c r="L13" s="226">
        <f>'TableD3(m)'!L13+'TableD3(f)'!L13</f>
        <v>57.280999999999999</v>
      </c>
      <c r="M13" s="230">
        <f t="shared" si="1"/>
        <v>516.11500000000001</v>
      </c>
      <c r="O13" s="93">
        <f>B13-TableD1!H13</f>
        <v>0</v>
      </c>
    </row>
    <row r="14" spans="1:256" x14ac:dyDescent="0.25">
      <c r="A14" s="170">
        <v>1988</v>
      </c>
      <c r="B14" s="219">
        <f t="shared" si="0"/>
        <v>524.6</v>
      </c>
      <c r="C14" s="220">
        <f>'TableD3(m)'!C14+'TableD3(f)'!C14</f>
        <v>8.0489999999999995</v>
      </c>
      <c r="D14" s="220">
        <f>'TableD3(m)'!D14+'TableD3(f)'!D14</f>
        <v>3.2939999999999996</v>
      </c>
      <c r="E14" s="220">
        <f>'TableD3(m)'!E14+'TableD3(f)'!E14</f>
        <v>8.5860000000000003</v>
      </c>
      <c r="F14" s="220">
        <f>'TableD3(m)'!F14+'TableD3(f)'!F14</f>
        <v>12.131</v>
      </c>
      <c r="G14" s="220">
        <f>'TableD3(m)'!G14+'TableD3(f)'!G14</f>
        <v>19.255000000000003</v>
      </c>
      <c r="H14" s="220">
        <f>'TableD3(m)'!H14+'TableD3(f)'!H14</f>
        <v>42.362000000000002</v>
      </c>
      <c r="I14" s="220">
        <f>'TableD3(m)'!I14+'TableD3(f)'!I14</f>
        <v>77.484999999999999</v>
      </c>
      <c r="J14" s="220">
        <f>'TableD3(m)'!J14+'TableD3(f)'!J14</f>
        <v>116.887</v>
      </c>
      <c r="K14" s="220">
        <f>'TableD3(m)'!K14+'TableD3(f)'!K14</f>
        <v>177.029</v>
      </c>
      <c r="L14" s="226">
        <f>'TableD3(m)'!L14+'TableD3(f)'!L14</f>
        <v>59.521999999999998</v>
      </c>
      <c r="M14" s="230">
        <f t="shared" si="1"/>
        <v>513.25700000000006</v>
      </c>
      <c r="O14" s="93">
        <f>B14-TableD1!H14</f>
        <v>0</v>
      </c>
    </row>
    <row r="15" spans="1:256" x14ac:dyDescent="0.25">
      <c r="A15" s="170">
        <v>1989</v>
      </c>
      <c r="B15" s="219">
        <f t="shared" si="0"/>
        <v>529.28300000000002</v>
      </c>
      <c r="C15" s="220">
        <f>'TableD3(m)'!C15+'TableD3(f)'!C15</f>
        <v>7.7260000000000009</v>
      </c>
      <c r="D15" s="220">
        <f>'TableD3(m)'!D15+'TableD3(f)'!D15</f>
        <v>3.2509999999999999</v>
      </c>
      <c r="E15" s="220">
        <f>'TableD3(m)'!E15+'TableD3(f)'!E15</f>
        <v>8.8879999999999999</v>
      </c>
      <c r="F15" s="220">
        <f>'TableD3(m)'!F15+'TableD3(f)'!F15</f>
        <v>12.331</v>
      </c>
      <c r="G15" s="220">
        <f>'TableD3(m)'!G15+'TableD3(f)'!G15</f>
        <v>19.795000000000002</v>
      </c>
      <c r="H15" s="220">
        <f>'TableD3(m)'!H15+'TableD3(f)'!H15</f>
        <v>41.105000000000004</v>
      </c>
      <c r="I15" s="220">
        <f>'TableD3(m)'!I15+'TableD3(f)'!I15</f>
        <v>80.456000000000003</v>
      </c>
      <c r="J15" s="220">
        <f>'TableD3(m)'!J15+'TableD3(f)'!J15</f>
        <v>110.794</v>
      </c>
      <c r="K15" s="220">
        <f>'TableD3(m)'!K15+'TableD3(f)'!K15</f>
        <v>180.649</v>
      </c>
      <c r="L15" s="226">
        <f>'TableD3(m)'!L15+'TableD3(f)'!L15</f>
        <v>64.287999999999997</v>
      </c>
      <c r="M15" s="230">
        <f t="shared" si="1"/>
        <v>518.30599999999993</v>
      </c>
      <c r="O15" s="93">
        <f>B15-TableD1!H15</f>
        <v>0</v>
      </c>
    </row>
    <row r="16" spans="1:256" x14ac:dyDescent="0.25">
      <c r="A16" s="170">
        <v>1990</v>
      </c>
      <c r="B16" s="219">
        <f t="shared" si="0"/>
        <v>526.20100000000002</v>
      </c>
      <c r="C16" s="220">
        <f>'TableD3(m)'!C16+'TableD3(f)'!C16</f>
        <v>7.3970000000000002</v>
      </c>
      <c r="D16" s="220">
        <f>'TableD3(m)'!D16+'TableD3(f)'!D16</f>
        <v>3.0960000000000001</v>
      </c>
      <c r="E16" s="220">
        <f>'TableD3(m)'!E16+'TableD3(f)'!E16</f>
        <v>8.8390000000000004</v>
      </c>
      <c r="F16" s="220">
        <f>'TableD3(m)'!F16+'TableD3(f)'!F16</f>
        <v>12.574</v>
      </c>
      <c r="G16" s="220">
        <f>'TableD3(m)'!G16+'TableD3(f)'!G16</f>
        <v>20.439</v>
      </c>
      <c r="H16" s="220">
        <f>'TableD3(m)'!H16+'TableD3(f)'!H16</f>
        <v>38.677</v>
      </c>
      <c r="I16" s="220">
        <f>'TableD3(m)'!I16+'TableD3(f)'!I16</f>
        <v>77.376999999999995</v>
      </c>
      <c r="J16" s="220">
        <f>'TableD3(m)'!J16+'TableD3(f)'!J16</f>
        <v>108.381</v>
      </c>
      <c r="K16" s="220">
        <f>'TableD3(m)'!K16+'TableD3(f)'!K16</f>
        <v>181.66500000000002</v>
      </c>
      <c r="L16" s="226">
        <f>'TableD3(m)'!L16+'TableD3(f)'!L16</f>
        <v>67.756</v>
      </c>
      <c r="M16" s="230">
        <f t="shared" si="1"/>
        <v>515.70800000000008</v>
      </c>
      <c r="O16" s="93">
        <f>B16-TableD1!H16</f>
        <v>0</v>
      </c>
    </row>
    <row r="17" spans="1:15" x14ac:dyDescent="0.25">
      <c r="A17" s="170">
        <v>1991</v>
      </c>
      <c r="B17" s="219">
        <f t="shared" si="0"/>
        <v>524.68499999999995</v>
      </c>
      <c r="C17" s="220">
        <f>'TableD3(m)'!C17+'TableD3(f)'!C17</f>
        <v>7.3699999999999992</v>
      </c>
      <c r="D17" s="220">
        <f>'TableD3(m)'!D17+'TableD3(f)'!D17</f>
        <v>3.0020000000000002</v>
      </c>
      <c r="E17" s="220">
        <f>'TableD3(m)'!E17+'TableD3(f)'!E17</f>
        <v>9.043000000000001</v>
      </c>
      <c r="F17" s="220">
        <f>'TableD3(m)'!F17+'TableD3(f)'!F17</f>
        <v>12.813000000000001</v>
      </c>
      <c r="G17" s="220">
        <f>'TableD3(m)'!G17+'TableD3(f)'!G17</f>
        <v>21.777999999999999</v>
      </c>
      <c r="H17" s="220">
        <f>'TableD3(m)'!H17+'TableD3(f)'!H17</f>
        <v>36.807000000000002</v>
      </c>
      <c r="I17" s="220">
        <f>'TableD3(m)'!I17+'TableD3(f)'!I17</f>
        <v>76.926999999999992</v>
      </c>
      <c r="J17" s="220">
        <f>'TableD3(m)'!J17+'TableD3(f)'!J17</f>
        <v>106.809</v>
      </c>
      <c r="K17" s="220">
        <f>'TableD3(m)'!K17+'TableD3(f)'!K17</f>
        <v>180.12299999999999</v>
      </c>
      <c r="L17" s="226">
        <f>'TableD3(m)'!L17+'TableD3(f)'!L17</f>
        <v>70.013000000000005</v>
      </c>
      <c r="M17" s="230">
        <f t="shared" si="1"/>
        <v>514.31299999999999</v>
      </c>
      <c r="O17" s="93">
        <f>B17-TableD1!H17</f>
        <v>0</v>
      </c>
    </row>
    <row r="18" spans="1:15" x14ac:dyDescent="0.25">
      <c r="A18" s="170">
        <v>1992</v>
      </c>
      <c r="B18" s="219">
        <f t="shared" si="0"/>
        <v>521.53</v>
      </c>
      <c r="C18" s="220">
        <f>'TableD3(m)'!C18+'TableD3(f)'!C18</f>
        <v>6.718</v>
      </c>
      <c r="D18" s="220">
        <f>'TableD3(m)'!D18+'TableD3(f)'!D18</f>
        <v>2.7970000000000002</v>
      </c>
      <c r="E18" s="220">
        <f>'TableD3(m)'!E18+'TableD3(f)'!E18</f>
        <v>8.7210000000000001</v>
      </c>
      <c r="F18" s="220">
        <f>'TableD3(m)'!F18+'TableD3(f)'!F18</f>
        <v>13.157999999999999</v>
      </c>
      <c r="G18" s="220">
        <f>'TableD3(m)'!G18+'TableD3(f)'!G18</f>
        <v>22.561</v>
      </c>
      <c r="H18" s="220">
        <f>'TableD3(m)'!H18+'TableD3(f)'!H18</f>
        <v>35.466999999999999</v>
      </c>
      <c r="I18" s="220">
        <f>'TableD3(m)'!I18+'TableD3(f)'!I18</f>
        <v>75.774000000000001</v>
      </c>
      <c r="J18" s="220">
        <f>'TableD3(m)'!J18+'TableD3(f)'!J18</f>
        <v>104.38499999999999</v>
      </c>
      <c r="K18" s="220">
        <f>'TableD3(m)'!K18+'TableD3(f)'!K18</f>
        <v>178.578</v>
      </c>
      <c r="L18" s="226">
        <f>'TableD3(m)'!L18+'TableD3(f)'!L18</f>
        <v>73.371000000000009</v>
      </c>
      <c r="M18" s="230">
        <f t="shared" si="1"/>
        <v>512.01499999999999</v>
      </c>
      <c r="O18" s="93">
        <f>B18-TableD1!H18</f>
        <v>0</v>
      </c>
    </row>
    <row r="19" spans="1:15" x14ac:dyDescent="0.25">
      <c r="A19" s="170">
        <v>1993</v>
      </c>
      <c r="B19" s="219">
        <f t="shared" si="0"/>
        <v>532.26299999999992</v>
      </c>
      <c r="C19" s="220">
        <f>'TableD3(m)'!C19+'TableD3(f)'!C19</f>
        <v>6.22</v>
      </c>
      <c r="D19" s="220">
        <f>'TableD3(m)'!D19+'TableD3(f)'!D19</f>
        <v>2.69</v>
      </c>
      <c r="E19" s="220">
        <f>'TableD3(m)'!E19+'TableD3(f)'!E19</f>
        <v>8.6169999999999991</v>
      </c>
      <c r="F19" s="220">
        <f>'TableD3(m)'!F19+'TableD3(f)'!F19</f>
        <v>13.273</v>
      </c>
      <c r="G19" s="220">
        <f>'TableD3(m)'!G19+'TableD3(f)'!G19</f>
        <v>23.452999999999999</v>
      </c>
      <c r="H19" s="220">
        <f>'TableD3(m)'!H19+'TableD3(f)'!H19</f>
        <v>35.002000000000002</v>
      </c>
      <c r="I19" s="220">
        <f>'TableD3(m)'!I19+'TableD3(f)'!I19</f>
        <v>75.462000000000003</v>
      </c>
      <c r="J19" s="220">
        <f>'TableD3(m)'!J19+'TableD3(f)'!J19</f>
        <v>103.414</v>
      </c>
      <c r="K19" s="220">
        <f>'TableD3(m)'!K19+'TableD3(f)'!K19</f>
        <v>185.21699999999998</v>
      </c>
      <c r="L19" s="226">
        <f>'TableD3(m)'!L19+'TableD3(f)'!L19</f>
        <v>78.914999999999992</v>
      </c>
      <c r="M19" s="230">
        <f t="shared" si="1"/>
        <v>523.35299999999995</v>
      </c>
      <c r="O19" s="93">
        <f>B19-TableD1!H19</f>
        <v>0</v>
      </c>
    </row>
    <row r="20" spans="1:15" x14ac:dyDescent="0.25">
      <c r="A20" s="170">
        <v>1994</v>
      </c>
      <c r="B20" s="219">
        <f t="shared" si="0"/>
        <v>519.96500000000003</v>
      </c>
      <c r="C20" s="220">
        <f>'TableD3(m)'!C20+'TableD3(f)'!C20</f>
        <v>5.6310000000000002</v>
      </c>
      <c r="D20" s="220">
        <f>'TableD3(m)'!D20+'TableD3(f)'!D20</f>
        <v>2.5709999999999997</v>
      </c>
      <c r="E20" s="220">
        <f>'TableD3(m)'!E20+'TableD3(f)'!E20</f>
        <v>8.2089999999999996</v>
      </c>
      <c r="F20" s="220">
        <f>'TableD3(m)'!F20+'TableD3(f)'!F20</f>
        <v>13.215</v>
      </c>
      <c r="G20" s="220">
        <f>'TableD3(m)'!G20+'TableD3(f)'!G20</f>
        <v>24.009</v>
      </c>
      <c r="H20" s="220">
        <f>'TableD3(m)'!H20+'TableD3(f)'!H20</f>
        <v>34.225000000000001</v>
      </c>
      <c r="I20" s="220">
        <f>'TableD3(m)'!I20+'TableD3(f)'!I20</f>
        <v>73.033999999999992</v>
      </c>
      <c r="J20" s="220">
        <f>'TableD3(m)'!J20+'TableD3(f)'!J20</f>
        <v>100.47999999999999</v>
      </c>
      <c r="K20" s="220">
        <f>'TableD3(m)'!K20+'TableD3(f)'!K20</f>
        <v>178.93599999999998</v>
      </c>
      <c r="L20" s="226">
        <f>'TableD3(m)'!L20+'TableD3(f)'!L20</f>
        <v>79.655000000000001</v>
      </c>
      <c r="M20" s="230">
        <f t="shared" si="1"/>
        <v>511.76299999999992</v>
      </c>
      <c r="O20" s="93">
        <f>B20-TableD1!H20</f>
        <v>0</v>
      </c>
    </row>
    <row r="21" spans="1:15" x14ac:dyDescent="0.25">
      <c r="A21" s="170">
        <v>1995</v>
      </c>
      <c r="B21" s="219">
        <f t="shared" si="0"/>
        <v>531.61800000000005</v>
      </c>
      <c r="C21" s="220">
        <f>'TableD3(m)'!C21+'TableD3(f)'!C21</f>
        <v>4.9610000000000003</v>
      </c>
      <c r="D21" s="220">
        <f>'TableD3(m)'!D21+'TableD3(f)'!D21</f>
        <v>2.492</v>
      </c>
      <c r="E21" s="220">
        <f>'TableD3(m)'!E21+'TableD3(f)'!E21</f>
        <v>7.7989999999999995</v>
      </c>
      <c r="F21" s="220">
        <f>'TableD3(m)'!F21+'TableD3(f)'!F21</f>
        <v>12.974</v>
      </c>
      <c r="G21" s="220">
        <f>'TableD3(m)'!G21+'TableD3(f)'!G21</f>
        <v>24.864000000000001</v>
      </c>
      <c r="H21" s="220">
        <f>'TableD3(m)'!H21+'TableD3(f)'!H21</f>
        <v>33.383000000000003</v>
      </c>
      <c r="I21" s="220">
        <f>'TableD3(m)'!I21+'TableD3(f)'!I21</f>
        <v>73.040000000000006</v>
      </c>
      <c r="J21" s="220">
        <f>'TableD3(m)'!J21+'TableD3(f)'!J21</f>
        <v>107.119</v>
      </c>
      <c r="K21" s="220">
        <f>'TableD3(m)'!K21+'TableD3(f)'!K21</f>
        <v>179.01900000000001</v>
      </c>
      <c r="L21" s="226">
        <f>'TableD3(m)'!L21+'TableD3(f)'!L21</f>
        <v>85.966999999999999</v>
      </c>
      <c r="M21" s="230">
        <f t="shared" si="1"/>
        <v>524.16499999999996</v>
      </c>
      <c r="O21" s="93">
        <f>B21-TableD1!H21</f>
        <v>0</v>
      </c>
    </row>
    <row r="22" spans="1:15" x14ac:dyDescent="0.25">
      <c r="A22" s="170">
        <v>1996</v>
      </c>
      <c r="B22" s="219">
        <f t="shared" si="0"/>
        <v>535.77500000000009</v>
      </c>
      <c r="C22" s="220">
        <f>'TableD3(m)'!C22+'TableD3(f)'!C22</f>
        <v>4.8149999999999995</v>
      </c>
      <c r="D22" s="220">
        <f>'TableD3(m)'!D22+'TableD3(f)'!D22</f>
        <v>2.456</v>
      </c>
      <c r="E22" s="220">
        <f>'TableD3(m)'!E22+'TableD3(f)'!E22</f>
        <v>7.0190000000000001</v>
      </c>
      <c r="F22" s="220">
        <f>'TableD3(m)'!F22+'TableD3(f)'!F22</f>
        <v>12.044</v>
      </c>
      <c r="G22" s="220">
        <f>'TableD3(m)'!G22+'TableD3(f)'!G22</f>
        <v>24.075000000000003</v>
      </c>
      <c r="H22" s="220">
        <f>'TableD3(m)'!H22+'TableD3(f)'!H22</f>
        <v>34.185000000000002</v>
      </c>
      <c r="I22" s="220">
        <f>'TableD3(m)'!I22+'TableD3(f)'!I22</f>
        <v>71.765000000000001</v>
      </c>
      <c r="J22" s="220">
        <f>'TableD3(m)'!J22+'TableD3(f)'!J22</f>
        <v>114.88500000000001</v>
      </c>
      <c r="K22" s="220">
        <f>'TableD3(m)'!K22+'TableD3(f)'!K22</f>
        <v>173.36500000000001</v>
      </c>
      <c r="L22" s="226">
        <f>'TableD3(m)'!L22+'TableD3(f)'!L22</f>
        <v>91.165999999999997</v>
      </c>
      <c r="M22" s="230">
        <f t="shared" si="1"/>
        <v>528.50400000000002</v>
      </c>
      <c r="O22" s="93">
        <f>B22-TableD1!H22</f>
        <v>0</v>
      </c>
    </row>
    <row r="23" spans="1:15" x14ac:dyDescent="0.25">
      <c r="A23" s="170">
        <v>1997</v>
      </c>
      <c r="B23" s="219">
        <f t="shared" si="0"/>
        <v>530.31899999999996</v>
      </c>
      <c r="C23" s="220">
        <f>'TableD3(m)'!C23+'TableD3(f)'!C23</f>
        <v>4.7130000000000001</v>
      </c>
      <c r="D23" s="220">
        <f>'TableD3(m)'!D23+'TableD3(f)'!D23</f>
        <v>2.4319999999999999</v>
      </c>
      <c r="E23" s="220">
        <f>'TableD3(m)'!E23+'TableD3(f)'!E23</f>
        <v>6.4169999999999998</v>
      </c>
      <c r="F23" s="220">
        <f>'TableD3(m)'!F23+'TableD3(f)'!F23</f>
        <v>10.622</v>
      </c>
      <c r="G23" s="220">
        <f>'TableD3(m)'!G23+'TableD3(f)'!G23</f>
        <v>23.369</v>
      </c>
      <c r="H23" s="220">
        <f>'TableD3(m)'!H23+'TableD3(f)'!H23</f>
        <v>34.51</v>
      </c>
      <c r="I23" s="220">
        <f>'TableD3(m)'!I23+'TableD3(f)'!I23</f>
        <v>69.08</v>
      </c>
      <c r="J23" s="220">
        <f>'TableD3(m)'!J23+'TableD3(f)'!J23</f>
        <v>120.65100000000001</v>
      </c>
      <c r="K23" s="220">
        <f>'TableD3(m)'!K23+'TableD3(f)'!K23</f>
        <v>164.43599999999998</v>
      </c>
      <c r="L23" s="226">
        <f>'TableD3(m)'!L23+'TableD3(f)'!L23</f>
        <v>94.088999999999999</v>
      </c>
      <c r="M23" s="230">
        <f t="shared" si="1"/>
        <v>523.17399999999998</v>
      </c>
      <c r="O23" s="93">
        <f>B23-TableD1!H23</f>
        <v>0</v>
      </c>
    </row>
    <row r="24" spans="1:15" x14ac:dyDescent="0.25">
      <c r="A24" s="170">
        <f t="shared" ref="A24:A37" si="2">A23+1</f>
        <v>1998</v>
      </c>
      <c r="B24" s="219">
        <f t="shared" si="0"/>
        <v>534.005</v>
      </c>
      <c r="C24" s="220">
        <f>'TableD3(m)'!C24+'TableD3(f)'!C24</f>
        <v>4.5519999999999996</v>
      </c>
      <c r="D24" s="220">
        <f>'TableD3(m)'!D24+'TableD3(f)'!D24</f>
        <v>2.2770000000000001</v>
      </c>
      <c r="E24" s="220">
        <f>'TableD3(m)'!E24+'TableD3(f)'!E24</f>
        <v>6.2629999999999999</v>
      </c>
      <c r="F24" s="220">
        <f>'TableD3(m)'!F24+'TableD3(f)'!F24</f>
        <v>10.129</v>
      </c>
      <c r="G24" s="220">
        <f>'TableD3(m)'!G24+'TableD3(f)'!G24</f>
        <v>22.933</v>
      </c>
      <c r="H24" s="220">
        <f>'TableD3(m)'!H24+'TableD3(f)'!H24</f>
        <v>35.311</v>
      </c>
      <c r="I24" s="220">
        <f>'TableD3(m)'!I24+'TableD3(f)'!I24</f>
        <v>67.11099999999999</v>
      </c>
      <c r="J24" s="220">
        <f>'TableD3(m)'!J24+'TableD3(f)'!J24</f>
        <v>127.208</v>
      </c>
      <c r="K24" s="220">
        <f>'TableD3(m)'!K24+'TableD3(f)'!K24</f>
        <v>160.357</v>
      </c>
      <c r="L24" s="226">
        <f>'TableD3(m)'!L24+'TableD3(f)'!L24</f>
        <v>97.864000000000004</v>
      </c>
      <c r="M24" s="230">
        <f t="shared" si="1"/>
        <v>527.17600000000004</v>
      </c>
      <c r="O24" s="93">
        <f>B24-TableD1!H24</f>
        <v>0</v>
      </c>
    </row>
    <row r="25" spans="1:15" x14ac:dyDescent="0.25">
      <c r="A25" s="170">
        <f t="shared" si="2"/>
        <v>1999</v>
      </c>
      <c r="B25" s="219">
        <f t="shared" si="0"/>
        <v>537.66100000000006</v>
      </c>
      <c r="C25" s="220">
        <f>'TableD3(m)'!C25+'TableD3(f)'!C25</f>
        <v>4.3639999999999999</v>
      </c>
      <c r="D25" s="220">
        <f>'TableD3(m)'!D25+'TableD3(f)'!D25</f>
        <v>2.3820000000000001</v>
      </c>
      <c r="E25" s="220">
        <f>'TableD3(m)'!E25+'TableD3(f)'!E25</f>
        <v>6.0420000000000007</v>
      </c>
      <c r="F25" s="220">
        <f>'TableD3(m)'!F25+'TableD3(f)'!F25</f>
        <v>9.5830000000000002</v>
      </c>
      <c r="G25" s="220">
        <f>'TableD3(m)'!G25+'TableD3(f)'!G25</f>
        <v>22.902999999999999</v>
      </c>
      <c r="H25" s="220">
        <f>'TableD3(m)'!H25+'TableD3(f)'!H25</f>
        <v>36.317999999999998</v>
      </c>
      <c r="I25" s="220">
        <f>'TableD3(m)'!I25+'TableD3(f)'!I25</f>
        <v>65.105999999999995</v>
      </c>
      <c r="J25" s="220">
        <f>'TableD3(m)'!J25+'TableD3(f)'!J25</f>
        <v>132.262</v>
      </c>
      <c r="K25" s="220">
        <f>'TableD3(m)'!K25+'TableD3(f)'!K25</f>
        <v>155.80000000000001</v>
      </c>
      <c r="L25" s="226">
        <f>'TableD3(m)'!L25+'TableD3(f)'!L25</f>
        <v>102.90100000000001</v>
      </c>
      <c r="M25" s="230">
        <f t="shared" si="1"/>
        <v>530.91499999999996</v>
      </c>
      <c r="O25" s="93">
        <f>B25-TableD1!H25</f>
        <v>0</v>
      </c>
    </row>
    <row r="26" spans="1:15" x14ac:dyDescent="0.25">
      <c r="A26" s="170">
        <f t="shared" si="2"/>
        <v>2000</v>
      </c>
      <c r="B26" s="219">
        <f t="shared" si="0"/>
        <v>530.86400000000003</v>
      </c>
      <c r="C26" s="220">
        <f>'TableD3(m)'!C26+'TableD3(f)'!C26</f>
        <v>4.5449999999999999</v>
      </c>
      <c r="D26" s="220">
        <f>'TableD3(m)'!D26+'TableD3(f)'!D26</f>
        <v>2.3010000000000002</v>
      </c>
      <c r="E26" s="220">
        <f>'TableD3(m)'!E26+'TableD3(f)'!E26</f>
        <v>5.5459999999999994</v>
      </c>
      <c r="F26" s="220">
        <f>'TableD3(m)'!F26+'TableD3(f)'!F26</f>
        <v>9.4060000000000006</v>
      </c>
      <c r="G26" s="220">
        <f>'TableD3(m)'!G26+'TableD3(f)'!G26</f>
        <v>22.573</v>
      </c>
      <c r="H26" s="220">
        <f>'TableD3(m)'!H26+'TableD3(f)'!H26</f>
        <v>37.580999999999996</v>
      </c>
      <c r="I26" s="220">
        <f>'TableD3(m)'!I26+'TableD3(f)'!I26</f>
        <v>62.257999999999996</v>
      </c>
      <c r="J26" s="220">
        <f>'TableD3(m)'!J26+'TableD3(f)'!J26</f>
        <v>127.58800000000001</v>
      </c>
      <c r="K26" s="220">
        <f>'TableD3(m)'!K26+'TableD3(f)'!K26</f>
        <v>154.44400000000002</v>
      </c>
      <c r="L26" s="226">
        <f>'TableD3(m)'!L26+'TableD3(f)'!L26</f>
        <v>104.62200000000001</v>
      </c>
      <c r="M26" s="230">
        <f t="shared" si="1"/>
        <v>524.01800000000003</v>
      </c>
      <c r="O26" s="93">
        <f>B26-TableD1!H26</f>
        <v>0</v>
      </c>
    </row>
    <row r="27" spans="1:15" x14ac:dyDescent="0.25">
      <c r="A27" s="170">
        <f t="shared" si="2"/>
        <v>2001</v>
      </c>
      <c r="B27" s="219">
        <f t="shared" si="0"/>
        <v>531.07299999999998</v>
      </c>
      <c r="C27" s="220">
        <f>'TableD3(m)'!C27+'TableD3(f)'!C27</f>
        <v>4.5940000000000003</v>
      </c>
      <c r="D27" s="220">
        <f>'TableD3(m)'!D27+'TableD3(f)'!D27</f>
        <v>2.3410000000000002</v>
      </c>
      <c r="E27" s="220">
        <f>'TableD3(m)'!E27+'TableD3(f)'!E27</f>
        <v>5.601</v>
      </c>
      <c r="F27" s="220">
        <f>'TableD3(m)'!F27+'TableD3(f)'!F27</f>
        <v>9.3819999999999997</v>
      </c>
      <c r="G27" s="220">
        <f>'TableD3(m)'!G27+'TableD3(f)'!G27</f>
        <v>22.654</v>
      </c>
      <c r="H27" s="220">
        <f>'TableD3(m)'!H27+'TableD3(f)'!H27</f>
        <v>39.097999999999999</v>
      </c>
      <c r="I27" s="220">
        <f>'TableD3(m)'!I27+'TableD3(f)'!I27</f>
        <v>60.001999999999995</v>
      </c>
      <c r="J27" s="220">
        <f>'TableD3(m)'!J27+'TableD3(f)'!J27</f>
        <v>125.047</v>
      </c>
      <c r="K27" s="220">
        <f>'TableD3(m)'!K27+'TableD3(f)'!K27</f>
        <v>155.46699999999998</v>
      </c>
      <c r="L27" s="226">
        <f>'TableD3(m)'!L27+'TableD3(f)'!L27</f>
        <v>106.887</v>
      </c>
      <c r="M27" s="230">
        <f t="shared" si="1"/>
        <v>524.13799999999992</v>
      </c>
      <c r="O27" s="93">
        <f>B27-TableD1!H27</f>
        <v>0</v>
      </c>
    </row>
    <row r="28" spans="1:15" x14ac:dyDescent="0.25">
      <c r="A28" s="170">
        <f t="shared" si="2"/>
        <v>2002</v>
      </c>
      <c r="B28" s="219">
        <f t="shared" si="0"/>
        <v>535.14400000000001</v>
      </c>
      <c r="C28" s="220">
        <f>'TableD3(m)'!C28+'TableD3(f)'!C28</f>
        <v>4.2149999999999999</v>
      </c>
      <c r="D28" s="220">
        <f>'TableD3(m)'!D28+'TableD3(f)'!D28</f>
        <v>2.089</v>
      </c>
      <c r="E28" s="220">
        <f>'TableD3(m)'!E28+'TableD3(f)'!E28</f>
        <v>5.3860000000000001</v>
      </c>
      <c r="F28" s="220">
        <f>'TableD3(m)'!F28+'TableD3(f)'!F28</f>
        <v>8.9589999999999996</v>
      </c>
      <c r="G28" s="220">
        <f>'TableD3(m)'!G28+'TableD3(f)'!G28</f>
        <v>22.139000000000003</v>
      </c>
      <c r="H28" s="220">
        <f>'TableD3(m)'!H28+'TableD3(f)'!H28</f>
        <v>41.316000000000003</v>
      </c>
      <c r="I28" s="220">
        <f>'TableD3(m)'!I28+'TableD3(f)'!I28</f>
        <v>58.082999999999998</v>
      </c>
      <c r="J28" s="220">
        <f>'TableD3(m)'!J28+'TableD3(f)'!J28</f>
        <v>123.899</v>
      </c>
      <c r="K28" s="220">
        <f>'TableD3(m)'!K28+'TableD3(f)'!K28</f>
        <v>157.05099999999999</v>
      </c>
      <c r="L28" s="226">
        <f>'TableD3(m)'!L28+'TableD3(f)'!L28</f>
        <v>112.00700000000001</v>
      </c>
      <c r="M28" s="230">
        <f t="shared" si="1"/>
        <v>528.84</v>
      </c>
      <c r="O28" s="93">
        <f>B28-TableD1!H28</f>
        <v>0</v>
      </c>
    </row>
    <row r="29" spans="1:15" x14ac:dyDescent="0.25">
      <c r="A29" s="170">
        <f t="shared" si="2"/>
        <v>2003</v>
      </c>
      <c r="B29" s="219">
        <f t="shared" si="0"/>
        <v>552.33899999999994</v>
      </c>
      <c r="C29" s="220">
        <f>'TableD3(m)'!C29+'TableD3(f)'!C29</f>
        <v>4.1459999999999999</v>
      </c>
      <c r="D29" s="220">
        <f>'TableD3(m)'!D29+'TableD3(f)'!D29</f>
        <v>1.9159999999999999</v>
      </c>
      <c r="E29" s="220">
        <f>'TableD3(m)'!E29+'TableD3(f)'!E29</f>
        <v>4.8540000000000001</v>
      </c>
      <c r="F29" s="220">
        <f>'TableD3(m)'!F29+'TableD3(f)'!F29</f>
        <v>8.8349999999999991</v>
      </c>
      <c r="G29" s="220">
        <f>'TableD3(m)'!G29+'TableD3(f)'!G29</f>
        <v>21.733000000000001</v>
      </c>
      <c r="H29" s="220">
        <f>'TableD3(m)'!H29+'TableD3(f)'!H29</f>
        <v>42.978999999999999</v>
      </c>
      <c r="I29" s="220">
        <f>'TableD3(m)'!I29+'TableD3(f)'!I29</f>
        <v>57.527999999999999</v>
      </c>
      <c r="J29" s="220">
        <f>'TableD3(m)'!J29+'TableD3(f)'!J29</f>
        <v>125.099</v>
      </c>
      <c r="K29" s="220">
        <f>'TableD3(m)'!K29+'TableD3(f)'!K29</f>
        <v>163.59399999999999</v>
      </c>
      <c r="L29" s="226">
        <f>'TableD3(m)'!L29+'TableD3(f)'!L29</f>
        <v>121.655</v>
      </c>
      <c r="M29" s="230">
        <f t="shared" si="1"/>
        <v>546.27700000000004</v>
      </c>
      <c r="O29" s="93">
        <f>B29-TableD1!H29</f>
        <v>0</v>
      </c>
    </row>
    <row r="30" spans="1:15" x14ac:dyDescent="0.25">
      <c r="A30" s="170">
        <f t="shared" si="2"/>
        <v>2004</v>
      </c>
      <c r="B30" s="219">
        <f t="shared" si="0"/>
        <v>509.42899999999997</v>
      </c>
      <c r="C30" s="220">
        <f>'TableD3(m)'!C30+'TableD3(f)'!C30</f>
        <v>3.9390000000000001</v>
      </c>
      <c r="D30" s="220">
        <f>'TableD3(m)'!D30+'TableD3(f)'!D30</f>
        <v>1.7729999999999999</v>
      </c>
      <c r="E30" s="220">
        <f>'TableD3(m)'!E30+'TableD3(f)'!E30</f>
        <v>4.5250000000000004</v>
      </c>
      <c r="F30" s="220">
        <f>'TableD3(m)'!F30+'TableD3(f)'!F30</f>
        <v>8.152000000000001</v>
      </c>
      <c r="G30" s="220">
        <f>'TableD3(m)'!G30+'TableD3(f)'!G30</f>
        <v>20.580000000000002</v>
      </c>
      <c r="H30" s="220">
        <f>'TableD3(m)'!H30+'TableD3(f)'!H30</f>
        <v>42.11</v>
      </c>
      <c r="I30" s="220">
        <f>'TableD3(m)'!I30+'TableD3(f)'!I30</f>
        <v>53.941000000000003</v>
      </c>
      <c r="J30" s="220">
        <f>'TableD3(m)'!J30+'TableD3(f)'!J30</f>
        <v>115.276</v>
      </c>
      <c r="K30" s="220">
        <f>'TableD3(m)'!K30+'TableD3(f)'!K30</f>
        <v>149.80000000000001</v>
      </c>
      <c r="L30" s="226">
        <f>'TableD3(m)'!L30+'TableD3(f)'!L30</f>
        <v>109.333</v>
      </c>
      <c r="M30" s="230">
        <f t="shared" si="1"/>
        <v>503.71699999999998</v>
      </c>
      <c r="O30" s="93">
        <f>B30-TableD1!H30</f>
        <v>0</v>
      </c>
    </row>
    <row r="31" spans="1:15" x14ac:dyDescent="0.25">
      <c r="A31" s="170">
        <f t="shared" si="2"/>
        <v>2005</v>
      </c>
      <c r="B31" s="219">
        <f t="shared" si="0"/>
        <v>527.53300000000002</v>
      </c>
      <c r="C31" s="220">
        <f>'TableD3(m)'!C31+'TableD3(f)'!C31</f>
        <v>3.7170000000000001</v>
      </c>
      <c r="D31" s="220">
        <f>'TableD3(m)'!D31+'TableD3(f)'!D31</f>
        <v>1.7270000000000001</v>
      </c>
      <c r="E31" s="220">
        <f>'TableD3(m)'!E31+'TableD3(f)'!E31</f>
        <v>4.5250000000000004</v>
      </c>
      <c r="F31" s="220">
        <f>'TableD3(m)'!F31+'TableD3(f)'!F31</f>
        <v>7.8559999999999999</v>
      </c>
      <c r="G31" s="220">
        <f>'TableD3(m)'!G31+'TableD3(f)'!G31</f>
        <v>20.051000000000002</v>
      </c>
      <c r="H31" s="220">
        <f>'TableD3(m)'!H31+'TableD3(f)'!H31</f>
        <v>43.847000000000001</v>
      </c>
      <c r="I31" s="220">
        <f>'TableD3(m)'!I31+'TableD3(f)'!I31</f>
        <v>54.222999999999999</v>
      </c>
      <c r="J31" s="220">
        <f>'TableD3(m)'!J31+'TableD3(f)'!J31</f>
        <v>115.11499999999999</v>
      </c>
      <c r="K31" s="220">
        <f>'TableD3(m)'!K31+'TableD3(f)'!K31</f>
        <v>163.97399999999999</v>
      </c>
      <c r="L31" s="226">
        <f>'TableD3(m)'!L31+'TableD3(f)'!L31</f>
        <v>112.49799999999999</v>
      </c>
      <c r="M31" s="230">
        <f t="shared" si="1"/>
        <v>522.08899999999994</v>
      </c>
      <c r="O31" s="93">
        <f>B31-TableD1!H31</f>
        <v>0</v>
      </c>
    </row>
    <row r="32" spans="1:15" x14ac:dyDescent="0.25">
      <c r="A32" s="170">
        <f t="shared" si="2"/>
        <v>2006</v>
      </c>
      <c r="B32" s="219">
        <f t="shared" si="0"/>
        <v>516.41599999999994</v>
      </c>
      <c r="C32" s="220">
        <f>'TableD3(m)'!C32+'TableD3(f)'!C32</f>
        <v>3.8319999999999999</v>
      </c>
      <c r="D32" s="220">
        <f>'TableD3(m)'!D32+'TableD3(f)'!D32</f>
        <v>1.663</v>
      </c>
      <c r="E32" s="220">
        <f>'TableD3(m)'!E32+'TableD3(f)'!E32</f>
        <v>4.2809999999999997</v>
      </c>
      <c r="F32" s="220">
        <f>'TableD3(m)'!F32+'TableD3(f)'!F32</f>
        <v>7.5310000000000006</v>
      </c>
      <c r="G32" s="220">
        <f>'TableD3(m)'!G32+'TableD3(f)'!G32</f>
        <v>19.48</v>
      </c>
      <c r="H32" s="220">
        <f>'TableD3(m)'!H32+'TableD3(f)'!H32</f>
        <v>43.558</v>
      </c>
      <c r="I32" s="220">
        <f>'TableD3(m)'!I32+'TableD3(f)'!I32</f>
        <v>54.566000000000003</v>
      </c>
      <c r="J32" s="220">
        <f>'TableD3(m)'!J32+'TableD3(f)'!J32</f>
        <v>110.27799999999999</v>
      </c>
      <c r="K32" s="220">
        <f>'TableD3(m)'!K32+'TableD3(f)'!K32</f>
        <v>168.22899999999998</v>
      </c>
      <c r="L32" s="226">
        <f>'TableD3(m)'!L32+'TableD3(f)'!L32</f>
        <v>102.99799999999999</v>
      </c>
      <c r="M32" s="230">
        <f t="shared" si="1"/>
        <v>510.92099999999999</v>
      </c>
      <c r="O32" s="93">
        <f>B32-TableD1!H32</f>
        <v>0</v>
      </c>
    </row>
    <row r="33" spans="1:15" x14ac:dyDescent="0.25">
      <c r="A33" s="170">
        <f t="shared" si="2"/>
        <v>2007</v>
      </c>
      <c r="B33" s="219">
        <f t="shared" si="0"/>
        <v>521.01599999999996</v>
      </c>
      <c r="C33" s="220">
        <f>'TableD3(m)'!C33+'TableD3(f)'!C33</f>
        <v>3.7320000000000002</v>
      </c>
      <c r="D33" s="220">
        <f>'TableD3(m)'!D33+'TableD3(f)'!D33</f>
        <v>1.548</v>
      </c>
      <c r="E33" s="220">
        <f>'TableD3(m)'!E33+'TableD3(f)'!E33</f>
        <v>4.3419999999999996</v>
      </c>
      <c r="F33" s="220">
        <f>'TableD3(m)'!F33+'TableD3(f)'!F33</f>
        <v>7.0880000000000001</v>
      </c>
      <c r="G33" s="220">
        <f>'TableD3(m)'!G33+'TableD3(f)'!G33</f>
        <v>18.721</v>
      </c>
      <c r="H33" s="220">
        <f>'TableD3(m)'!H33+'TableD3(f)'!H33</f>
        <v>42.912999999999997</v>
      </c>
      <c r="I33" s="220">
        <f>'TableD3(m)'!I33+'TableD3(f)'!I33</f>
        <v>55.884999999999998</v>
      </c>
      <c r="J33" s="220">
        <f>'TableD3(m)'!J33+'TableD3(f)'!J33</f>
        <v>107.361</v>
      </c>
      <c r="K33" s="220">
        <f>'TableD3(m)'!K33+'TableD3(f)'!K33</f>
        <v>179.286</v>
      </c>
      <c r="L33" s="226">
        <f>'TableD3(m)'!L33+'TableD3(f)'!L33</f>
        <v>100.13999999999999</v>
      </c>
      <c r="M33" s="230">
        <f t="shared" si="1"/>
        <v>515.73599999999999</v>
      </c>
      <c r="O33" s="93">
        <f>B33-TableD1!H33</f>
        <v>0</v>
      </c>
    </row>
    <row r="34" spans="1:15" x14ac:dyDescent="0.25">
      <c r="A34" s="170">
        <f t="shared" si="2"/>
        <v>2008</v>
      </c>
      <c r="B34" s="219">
        <f t="shared" si="0"/>
        <v>532.13099999999997</v>
      </c>
      <c r="C34" s="220">
        <f>'TableD3(m)'!C34+'TableD3(f)'!C34</f>
        <v>3.75</v>
      </c>
      <c r="D34" s="220">
        <f>'TableD3(m)'!D34+'TableD3(f)'!D34</f>
        <v>1.464</v>
      </c>
      <c r="E34" s="220">
        <f>'TableD3(m)'!E34+'TableD3(f)'!E34</f>
        <v>4.2610000000000001</v>
      </c>
      <c r="F34" s="220">
        <f>'TableD3(m)'!F34+'TableD3(f)'!F34</f>
        <v>7.0060000000000002</v>
      </c>
      <c r="G34" s="220">
        <f>'TableD3(m)'!G34+'TableD3(f)'!G34</f>
        <v>18.393000000000001</v>
      </c>
      <c r="H34" s="220">
        <f>'TableD3(m)'!H34+'TableD3(f)'!H34</f>
        <v>42.403999999999996</v>
      </c>
      <c r="I34" s="220">
        <f>'TableD3(m)'!I34+'TableD3(f)'!I34</f>
        <v>57.460999999999999</v>
      </c>
      <c r="J34" s="220">
        <f>'TableD3(m)'!J34+'TableD3(f)'!J34</f>
        <v>106.46199999999999</v>
      </c>
      <c r="K34" s="220">
        <f>'TableD3(m)'!K34+'TableD3(f)'!K34</f>
        <v>190.74</v>
      </c>
      <c r="L34" s="226">
        <f>'TableD3(m)'!L34+'TableD3(f)'!L34</f>
        <v>100.19</v>
      </c>
      <c r="M34" s="230">
        <f t="shared" si="1"/>
        <v>526.91699999999992</v>
      </c>
      <c r="O34" s="93">
        <f>B34-TableD1!H34</f>
        <v>0</v>
      </c>
    </row>
    <row r="35" spans="1:15" x14ac:dyDescent="0.25">
      <c r="A35" s="170">
        <f t="shared" si="2"/>
        <v>2009</v>
      </c>
      <c r="B35" s="219">
        <f t="shared" si="0"/>
        <v>538.11599999999999</v>
      </c>
      <c r="C35" s="220">
        <f>'TableD3(m)'!C35+'TableD3(f)'!C35</f>
        <v>3.8010000000000002</v>
      </c>
      <c r="D35" s="220">
        <f>'TableD3(m)'!D35+'TableD3(f)'!D35</f>
        <v>1.534</v>
      </c>
      <c r="E35" s="220">
        <f>'TableD3(m)'!E35+'TableD3(f)'!E35</f>
        <v>4.2270000000000003</v>
      </c>
      <c r="F35" s="220">
        <f>'TableD3(m)'!F35+'TableD3(f)'!F35</f>
        <v>6.9819999999999993</v>
      </c>
      <c r="G35" s="220">
        <f>'TableD3(m)'!G35+'TableD3(f)'!G35</f>
        <v>18.254999999999999</v>
      </c>
      <c r="H35" s="220">
        <f>'TableD3(m)'!H35+'TableD3(f)'!H35</f>
        <v>42.415999999999997</v>
      </c>
      <c r="I35" s="220">
        <f>'TableD3(m)'!I35+'TableD3(f)'!I35</f>
        <v>59.005000000000003</v>
      </c>
      <c r="J35" s="220">
        <f>'TableD3(m)'!J35+'TableD3(f)'!J35</f>
        <v>102.964</v>
      </c>
      <c r="K35" s="220">
        <f>'TableD3(m)'!K35+'TableD3(f)'!K35</f>
        <v>198.78899999999999</v>
      </c>
      <c r="L35" s="226">
        <f>'TableD3(m)'!L35+'TableD3(f)'!L35</f>
        <v>100.143</v>
      </c>
      <c r="M35" s="230">
        <f t="shared" si="1"/>
        <v>532.78099999999995</v>
      </c>
      <c r="O35" s="93">
        <f>B35-TableD1!H35</f>
        <v>0</v>
      </c>
    </row>
    <row r="36" spans="1:15" x14ac:dyDescent="0.25">
      <c r="A36" s="170">
        <f t="shared" si="2"/>
        <v>2010</v>
      </c>
      <c r="B36" s="219">
        <f t="shared" si="0"/>
        <v>540.46900000000005</v>
      </c>
      <c r="C36" s="220">
        <f>'TableD3(m)'!C36+'TableD3(f)'!C36</f>
        <v>3.6209999999999996</v>
      </c>
      <c r="D36" s="220">
        <f>'TableD3(m)'!D36+'TableD3(f)'!D36</f>
        <v>1.4139999999999999</v>
      </c>
      <c r="E36" s="220">
        <f>'TableD3(m)'!E36+'TableD3(f)'!E36</f>
        <v>4.0289999999999999</v>
      </c>
      <c r="F36" s="220">
        <f>'TableD3(m)'!F36+'TableD3(f)'!F36</f>
        <v>6.718</v>
      </c>
      <c r="G36" s="220">
        <f>'TableD3(m)'!G36+'TableD3(f)'!G36</f>
        <v>17.621000000000002</v>
      </c>
      <c r="H36" s="220">
        <f>'TableD3(m)'!H36+'TableD3(f)'!H36</f>
        <v>41.404000000000003</v>
      </c>
      <c r="I36" s="220">
        <f>'TableD3(m)'!I36+'TableD3(f)'!I36</f>
        <v>61.843000000000004</v>
      </c>
      <c r="J36" s="220">
        <f>'TableD3(m)'!J36+'TableD3(f)'!J36</f>
        <v>99.456999999999994</v>
      </c>
      <c r="K36" s="220">
        <f>'TableD3(m)'!K36+'TableD3(f)'!K36</f>
        <v>195.89699999999999</v>
      </c>
      <c r="L36" s="226">
        <f>'TableD3(m)'!L36+'TableD3(f)'!L36</f>
        <v>108.46499999999999</v>
      </c>
      <c r="M36" s="230">
        <f t="shared" si="1"/>
        <v>535.43399999999997</v>
      </c>
      <c r="O36" s="93">
        <f>B36-TableD1!H36</f>
        <v>0</v>
      </c>
    </row>
    <row r="37" spans="1:15" ht="15.75" thickBot="1" x14ac:dyDescent="0.3">
      <c r="A37" s="180">
        <f t="shared" si="2"/>
        <v>2011</v>
      </c>
      <c r="B37" s="221">
        <f t="shared" si="0"/>
        <v>534.79499999999996</v>
      </c>
      <c r="C37" s="222">
        <f>'TableD3(m)'!C37+'TableD3(f)'!C37</f>
        <v>3.4079999999999999</v>
      </c>
      <c r="D37" s="222">
        <f>'TableD3(m)'!D37+'TableD3(f)'!D37</f>
        <v>1.341</v>
      </c>
      <c r="E37" s="222">
        <f>'TableD3(m)'!E37+'TableD3(f)'!E37</f>
        <v>3.9710000000000001</v>
      </c>
      <c r="F37" s="222">
        <f>'TableD3(m)'!F37+'TableD3(f)'!F37</f>
        <v>6.4430000000000005</v>
      </c>
      <c r="G37" s="222">
        <f>'TableD3(m)'!G37+'TableD3(f)'!G37</f>
        <v>16.981999999999999</v>
      </c>
      <c r="H37" s="222">
        <f>'TableD3(m)'!H37+'TableD3(f)'!H37</f>
        <v>40.637999999999998</v>
      </c>
      <c r="I37" s="222">
        <f>'TableD3(m)'!I37+'TableD3(f)'!I37</f>
        <v>63.019000000000005</v>
      </c>
      <c r="J37" s="222">
        <f>'TableD3(m)'!J37+'TableD3(f)'!J37</f>
        <v>94.454000000000008</v>
      </c>
      <c r="K37" s="222">
        <f>'TableD3(m)'!K37+'TableD3(f)'!K37</f>
        <v>189.84100000000001</v>
      </c>
      <c r="L37" s="227">
        <f>'TableD3(m)'!L37+'TableD3(f)'!L37</f>
        <v>114.69800000000001</v>
      </c>
      <c r="M37" s="231">
        <f t="shared" si="1"/>
        <v>530.04600000000005</v>
      </c>
      <c r="O37" s="93">
        <f>B37-TableD1!H37</f>
        <v>0</v>
      </c>
    </row>
    <row r="39" spans="1:15" x14ac:dyDescent="0.25">
      <c r="A39" s="217" t="s">
        <v>151</v>
      </c>
    </row>
    <row r="40" spans="1:15" x14ac:dyDescent="0.25">
      <c r="A40" s="217" t="s">
        <v>152</v>
      </c>
    </row>
    <row r="41" spans="1:15" x14ac:dyDescent="0.25">
      <c r="A41" s="217" t="s">
        <v>153</v>
      </c>
    </row>
    <row r="42" spans="1:15" x14ac:dyDescent="0.25">
      <c r="A42" s="217" t="s">
        <v>154</v>
      </c>
    </row>
    <row r="43" spans="1:15" x14ac:dyDescent="0.25">
      <c r="A43" s="217" t="s">
        <v>155</v>
      </c>
    </row>
    <row r="44" spans="1:15" x14ac:dyDescent="0.25">
      <c r="A44" s="217" t="s">
        <v>156</v>
      </c>
    </row>
    <row r="56" spans="1:11" ht="15.7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5.7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15.7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ht="15.7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 ht="15.7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 ht="15.7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4" spans="1:11" ht="15.7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 ht="15.7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 ht="15.7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8" spans="1:11" ht="15.7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 ht="15.7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 ht="15.7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2" spans="1:11" ht="15.7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 ht="15.7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 ht="15.7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</sheetData>
  <sheetProtection selectLockedCells="1" selectUnlockedCells="1"/>
  <mergeCells count="2">
    <mergeCell ref="A8:A9"/>
    <mergeCell ref="A6:M6"/>
  </mergeCells>
  <hyperlinks>
    <hyperlink ref="A1" location="Index!A1" display="Back to index"/>
  </hyperlinks>
  <printOptions horizontalCentered="1" verticalCentered="1"/>
  <pageMargins left="0.78749999999999998" right="0.78749999999999998" top="0.98402777777778005" bottom="0.98402777777778005" header="0.51180555555555995" footer="0.51180555555555995"/>
  <pageSetup paperSize="9" firstPageNumber="0" fitToHeight="4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V104"/>
  <sheetViews>
    <sheetView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2" width="11.7109375" style="85" customWidth="1"/>
    <col min="3" max="3" width="12.140625" style="85" customWidth="1"/>
    <col min="4" max="4" width="11.7109375" style="85" customWidth="1"/>
    <col min="5" max="5" width="12.140625" style="85" customWidth="1"/>
    <col min="6" max="6" width="11.7109375" style="85" customWidth="1"/>
    <col min="7" max="7" width="12.140625" style="85" customWidth="1"/>
    <col min="8" max="16384" width="9.140625" style="85"/>
  </cols>
  <sheetData>
    <row r="1" spans="1:256" ht="15" x14ac:dyDescent="0.2">
      <c r="A1" s="23" t="s">
        <v>69</v>
      </c>
    </row>
    <row r="2" spans="1:256" s="84" customFormat="1" ht="15.7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256" s="84" customFormat="1" ht="15.75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256" ht="16.5" thickBot="1" x14ac:dyDescent="0.3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  <c r="IT4" s="53"/>
      <c r="IU4" s="53"/>
      <c r="IV4" s="53"/>
    </row>
    <row r="5" spans="1:256" ht="24.95" customHeight="1" x14ac:dyDescent="0.25">
      <c r="A5" s="302" t="s">
        <v>240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4"/>
      <c r="M5" s="86"/>
      <c r="N5" s="86"/>
      <c r="O5" s="86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15.75" x14ac:dyDescent="0.25">
      <c r="A6" s="87"/>
      <c r="B6" s="88"/>
      <c r="C6" s="89"/>
      <c r="D6" s="89"/>
      <c r="E6" s="89"/>
      <c r="F6" s="89"/>
      <c r="G6" s="89"/>
      <c r="H6" s="89"/>
      <c r="I6" s="89"/>
      <c r="J6" s="89"/>
      <c r="K6" s="89"/>
      <c r="L6" s="90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5.75" customHeight="1" x14ac:dyDescent="0.25">
      <c r="A7" s="305" t="s">
        <v>245</v>
      </c>
      <c r="B7" s="232" t="s">
        <v>70</v>
      </c>
      <c r="C7" s="232" t="s">
        <v>71</v>
      </c>
      <c r="D7" s="232" t="s">
        <v>72</v>
      </c>
      <c r="E7" s="232" t="s">
        <v>73</v>
      </c>
      <c r="F7" s="232" t="s">
        <v>74</v>
      </c>
      <c r="G7" s="232" t="s">
        <v>75</v>
      </c>
      <c r="H7" s="232" t="s">
        <v>76</v>
      </c>
      <c r="I7" s="232" t="s">
        <v>77</v>
      </c>
      <c r="J7" s="232" t="s">
        <v>78</v>
      </c>
      <c r="K7" s="232" t="s">
        <v>79</v>
      </c>
      <c r="L7" s="233" t="s">
        <v>123</v>
      </c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s="84" customFormat="1" ht="30" customHeight="1" x14ac:dyDescent="0.25">
      <c r="A8" s="305"/>
      <c r="B8" s="234" t="s">
        <v>144</v>
      </c>
      <c r="C8" s="235" t="s">
        <v>145</v>
      </c>
      <c r="D8" s="235" t="s">
        <v>146</v>
      </c>
      <c r="E8" s="235" t="s">
        <v>44</v>
      </c>
      <c r="F8" s="235" t="s">
        <v>45</v>
      </c>
      <c r="G8" s="235" t="s">
        <v>46</v>
      </c>
      <c r="H8" s="235" t="s">
        <v>47</v>
      </c>
      <c r="I8" s="235" t="s">
        <v>48</v>
      </c>
      <c r="J8" s="235" t="s">
        <v>49</v>
      </c>
      <c r="K8" s="235" t="s">
        <v>50</v>
      </c>
      <c r="L8" s="236" t="s">
        <v>147</v>
      </c>
      <c r="M8" s="83"/>
      <c r="N8" s="83"/>
      <c r="O8" s="83"/>
    </row>
    <row r="9" spans="1:256" s="84" customFormat="1" ht="0.95" customHeight="1" x14ac:dyDescent="0.25">
      <c r="A9" s="237"/>
      <c r="B9" s="238"/>
      <c r="C9" s="238" t="s">
        <v>157</v>
      </c>
      <c r="D9" s="238" t="s">
        <v>158</v>
      </c>
      <c r="E9" s="238" t="s">
        <v>159</v>
      </c>
      <c r="F9" s="238" t="s">
        <v>160</v>
      </c>
      <c r="G9" s="238" t="s">
        <v>161</v>
      </c>
      <c r="H9" s="238" t="s">
        <v>162</v>
      </c>
      <c r="I9" s="238" t="s">
        <v>163</v>
      </c>
      <c r="J9" s="238" t="s">
        <v>164</v>
      </c>
      <c r="K9" s="238" t="s">
        <v>165</v>
      </c>
      <c r="L9" s="239"/>
      <c r="M9" s="83"/>
      <c r="N9" s="83"/>
      <c r="O9" s="83"/>
    </row>
    <row r="10" spans="1:256" ht="15" x14ac:dyDescent="0.2">
      <c r="A10" s="240">
        <v>1984</v>
      </c>
      <c r="B10" s="241">
        <v>282.46798706054699</v>
      </c>
      <c r="C10" s="241">
        <v>4.9790000000000001</v>
      </c>
      <c r="D10" s="241">
        <v>2.653</v>
      </c>
      <c r="E10" s="241">
        <v>7.1029999999999998</v>
      </c>
      <c r="F10" s="241">
        <v>8.3789999999999996</v>
      </c>
      <c r="G10" s="241">
        <v>13.455</v>
      </c>
      <c r="H10" s="241">
        <v>34.543999999999997</v>
      </c>
      <c r="I10" s="241">
        <v>45.264000000000003</v>
      </c>
      <c r="J10" s="241">
        <v>84.433999999999997</v>
      </c>
      <c r="K10" s="241">
        <v>69.376000000000005</v>
      </c>
      <c r="L10" s="242">
        <v>12.281000000000001</v>
      </c>
      <c r="M10" s="91"/>
      <c r="N10" s="91"/>
      <c r="O10" s="91"/>
    </row>
    <row r="11" spans="1:256" ht="15" x14ac:dyDescent="0.2">
      <c r="A11" s="240">
        <v>1985</v>
      </c>
      <c r="B11" s="241">
        <v>286.89199829101602</v>
      </c>
      <c r="C11" s="241">
        <v>4.9939999999999998</v>
      </c>
      <c r="D11" s="241">
        <v>2.5760000000000001</v>
      </c>
      <c r="E11" s="241">
        <v>6.6849999999999996</v>
      </c>
      <c r="F11" s="241">
        <v>8.5139999999999993</v>
      </c>
      <c r="G11" s="241">
        <v>13.308</v>
      </c>
      <c r="H11" s="241">
        <v>34.082000000000001</v>
      </c>
      <c r="I11" s="241">
        <v>47.396000000000001</v>
      </c>
      <c r="J11" s="241">
        <v>82.245000000000005</v>
      </c>
      <c r="K11" s="241">
        <v>73.977999999999994</v>
      </c>
      <c r="L11" s="242">
        <v>13.114000000000001</v>
      </c>
      <c r="M11" s="91"/>
      <c r="N11" s="91"/>
      <c r="O11" s="91"/>
    </row>
    <row r="12" spans="1:256" ht="15" x14ac:dyDescent="0.2">
      <c r="A12" s="240">
        <v>1986</v>
      </c>
      <c r="B12" s="241">
        <v>283.77899169921898</v>
      </c>
      <c r="C12" s="241">
        <v>4.8739999999999997</v>
      </c>
      <c r="D12" s="241">
        <v>2.4350000000000001</v>
      </c>
      <c r="E12" s="241">
        <v>6.64</v>
      </c>
      <c r="F12" s="241">
        <v>8.6349999999999998</v>
      </c>
      <c r="G12" s="241">
        <v>13.343</v>
      </c>
      <c r="H12" s="241">
        <v>32.997999999999998</v>
      </c>
      <c r="I12" s="241">
        <v>50.076999999999998</v>
      </c>
      <c r="J12" s="241">
        <v>77.381</v>
      </c>
      <c r="K12" s="241">
        <v>73.924999999999997</v>
      </c>
      <c r="L12" s="242">
        <v>13.471</v>
      </c>
      <c r="M12" s="91"/>
      <c r="N12" s="91"/>
      <c r="O12" s="91"/>
    </row>
    <row r="13" spans="1:256" x14ac:dyDescent="0.2">
      <c r="A13" s="240">
        <v>1987</v>
      </c>
      <c r="B13" s="241">
        <v>275.35998535156301</v>
      </c>
      <c r="C13" s="241">
        <v>4.7569999999999997</v>
      </c>
      <c r="D13" s="241">
        <v>2.2360000000000002</v>
      </c>
      <c r="E13" s="241">
        <v>6.399</v>
      </c>
      <c r="F13" s="241">
        <v>8.4969999999999999</v>
      </c>
      <c r="G13" s="241">
        <v>13.208</v>
      </c>
      <c r="H13" s="241">
        <v>31.376999999999999</v>
      </c>
      <c r="I13" s="241">
        <v>51.69</v>
      </c>
      <c r="J13" s="241">
        <v>71.070999999999998</v>
      </c>
      <c r="K13" s="241">
        <v>72.269000000000005</v>
      </c>
      <c r="L13" s="242">
        <v>13.856</v>
      </c>
    </row>
    <row r="14" spans="1:256" ht="15.75" x14ac:dyDescent="0.25">
      <c r="A14" s="240">
        <v>1988</v>
      </c>
      <c r="B14" s="241">
        <v>272.45599365234398</v>
      </c>
      <c r="C14" s="241">
        <v>4.702</v>
      </c>
      <c r="D14" s="241">
        <v>2.2599999999999998</v>
      </c>
      <c r="E14" s="241">
        <v>6.4370000000000003</v>
      </c>
      <c r="F14" s="241">
        <v>8.6039999999999992</v>
      </c>
      <c r="G14" s="241">
        <v>13.448</v>
      </c>
      <c r="H14" s="241">
        <v>30.321000000000002</v>
      </c>
      <c r="I14" s="241">
        <v>53.026000000000003</v>
      </c>
      <c r="J14" s="241">
        <v>66.397999999999996</v>
      </c>
      <c r="K14" s="241">
        <v>72.89</v>
      </c>
      <c r="L14" s="242">
        <v>14.37</v>
      </c>
      <c r="M14" s="96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</row>
    <row r="15" spans="1:256" ht="15" x14ac:dyDescent="0.2">
      <c r="A15" s="240">
        <v>1989</v>
      </c>
      <c r="B15" s="241">
        <v>274.26300048828102</v>
      </c>
      <c r="C15" s="241">
        <v>4.4960000000000004</v>
      </c>
      <c r="D15" s="241">
        <v>2.2229999999999999</v>
      </c>
      <c r="E15" s="241">
        <v>6.7279999999999998</v>
      </c>
      <c r="F15" s="241">
        <v>8.7579999999999991</v>
      </c>
      <c r="G15" s="241">
        <v>13.887</v>
      </c>
      <c r="H15" s="241">
        <v>29.433</v>
      </c>
      <c r="I15" s="241">
        <v>55.24</v>
      </c>
      <c r="J15" s="241">
        <v>63.552999999999997</v>
      </c>
      <c r="K15" s="241">
        <v>74.447000000000003</v>
      </c>
      <c r="L15" s="242">
        <v>15.497999999999999</v>
      </c>
      <c r="M15" s="91"/>
      <c r="N15" s="91"/>
      <c r="O15" s="91"/>
    </row>
    <row r="16" spans="1:256" ht="15" x14ac:dyDescent="0.2">
      <c r="A16" s="240">
        <v>1990</v>
      </c>
      <c r="B16" s="241">
        <v>272.66400146484398</v>
      </c>
      <c r="C16" s="241">
        <v>4.343</v>
      </c>
      <c r="D16" s="241">
        <v>2.1259999999999999</v>
      </c>
      <c r="E16" s="241">
        <v>6.7679999999999998</v>
      </c>
      <c r="F16" s="241">
        <v>9.0609999999999999</v>
      </c>
      <c r="G16" s="241">
        <v>14.523999999999999</v>
      </c>
      <c r="H16" s="241">
        <v>27.54</v>
      </c>
      <c r="I16" s="241">
        <v>53.354999999999997</v>
      </c>
      <c r="J16" s="241">
        <v>62.442</v>
      </c>
      <c r="K16" s="241">
        <v>75.61</v>
      </c>
      <c r="L16" s="242">
        <v>16.895</v>
      </c>
      <c r="M16" s="91"/>
      <c r="N16" s="91"/>
      <c r="O16" s="91"/>
    </row>
    <row r="17" spans="1:31" ht="15" x14ac:dyDescent="0.2">
      <c r="A17" s="240">
        <v>1991</v>
      </c>
      <c r="B17" s="241">
        <v>272.55999755859398</v>
      </c>
      <c r="C17" s="241">
        <v>4.2919999999999998</v>
      </c>
      <c r="D17" s="241">
        <v>2.0720000000000001</v>
      </c>
      <c r="E17" s="241">
        <v>6.8550000000000004</v>
      </c>
      <c r="F17" s="241">
        <v>9.3390000000000004</v>
      </c>
      <c r="G17" s="241">
        <v>15.481999999999999</v>
      </c>
      <c r="H17" s="241">
        <v>26.2</v>
      </c>
      <c r="I17" s="241">
        <v>52.957999999999998</v>
      </c>
      <c r="J17" s="241">
        <v>62.29</v>
      </c>
      <c r="K17" s="241">
        <v>75.372</v>
      </c>
      <c r="L17" s="242">
        <v>17.7</v>
      </c>
      <c r="M17" s="91"/>
      <c r="N17" s="91"/>
      <c r="O17" s="91"/>
    </row>
    <row r="18" spans="1:31" ht="15" x14ac:dyDescent="0.2">
      <c r="A18" s="240">
        <v>1992</v>
      </c>
      <c r="B18" s="241">
        <v>271.50601196289102</v>
      </c>
      <c r="C18" s="241">
        <v>3.9689999999999999</v>
      </c>
      <c r="D18" s="241">
        <v>1.919</v>
      </c>
      <c r="E18" s="241">
        <v>6.5960000000000001</v>
      </c>
      <c r="F18" s="241">
        <v>9.4309999999999992</v>
      </c>
      <c r="G18" s="241">
        <v>16.094000000000001</v>
      </c>
      <c r="H18" s="241">
        <v>25.234999999999999</v>
      </c>
      <c r="I18" s="241">
        <v>52.332999999999998</v>
      </c>
      <c r="J18" s="241">
        <v>61.756999999999998</v>
      </c>
      <c r="K18" s="241">
        <v>75.290999999999997</v>
      </c>
      <c r="L18" s="242">
        <v>18.881</v>
      </c>
      <c r="M18" s="91"/>
      <c r="N18" s="91"/>
      <c r="O18" s="91"/>
    </row>
    <row r="19" spans="1:31" ht="15" x14ac:dyDescent="0.2">
      <c r="A19" s="240">
        <v>1993</v>
      </c>
      <c r="B19" s="241">
        <v>275.677001953125</v>
      </c>
      <c r="C19" s="241">
        <v>3.6659999999999999</v>
      </c>
      <c r="D19" s="241">
        <v>1.8160000000000001</v>
      </c>
      <c r="E19" s="241">
        <v>6.4669999999999996</v>
      </c>
      <c r="F19" s="241">
        <v>9.67</v>
      </c>
      <c r="G19" s="241">
        <v>16.545999999999999</v>
      </c>
      <c r="H19" s="241">
        <v>24.751000000000001</v>
      </c>
      <c r="I19" s="241">
        <v>51.92</v>
      </c>
      <c r="J19" s="241">
        <v>61.548000000000002</v>
      </c>
      <c r="K19" s="241">
        <v>78.756</v>
      </c>
      <c r="L19" s="242">
        <v>20.536999999999999</v>
      </c>
      <c r="M19" s="91"/>
      <c r="N19" s="91"/>
      <c r="O19" s="91"/>
    </row>
    <row r="20" spans="1:31" ht="15" x14ac:dyDescent="0.2">
      <c r="A20" s="240">
        <v>1994</v>
      </c>
      <c r="B20" s="241">
        <v>270.74899291992199</v>
      </c>
      <c r="C20" s="241">
        <v>3.278</v>
      </c>
      <c r="D20" s="241">
        <v>1.7749999999999999</v>
      </c>
      <c r="E20" s="241">
        <v>6.194</v>
      </c>
      <c r="F20" s="241">
        <v>9.5109999999999992</v>
      </c>
      <c r="G20" s="241">
        <v>17.073</v>
      </c>
      <c r="H20" s="241">
        <v>24.295999999999999</v>
      </c>
      <c r="I20" s="241">
        <v>50.250999999999998</v>
      </c>
      <c r="J20" s="241">
        <v>60.351999999999997</v>
      </c>
      <c r="K20" s="241">
        <v>77.120999999999995</v>
      </c>
      <c r="L20" s="242">
        <v>20.898</v>
      </c>
      <c r="M20" s="91"/>
      <c r="N20" s="91"/>
      <c r="O20" s="91"/>
    </row>
    <row r="21" spans="1:31" ht="15" x14ac:dyDescent="0.2">
      <c r="A21" s="240">
        <v>1995</v>
      </c>
      <c r="B21" s="241">
        <v>275.10598754882801</v>
      </c>
      <c r="C21" s="241">
        <v>2.802</v>
      </c>
      <c r="D21" s="241">
        <v>1.6739999999999999</v>
      </c>
      <c r="E21" s="241">
        <v>5.7930000000000001</v>
      </c>
      <c r="F21" s="241">
        <v>9.2850000000000001</v>
      </c>
      <c r="G21" s="241">
        <v>17.468</v>
      </c>
      <c r="H21" s="241">
        <v>23.724</v>
      </c>
      <c r="I21" s="241">
        <v>50.42</v>
      </c>
      <c r="J21" s="241">
        <v>64.605000000000004</v>
      </c>
      <c r="K21" s="241">
        <v>76.546999999999997</v>
      </c>
      <c r="L21" s="242">
        <v>22.788</v>
      </c>
      <c r="M21" s="91"/>
      <c r="N21" s="91"/>
      <c r="O21" s="91"/>
    </row>
    <row r="22" spans="1:31" ht="15" x14ac:dyDescent="0.2">
      <c r="A22" s="240">
        <v>1996</v>
      </c>
      <c r="B22" s="241">
        <v>276.79098510742199</v>
      </c>
      <c r="C22" s="241">
        <v>2.7949999999999999</v>
      </c>
      <c r="D22" s="241">
        <v>1.7090000000000001</v>
      </c>
      <c r="E22" s="241">
        <v>5.2009999999999996</v>
      </c>
      <c r="F22" s="241">
        <v>8.423</v>
      </c>
      <c r="G22" s="241">
        <v>16.850000000000001</v>
      </c>
      <c r="H22" s="241">
        <v>24.177</v>
      </c>
      <c r="I22" s="241">
        <v>49.692999999999998</v>
      </c>
      <c r="J22" s="241">
        <v>69.34</v>
      </c>
      <c r="K22" s="241">
        <v>74.378</v>
      </c>
      <c r="L22" s="242">
        <v>24.225000000000001</v>
      </c>
      <c r="M22" s="91"/>
      <c r="N22" s="91"/>
      <c r="O22" s="91"/>
    </row>
    <row r="23" spans="1:31" ht="15" x14ac:dyDescent="0.2">
      <c r="A23" s="240">
        <v>1997</v>
      </c>
      <c r="B23" s="241">
        <v>272.80899047851602</v>
      </c>
      <c r="C23" s="241">
        <v>2.7090000000000001</v>
      </c>
      <c r="D23" s="241">
        <v>1.659</v>
      </c>
      <c r="E23" s="241">
        <v>4.8490000000000002</v>
      </c>
      <c r="F23" s="241">
        <v>7.431</v>
      </c>
      <c r="G23" s="241">
        <v>16.248000000000001</v>
      </c>
      <c r="H23" s="241">
        <v>24.204000000000001</v>
      </c>
      <c r="I23" s="241">
        <v>47.667000000000002</v>
      </c>
      <c r="J23" s="241">
        <v>72.894000000000005</v>
      </c>
      <c r="K23" s="241">
        <v>69.977999999999994</v>
      </c>
      <c r="L23" s="242">
        <v>25.17</v>
      </c>
      <c r="M23" s="91"/>
      <c r="N23" s="91"/>
      <c r="O23" s="91"/>
    </row>
    <row r="24" spans="1:31" ht="15" x14ac:dyDescent="0.2">
      <c r="A24" s="240">
        <f t="shared" ref="A24:A37" si="0">A23+1</f>
        <v>1998</v>
      </c>
      <c r="B24" s="241">
        <f t="shared" ref="B24:B37" si="1">SUM(C24:K24)</f>
        <v>248.286</v>
      </c>
      <c r="C24" s="243">
        <v>2.5779999999999998</v>
      </c>
      <c r="D24" s="243">
        <v>1.5409999999999999</v>
      </c>
      <c r="E24" s="243">
        <v>4.6360000000000001</v>
      </c>
      <c r="F24" s="243">
        <v>7.032</v>
      </c>
      <c r="G24" s="243">
        <v>15.973000000000001</v>
      </c>
      <c r="H24" s="243">
        <v>24.78</v>
      </c>
      <c r="I24" s="243">
        <v>46.23</v>
      </c>
      <c r="J24" s="243">
        <v>76.679000000000002</v>
      </c>
      <c r="K24" s="243">
        <v>68.837000000000003</v>
      </c>
      <c r="L24" s="244">
        <v>25.908000000000001</v>
      </c>
      <c r="M24" s="91"/>
      <c r="N24" s="91"/>
      <c r="O24" s="91"/>
    </row>
    <row r="25" spans="1:31" ht="15" x14ac:dyDescent="0.2">
      <c r="A25" s="240">
        <f t="shared" si="0"/>
        <v>1999</v>
      </c>
      <c r="B25" s="241">
        <f t="shared" si="1"/>
        <v>247.28399999999999</v>
      </c>
      <c r="C25" s="243">
        <v>2.4910000000000001</v>
      </c>
      <c r="D25" s="243">
        <v>1.637</v>
      </c>
      <c r="E25" s="243">
        <v>4.4960000000000004</v>
      </c>
      <c r="F25" s="243">
        <v>6.5620000000000003</v>
      </c>
      <c r="G25" s="243">
        <v>15.766</v>
      </c>
      <c r="H25" s="243">
        <v>25.535</v>
      </c>
      <c r="I25" s="243">
        <v>44.941000000000003</v>
      </c>
      <c r="J25" s="243">
        <v>79.314999999999998</v>
      </c>
      <c r="K25" s="243">
        <v>66.540999999999997</v>
      </c>
      <c r="L25" s="244">
        <v>27.576000000000001</v>
      </c>
      <c r="M25" s="91"/>
      <c r="N25" s="91"/>
      <c r="O25" s="91"/>
    </row>
    <row r="26" spans="1:31" ht="15" x14ac:dyDescent="0.2">
      <c r="A26" s="240">
        <f t="shared" si="0"/>
        <v>2000</v>
      </c>
      <c r="B26" s="241">
        <f t="shared" si="1"/>
        <v>243.82400000000001</v>
      </c>
      <c r="C26" s="243">
        <v>2.63</v>
      </c>
      <c r="D26" s="243">
        <v>1.5349999999999999</v>
      </c>
      <c r="E26" s="243">
        <v>4.2069999999999999</v>
      </c>
      <c r="F26" s="243">
        <v>6.4720000000000004</v>
      </c>
      <c r="G26" s="243">
        <v>15.430999999999999</v>
      </c>
      <c r="H26" s="243">
        <v>26.457999999999998</v>
      </c>
      <c r="I26" s="243">
        <v>42.933</v>
      </c>
      <c r="J26" s="243">
        <v>76.888000000000005</v>
      </c>
      <c r="K26" s="243">
        <v>67.27</v>
      </c>
      <c r="L26" s="244">
        <v>28.219000000000001</v>
      </c>
      <c r="M26" s="91"/>
      <c r="N26" s="91"/>
      <c r="O26" s="91"/>
      <c r="S26" s="88"/>
      <c r="T26" s="88"/>
      <c r="U26" s="88"/>
      <c r="V26" s="88"/>
      <c r="W26" s="88"/>
    </row>
    <row r="27" spans="1:31" ht="15" x14ac:dyDescent="0.2">
      <c r="A27" s="240">
        <f t="shared" si="0"/>
        <v>2001</v>
      </c>
      <c r="B27" s="241">
        <f t="shared" si="1"/>
        <v>243.523</v>
      </c>
      <c r="C27" s="243">
        <v>2.6230000000000002</v>
      </c>
      <c r="D27" s="243">
        <v>1.5920000000000001</v>
      </c>
      <c r="E27" s="243">
        <v>4.1989999999999998</v>
      </c>
      <c r="F27" s="243">
        <v>6.5069999999999997</v>
      </c>
      <c r="G27" s="243">
        <v>15.492000000000001</v>
      </c>
      <c r="H27" s="243">
        <v>27.43</v>
      </c>
      <c r="I27" s="243">
        <v>41.156999999999996</v>
      </c>
      <c r="J27" s="243">
        <v>75.209000000000003</v>
      </c>
      <c r="K27" s="243">
        <v>69.313999999999993</v>
      </c>
      <c r="L27" s="244">
        <v>28.751000000000001</v>
      </c>
      <c r="M27" s="91"/>
      <c r="N27" s="91"/>
      <c r="O27" s="91"/>
      <c r="S27" s="88"/>
      <c r="T27" s="88"/>
      <c r="U27" s="88"/>
      <c r="V27" s="88"/>
      <c r="W27" s="88"/>
    </row>
    <row r="28" spans="1:31" ht="15" x14ac:dyDescent="0.2">
      <c r="A28" s="240">
        <f t="shared" si="0"/>
        <v>2002</v>
      </c>
      <c r="B28" s="241">
        <f t="shared" si="1"/>
        <v>242.61099999999999</v>
      </c>
      <c r="C28" s="243">
        <v>2.3860000000000001</v>
      </c>
      <c r="D28" s="243">
        <v>1.403</v>
      </c>
      <c r="E28" s="243">
        <v>4.0330000000000004</v>
      </c>
      <c r="F28" s="243">
        <v>6.2720000000000002</v>
      </c>
      <c r="G28" s="243">
        <v>14.944000000000001</v>
      </c>
      <c r="H28" s="243">
        <v>28.844999999999999</v>
      </c>
      <c r="I28" s="243">
        <v>39.847999999999999</v>
      </c>
      <c r="J28" s="243">
        <v>74.522000000000006</v>
      </c>
      <c r="K28" s="243">
        <v>70.358000000000004</v>
      </c>
      <c r="L28" s="244">
        <v>30.396000000000001</v>
      </c>
      <c r="M28" s="91"/>
      <c r="N28" s="91"/>
      <c r="O28" s="91"/>
      <c r="S28" s="88"/>
      <c r="T28" s="88"/>
      <c r="U28" s="88"/>
      <c r="V28" s="88"/>
      <c r="W28" s="88"/>
    </row>
    <row r="29" spans="1:31" ht="15" x14ac:dyDescent="0.2">
      <c r="A29" s="240">
        <f t="shared" si="0"/>
        <v>2003</v>
      </c>
      <c r="B29" s="241">
        <f t="shared" si="1"/>
        <v>246.161</v>
      </c>
      <c r="C29" s="241">
        <v>2.363</v>
      </c>
      <c r="D29" s="241">
        <v>1.341</v>
      </c>
      <c r="E29" s="241">
        <v>3.633</v>
      </c>
      <c r="F29" s="241">
        <v>6.1559999999999997</v>
      </c>
      <c r="G29" s="241">
        <v>14.634</v>
      </c>
      <c r="H29" s="241">
        <v>29.981999999999999</v>
      </c>
      <c r="I29" s="241">
        <v>39.253</v>
      </c>
      <c r="J29" s="241">
        <v>75.028000000000006</v>
      </c>
      <c r="K29" s="241">
        <v>73.771000000000001</v>
      </c>
      <c r="L29" s="242">
        <v>32.863</v>
      </c>
      <c r="M29" s="91"/>
      <c r="N29" s="91"/>
      <c r="O29" s="91"/>
      <c r="S29" s="88"/>
      <c r="T29" s="88"/>
      <c r="U29" s="88"/>
      <c r="V29" s="88"/>
      <c r="W29" s="88"/>
    </row>
    <row r="30" spans="1:31" ht="15" x14ac:dyDescent="0.2">
      <c r="A30" s="240">
        <f t="shared" si="0"/>
        <v>2004</v>
      </c>
      <c r="B30" s="241">
        <f t="shared" si="1"/>
        <v>232.495</v>
      </c>
      <c r="C30" s="241">
        <v>2.2429999999999999</v>
      </c>
      <c r="D30" s="241">
        <v>1.1919999999999999</v>
      </c>
      <c r="E30" s="241">
        <v>3.415</v>
      </c>
      <c r="F30" s="241">
        <v>5.5609999999999999</v>
      </c>
      <c r="G30" s="241">
        <v>13.787000000000001</v>
      </c>
      <c r="H30" s="241">
        <v>29.050999999999998</v>
      </c>
      <c r="I30" s="241">
        <v>36.762</v>
      </c>
      <c r="J30" s="241">
        <v>70.058999999999997</v>
      </c>
      <c r="K30" s="241">
        <v>70.424999999999997</v>
      </c>
      <c r="L30" s="242">
        <v>30.591999999999999</v>
      </c>
      <c r="M30" s="81"/>
      <c r="N30" s="82"/>
      <c r="O30" s="82"/>
      <c r="P30" s="82"/>
      <c r="Q30" s="82"/>
      <c r="R30" s="82"/>
      <c r="S30" s="82"/>
      <c r="T30" s="82"/>
      <c r="U30" s="82"/>
      <c r="V30" s="88"/>
      <c r="W30" s="88"/>
    </row>
    <row r="31" spans="1:31" ht="15" x14ac:dyDescent="0.2">
      <c r="A31" s="240">
        <f t="shared" si="0"/>
        <v>2005</v>
      </c>
      <c r="B31" s="241">
        <f t="shared" si="1"/>
        <v>239.74299999999999</v>
      </c>
      <c r="C31" s="245">
        <v>2.113</v>
      </c>
      <c r="D31" s="245">
        <v>1.181</v>
      </c>
      <c r="E31" s="245">
        <v>3.4</v>
      </c>
      <c r="F31" s="245">
        <v>5.3929999999999998</v>
      </c>
      <c r="G31" s="245">
        <v>13.428000000000001</v>
      </c>
      <c r="H31" s="245">
        <v>30.501000000000001</v>
      </c>
      <c r="I31" s="245">
        <v>36.914000000000001</v>
      </c>
      <c r="J31" s="245">
        <v>70.072999999999993</v>
      </c>
      <c r="K31" s="245">
        <v>76.739999999999995</v>
      </c>
      <c r="L31" s="246">
        <v>30.890999999999998</v>
      </c>
      <c r="M31" s="81"/>
      <c r="N31" s="82"/>
      <c r="O31" s="82"/>
      <c r="P31" s="82"/>
      <c r="Q31" s="82"/>
      <c r="R31" s="82"/>
      <c r="S31" s="82"/>
      <c r="T31" s="82"/>
      <c r="U31" s="82"/>
      <c r="V31" s="88"/>
      <c r="W31" s="81"/>
      <c r="X31" s="82"/>
      <c r="Y31" s="82"/>
      <c r="Z31" s="82"/>
      <c r="AA31" s="82"/>
      <c r="AB31" s="82"/>
      <c r="AC31" s="82"/>
      <c r="AD31" s="82"/>
      <c r="AE31" s="97"/>
    </row>
    <row r="32" spans="1:31" ht="15" x14ac:dyDescent="0.2">
      <c r="A32" s="240">
        <f t="shared" si="0"/>
        <v>2006</v>
      </c>
      <c r="B32" s="241">
        <f t="shared" si="1"/>
        <v>237.62400000000002</v>
      </c>
      <c r="C32" s="241">
        <v>2.1859999999999999</v>
      </c>
      <c r="D32" s="241">
        <v>1.137</v>
      </c>
      <c r="E32" s="241">
        <v>3.1709999999999998</v>
      </c>
      <c r="F32" s="241">
        <v>5.1890000000000001</v>
      </c>
      <c r="G32" s="241">
        <v>12.973000000000001</v>
      </c>
      <c r="H32" s="241">
        <v>30.056000000000001</v>
      </c>
      <c r="I32" s="241">
        <v>37.146000000000001</v>
      </c>
      <c r="J32" s="241">
        <v>66.734999999999999</v>
      </c>
      <c r="K32" s="241">
        <v>79.031000000000006</v>
      </c>
      <c r="L32" s="242">
        <v>28.183</v>
      </c>
      <c r="M32" s="91"/>
      <c r="N32" s="91"/>
      <c r="O32" s="91"/>
      <c r="S32" s="88"/>
      <c r="T32" s="88"/>
      <c r="U32" s="88"/>
      <c r="V32" s="88"/>
      <c r="W32" s="98"/>
      <c r="X32" s="99"/>
      <c r="Y32" s="99"/>
      <c r="Z32" s="99"/>
      <c r="AA32" s="99"/>
      <c r="AB32" s="99"/>
      <c r="AC32" s="99"/>
      <c r="AD32" s="99"/>
      <c r="AE32" s="99"/>
    </row>
    <row r="33" spans="1:31" ht="15" x14ac:dyDescent="0.2">
      <c r="A33" s="240">
        <f t="shared" si="0"/>
        <v>2007</v>
      </c>
      <c r="B33" s="241">
        <f t="shared" si="1"/>
        <v>240.803</v>
      </c>
      <c r="C33" s="241">
        <v>2.1579999999999999</v>
      </c>
      <c r="D33" s="241">
        <v>1.0620000000000001</v>
      </c>
      <c r="E33" s="241">
        <v>3.2669999999999999</v>
      </c>
      <c r="F33" s="241">
        <v>4.899</v>
      </c>
      <c r="G33" s="241">
        <v>12.414999999999999</v>
      </c>
      <c r="H33" s="241">
        <v>29.573</v>
      </c>
      <c r="I33" s="241">
        <v>38.271999999999998</v>
      </c>
      <c r="J33" s="241">
        <v>65.292000000000002</v>
      </c>
      <c r="K33" s="241">
        <v>83.864999999999995</v>
      </c>
      <c r="L33" s="242">
        <v>27.402999999999999</v>
      </c>
      <c r="M33" s="91"/>
      <c r="N33" s="91"/>
      <c r="O33" s="91"/>
      <c r="S33" s="88"/>
      <c r="T33" s="88"/>
      <c r="U33" s="88"/>
      <c r="V33" s="88"/>
      <c r="W33" s="98"/>
      <c r="X33" s="99"/>
      <c r="Y33" s="99"/>
      <c r="Z33" s="99"/>
      <c r="AA33" s="99"/>
      <c r="AB33" s="99"/>
      <c r="AC33" s="99"/>
      <c r="AD33" s="99"/>
      <c r="AE33" s="99"/>
    </row>
    <row r="34" spans="1:31" ht="15" x14ac:dyDescent="0.2">
      <c r="A34" s="240">
        <f t="shared" si="0"/>
        <v>2008</v>
      </c>
      <c r="B34" s="241">
        <f t="shared" si="1"/>
        <v>244.54999999999998</v>
      </c>
      <c r="C34" s="241">
        <v>2.0739999999999998</v>
      </c>
      <c r="D34" s="241">
        <v>0.98699999999999999</v>
      </c>
      <c r="E34" s="241">
        <v>3.258</v>
      </c>
      <c r="F34" s="241">
        <v>4.7249999999999996</v>
      </c>
      <c r="G34" s="241">
        <v>12.074</v>
      </c>
      <c r="H34" s="241">
        <v>28.957999999999998</v>
      </c>
      <c r="I34" s="241">
        <v>39.095999999999997</v>
      </c>
      <c r="J34" s="241">
        <v>64.347999999999999</v>
      </c>
      <c r="K34" s="241">
        <v>89.03</v>
      </c>
      <c r="L34" s="242">
        <v>27.146999999999998</v>
      </c>
      <c r="M34" s="91"/>
      <c r="N34" s="91"/>
      <c r="O34" s="91"/>
      <c r="S34" s="88"/>
      <c r="T34" s="88"/>
      <c r="U34" s="88"/>
      <c r="V34" s="88"/>
      <c r="W34" s="98"/>
      <c r="X34" s="99"/>
      <c r="Y34" s="99"/>
      <c r="Z34" s="99"/>
      <c r="AA34" s="99"/>
      <c r="AB34" s="99"/>
      <c r="AC34" s="99"/>
      <c r="AD34" s="99"/>
      <c r="AE34" s="99"/>
    </row>
    <row r="35" spans="1:31" ht="15" x14ac:dyDescent="0.2">
      <c r="A35" s="240">
        <f t="shared" si="0"/>
        <v>2009</v>
      </c>
      <c r="B35" s="241">
        <f t="shared" si="1"/>
        <v>246.45099999999999</v>
      </c>
      <c r="C35" s="241">
        <v>2.1379999999999999</v>
      </c>
      <c r="D35" s="241">
        <v>1.038</v>
      </c>
      <c r="E35" s="241">
        <v>3.1469999999999998</v>
      </c>
      <c r="F35" s="241">
        <v>4.827</v>
      </c>
      <c r="G35" s="241">
        <v>11.975</v>
      </c>
      <c r="H35" s="241">
        <v>28.858000000000001</v>
      </c>
      <c r="I35" s="241">
        <v>40.124000000000002</v>
      </c>
      <c r="J35" s="241">
        <v>62.634999999999998</v>
      </c>
      <c r="K35" s="241">
        <v>91.709000000000003</v>
      </c>
      <c r="L35" s="242">
        <v>27.466000000000001</v>
      </c>
      <c r="M35" s="91"/>
      <c r="N35" s="91"/>
      <c r="O35" s="91"/>
      <c r="W35" s="99"/>
      <c r="X35" s="99"/>
      <c r="Y35" s="99"/>
      <c r="Z35" s="99"/>
      <c r="AA35" s="99"/>
      <c r="AB35" s="99"/>
      <c r="AC35" s="99"/>
      <c r="AD35" s="99"/>
      <c r="AE35" s="99"/>
    </row>
    <row r="36" spans="1:31" ht="15" x14ac:dyDescent="0.2">
      <c r="A36" s="240">
        <f t="shared" si="0"/>
        <v>2010</v>
      </c>
      <c r="B36" s="241">
        <f t="shared" si="1"/>
        <v>244.303</v>
      </c>
      <c r="C36" s="241">
        <v>2.0179999999999998</v>
      </c>
      <c r="D36" s="241">
        <v>0.97399999999999998</v>
      </c>
      <c r="E36" s="241">
        <v>2.9929999999999999</v>
      </c>
      <c r="F36" s="241">
        <v>4.7329999999999997</v>
      </c>
      <c r="G36" s="241">
        <v>11.596</v>
      </c>
      <c r="H36" s="241">
        <v>28.152000000000001</v>
      </c>
      <c r="I36" s="241">
        <v>41.963999999999999</v>
      </c>
      <c r="J36" s="241">
        <v>60.610999999999997</v>
      </c>
      <c r="K36" s="241">
        <v>91.262</v>
      </c>
      <c r="L36" s="242">
        <v>31.111999999999998</v>
      </c>
      <c r="M36" s="91"/>
      <c r="N36" s="91"/>
      <c r="O36" s="91"/>
      <c r="W36" s="99"/>
      <c r="X36" s="99"/>
      <c r="Y36" s="99"/>
      <c r="Z36" s="99"/>
      <c r="AA36" s="99"/>
      <c r="AB36" s="99"/>
      <c r="AC36" s="99"/>
      <c r="AD36" s="99"/>
      <c r="AE36" s="99"/>
    </row>
    <row r="37" spans="1:31" ht="15.75" thickBot="1" x14ac:dyDescent="0.25">
      <c r="A37" s="247">
        <f t="shared" si="0"/>
        <v>2011</v>
      </c>
      <c r="B37" s="248">
        <f t="shared" si="1"/>
        <v>238.62700000000001</v>
      </c>
      <c r="C37" s="248">
        <v>1.887</v>
      </c>
      <c r="D37" s="248">
        <v>0.9</v>
      </c>
      <c r="E37" s="248">
        <v>2.9809999999999999</v>
      </c>
      <c r="F37" s="248">
        <v>4.4820000000000002</v>
      </c>
      <c r="G37" s="248">
        <v>11.196</v>
      </c>
      <c r="H37" s="248">
        <v>27.509</v>
      </c>
      <c r="I37" s="248">
        <v>42.634</v>
      </c>
      <c r="J37" s="248">
        <v>57.911999999999999</v>
      </c>
      <c r="K37" s="248">
        <v>89.126000000000005</v>
      </c>
      <c r="L37" s="249">
        <v>33.843000000000004</v>
      </c>
      <c r="M37" s="91"/>
      <c r="N37" s="91"/>
      <c r="O37" s="91"/>
      <c r="W37" s="99"/>
      <c r="X37" s="99"/>
      <c r="Y37" s="99"/>
      <c r="Z37" s="99"/>
      <c r="AA37" s="99"/>
      <c r="AB37" s="99"/>
      <c r="AC37" s="99"/>
      <c r="AD37" s="99"/>
      <c r="AE37" s="99"/>
    </row>
    <row r="38" spans="1:31" ht="15.75" x14ac:dyDescent="0.25">
      <c r="A38" s="91"/>
      <c r="B38" s="100"/>
      <c r="C38" s="91"/>
      <c r="D38" s="91"/>
      <c r="E38" s="91"/>
      <c r="F38" s="91"/>
      <c r="G38" s="91"/>
      <c r="H38" s="91"/>
      <c r="I38" s="91"/>
      <c r="J38" s="91"/>
      <c r="K38" s="91"/>
      <c r="L38" s="53"/>
      <c r="M38" s="91"/>
      <c r="N38" s="91"/>
      <c r="O38" s="91"/>
      <c r="W38" s="99"/>
      <c r="X38" s="99"/>
      <c r="Y38" s="99"/>
      <c r="Z38" s="99"/>
      <c r="AA38" s="99"/>
      <c r="AB38" s="99"/>
      <c r="AC38" s="99"/>
      <c r="AD38" s="99"/>
      <c r="AE38" s="99"/>
    </row>
    <row r="39" spans="1:31" ht="15.75" x14ac:dyDescent="0.25">
      <c r="A39" s="217" t="s">
        <v>151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53"/>
      <c r="M39" s="91"/>
      <c r="N39" s="91"/>
      <c r="O39" s="91"/>
      <c r="W39" s="99"/>
      <c r="X39" s="99"/>
      <c r="Y39" s="99"/>
      <c r="Z39" s="99"/>
      <c r="AA39" s="99"/>
      <c r="AB39" s="99"/>
      <c r="AC39" s="99"/>
      <c r="AD39" s="99"/>
      <c r="AE39" s="99"/>
    </row>
    <row r="40" spans="1:31" ht="15.75" x14ac:dyDescent="0.25">
      <c r="A40" s="217" t="s">
        <v>152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53"/>
      <c r="M40" s="91"/>
      <c r="N40" s="91"/>
      <c r="O40" s="91"/>
      <c r="W40" s="99"/>
      <c r="X40" s="99"/>
      <c r="Y40" s="99"/>
      <c r="Z40" s="99"/>
      <c r="AA40" s="99"/>
      <c r="AB40" s="99"/>
      <c r="AC40" s="99"/>
      <c r="AD40" s="99"/>
      <c r="AE40" s="99"/>
    </row>
    <row r="41" spans="1:31" ht="15.75" x14ac:dyDescent="0.25">
      <c r="A41" s="217" t="s">
        <v>153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53"/>
      <c r="M41" s="91"/>
      <c r="N41" s="91"/>
      <c r="O41" s="91"/>
      <c r="W41" s="99"/>
      <c r="X41" s="99"/>
      <c r="Y41" s="99"/>
      <c r="Z41" s="99"/>
      <c r="AA41" s="99"/>
      <c r="AB41" s="99"/>
      <c r="AC41" s="99"/>
      <c r="AD41" s="99"/>
      <c r="AE41" s="99"/>
    </row>
    <row r="42" spans="1:31" ht="15.75" x14ac:dyDescent="0.25">
      <c r="A42" s="217" t="s">
        <v>154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53"/>
      <c r="M42" s="91"/>
      <c r="N42" s="91"/>
      <c r="O42" s="91"/>
      <c r="W42" s="99"/>
      <c r="X42" s="99"/>
      <c r="Y42" s="99"/>
      <c r="Z42" s="99"/>
      <c r="AA42" s="99"/>
      <c r="AB42" s="99"/>
      <c r="AC42" s="99"/>
      <c r="AD42" s="99"/>
      <c r="AE42" s="99"/>
    </row>
    <row r="43" spans="1:31" ht="15.75" x14ac:dyDescent="0.25">
      <c r="A43" s="217" t="s">
        <v>155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53"/>
      <c r="M43" s="91"/>
      <c r="N43" s="91"/>
      <c r="O43" s="91"/>
      <c r="W43" s="99"/>
      <c r="X43" s="99"/>
      <c r="Y43" s="99"/>
      <c r="Z43" s="99"/>
      <c r="AA43" s="99"/>
      <c r="AB43" s="99"/>
      <c r="AC43" s="99"/>
      <c r="AD43" s="99"/>
      <c r="AE43" s="99"/>
    </row>
    <row r="44" spans="1:31" ht="15.75" x14ac:dyDescent="0.25">
      <c r="A44" s="217" t="s">
        <v>156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53"/>
      <c r="M44" s="91"/>
      <c r="N44" s="91"/>
      <c r="O44" s="91"/>
      <c r="W44" s="99"/>
      <c r="X44" s="99"/>
      <c r="Y44" s="99"/>
      <c r="Z44" s="99"/>
      <c r="AA44" s="99"/>
      <c r="AB44" s="99"/>
      <c r="AC44" s="99"/>
      <c r="AD44" s="99"/>
      <c r="AE44" s="99"/>
    </row>
    <row r="45" spans="1:31" ht="15.75" x14ac:dyDescent="0.25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53"/>
      <c r="M45" s="91"/>
      <c r="N45" s="91"/>
      <c r="O45" s="91"/>
      <c r="W45" s="99"/>
      <c r="X45" s="99"/>
      <c r="Y45" s="99"/>
      <c r="Z45" s="99"/>
      <c r="AA45" s="99"/>
      <c r="AB45" s="99"/>
      <c r="AC45" s="99"/>
      <c r="AD45" s="99"/>
      <c r="AE45" s="99"/>
    </row>
    <row r="46" spans="1:31" ht="15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</row>
    <row r="47" spans="1:31" ht="15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</row>
    <row r="48" spans="1:31" ht="15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</row>
    <row r="49" spans="1:13" ht="15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</row>
    <row r="50" spans="1:13" ht="15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</row>
    <row r="51" spans="1:13" ht="15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</row>
    <row r="52" spans="1:13" ht="15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</row>
    <row r="53" spans="1:13" ht="15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</row>
    <row r="54" spans="1:13" ht="15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</row>
    <row r="55" spans="1:13" ht="15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</row>
    <row r="56" spans="1:13" ht="15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</row>
    <row r="57" spans="1:13" ht="15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</row>
    <row r="58" spans="1:13" ht="15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</row>
    <row r="59" spans="1:13" ht="15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</row>
    <row r="60" spans="1:13" ht="15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</row>
    <row r="61" spans="1:13" ht="15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13" ht="15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</row>
    <row r="63" spans="1:13" ht="15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</row>
    <row r="64" spans="1:13" ht="15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</row>
    <row r="65" spans="1:13" ht="15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</row>
    <row r="66" spans="1:13" ht="15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</row>
    <row r="67" spans="1:13" ht="15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</row>
    <row r="68" spans="1:13" ht="15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</row>
    <row r="69" spans="1:13" ht="15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15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</row>
    <row r="71" spans="1:13" ht="15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</row>
    <row r="72" spans="1:13" ht="15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</row>
    <row r="73" spans="1:13" ht="15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</row>
    <row r="74" spans="1:13" ht="15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</row>
    <row r="75" spans="1:13" ht="15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</row>
    <row r="76" spans="1:13" ht="15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</row>
    <row r="77" spans="1:13" ht="15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</row>
    <row r="78" spans="1:13" ht="15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</row>
    <row r="79" spans="1:13" ht="15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</row>
    <row r="80" spans="1:13" ht="15" x14ac:dyDescent="0.2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</row>
    <row r="81" spans="1:13" ht="15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</row>
    <row r="82" spans="1:13" ht="15" x14ac:dyDescent="0.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</row>
    <row r="83" spans="1:13" ht="15" x14ac:dyDescent="0.2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</row>
    <row r="84" spans="1:13" ht="15" x14ac:dyDescent="0.2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</row>
    <row r="85" spans="1:13" ht="15" x14ac:dyDescent="0.2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</row>
    <row r="86" spans="1:13" ht="15" x14ac:dyDescent="0.2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</row>
    <row r="87" spans="1:13" ht="15" x14ac:dyDescent="0.2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</row>
    <row r="88" spans="1:13" ht="15" x14ac:dyDescent="0.2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</row>
    <row r="89" spans="1:13" ht="15" x14ac:dyDescent="0.2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</row>
    <row r="90" spans="1:13" ht="15" x14ac:dyDescent="0.2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</row>
    <row r="91" spans="1:13" ht="15" x14ac:dyDescent="0.2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</row>
    <row r="92" spans="1:13" ht="15" x14ac:dyDescent="0.2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</row>
    <row r="93" spans="1:13" ht="15" x14ac:dyDescent="0.2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</row>
    <row r="94" spans="1:13" ht="15" x14ac:dyDescent="0.2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</row>
    <row r="95" spans="1:13" ht="15" x14ac:dyDescent="0.2">
      <c r="C95" s="91"/>
      <c r="D95" s="91"/>
      <c r="E95" s="91"/>
      <c r="F95" s="91"/>
      <c r="G95" s="91"/>
      <c r="H95" s="91"/>
      <c r="I95" s="91"/>
      <c r="J95" s="91"/>
      <c r="K95" s="91"/>
    </row>
    <row r="96" spans="1:13" ht="15" x14ac:dyDescent="0.2">
      <c r="C96" s="91"/>
      <c r="D96" s="91"/>
      <c r="E96" s="91"/>
      <c r="F96" s="91"/>
      <c r="G96" s="91"/>
      <c r="H96" s="91"/>
      <c r="I96" s="91"/>
      <c r="J96" s="91"/>
      <c r="K96" s="91"/>
    </row>
    <row r="97" spans="3:11" ht="15" x14ac:dyDescent="0.2">
      <c r="C97" s="91"/>
      <c r="D97" s="91"/>
      <c r="E97" s="91"/>
      <c r="F97" s="91"/>
      <c r="G97" s="91"/>
      <c r="H97" s="91"/>
      <c r="I97" s="91"/>
      <c r="J97" s="91"/>
      <c r="K97" s="91"/>
    </row>
    <row r="98" spans="3:11" ht="15" x14ac:dyDescent="0.2">
      <c r="C98" s="91"/>
      <c r="D98" s="91"/>
      <c r="E98" s="91"/>
      <c r="F98" s="91"/>
      <c r="G98" s="91"/>
      <c r="H98" s="91"/>
      <c r="I98" s="91"/>
      <c r="J98" s="91"/>
      <c r="K98" s="91"/>
    </row>
    <row r="99" spans="3:11" ht="15" x14ac:dyDescent="0.2">
      <c r="C99" s="91"/>
      <c r="D99" s="91"/>
      <c r="E99" s="91"/>
      <c r="F99" s="91"/>
      <c r="G99" s="91"/>
      <c r="H99" s="91"/>
      <c r="I99" s="91"/>
      <c r="J99" s="91"/>
      <c r="K99" s="91"/>
    </row>
    <row r="100" spans="3:11" ht="15" x14ac:dyDescent="0.2"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3:11" ht="15" x14ac:dyDescent="0.2">
      <c r="C101" s="91"/>
      <c r="D101" s="91"/>
      <c r="E101" s="91"/>
      <c r="F101" s="91"/>
      <c r="G101" s="91"/>
      <c r="H101" s="91"/>
      <c r="I101" s="91"/>
      <c r="J101" s="91"/>
      <c r="K101" s="91"/>
    </row>
    <row r="102" spans="3:11" ht="15" x14ac:dyDescent="0.2">
      <c r="C102" s="91"/>
      <c r="D102" s="91"/>
      <c r="E102" s="91"/>
      <c r="F102" s="91"/>
      <c r="G102" s="91"/>
      <c r="H102" s="91"/>
      <c r="I102" s="91"/>
      <c r="J102" s="91"/>
      <c r="K102" s="91"/>
    </row>
    <row r="103" spans="3:11" ht="15" x14ac:dyDescent="0.2">
      <c r="C103" s="91"/>
      <c r="D103" s="91"/>
      <c r="E103" s="91"/>
      <c r="F103" s="91"/>
      <c r="G103" s="91"/>
      <c r="H103" s="91"/>
      <c r="I103" s="91"/>
      <c r="J103" s="91"/>
      <c r="K103" s="91"/>
    </row>
    <row r="104" spans="3:11" ht="15" x14ac:dyDescent="0.2">
      <c r="C104" s="91"/>
      <c r="D104" s="91"/>
      <c r="E104" s="91"/>
      <c r="F104" s="91"/>
      <c r="G104" s="91"/>
      <c r="H104" s="91"/>
      <c r="I104" s="91"/>
      <c r="J104" s="91"/>
      <c r="K104" s="91"/>
    </row>
  </sheetData>
  <sheetProtection selectLockedCells="1" selectUnlockedCells="1"/>
  <mergeCells count="2">
    <mergeCell ref="A5:L5"/>
    <mergeCell ref="A7:A8"/>
  </mergeCells>
  <hyperlinks>
    <hyperlink ref="A1" location="Index!A1" display="Back to index"/>
  </hyperlinks>
  <pageMargins left="0.75" right="0.75" top="1" bottom="1" header="0.51180555555555995" footer="0.51180555555555995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V91"/>
  <sheetViews>
    <sheetView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2" width="11.7109375" style="85" customWidth="1"/>
    <col min="3" max="3" width="12.140625" style="85" customWidth="1"/>
    <col min="4" max="4" width="11.7109375" style="85" customWidth="1"/>
    <col min="5" max="5" width="12.140625" style="85" customWidth="1"/>
    <col min="6" max="6" width="11.7109375" style="85" customWidth="1"/>
    <col min="7" max="7" width="12.140625" style="85" customWidth="1"/>
    <col min="8" max="10" width="12.5703125" style="85" bestFit="1" customWidth="1"/>
    <col min="11" max="11" width="13.5703125" style="85" bestFit="1" customWidth="1"/>
    <col min="12" max="12" width="13.85546875" style="85" bestFit="1" customWidth="1"/>
    <col min="13" max="13" width="9.140625" style="85"/>
    <col min="14" max="14" width="10.28515625" style="85" bestFit="1" customWidth="1"/>
    <col min="15" max="16384" width="9.140625" style="85"/>
  </cols>
  <sheetData>
    <row r="1" spans="1:256" s="84" customFormat="1" ht="15.75" x14ac:dyDescent="0.25">
      <c r="A1" s="23" t="s">
        <v>69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56" s="84" customFormat="1" ht="15.7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256" s="84" customFormat="1" ht="15.75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256" ht="16.5" thickBot="1" x14ac:dyDescent="0.3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  <c r="IT4" s="53"/>
      <c r="IU4" s="53"/>
      <c r="IV4" s="53"/>
    </row>
    <row r="5" spans="1:256" ht="24.95" customHeight="1" x14ac:dyDescent="0.25">
      <c r="A5" s="302" t="s">
        <v>239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4"/>
      <c r="M5" s="86"/>
      <c r="N5" s="86"/>
      <c r="O5" s="86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15.75" x14ac:dyDescent="0.25">
      <c r="A6" s="101"/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90"/>
      <c r="M6" s="86"/>
      <c r="N6" s="86"/>
      <c r="O6" s="86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5.75" customHeight="1" x14ac:dyDescent="0.25">
      <c r="A7" s="300" t="s">
        <v>245</v>
      </c>
      <c r="B7" s="204" t="s">
        <v>70</v>
      </c>
      <c r="C7" s="204" t="s">
        <v>71</v>
      </c>
      <c r="D7" s="204" t="s">
        <v>72</v>
      </c>
      <c r="E7" s="204" t="s">
        <v>73</v>
      </c>
      <c r="F7" s="204" t="s">
        <v>74</v>
      </c>
      <c r="G7" s="204" t="s">
        <v>75</v>
      </c>
      <c r="H7" s="204" t="s">
        <v>76</v>
      </c>
      <c r="I7" s="204" t="s">
        <v>77</v>
      </c>
      <c r="J7" s="204" t="s">
        <v>78</v>
      </c>
      <c r="K7" s="204" t="s">
        <v>79</v>
      </c>
      <c r="L7" s="205" t="s">
        <v>123</v>
      </c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1:256" s="84" customFormat="1" ht="30" customHeight="1" x14ac:dyDescent="0.25">
      <c r="A8" s="300"/>
      <c r="B8" s="228" t="s">
        <v>144</v>
      </c>
      <c r="C8" s="207" t="s">
        <v>145</v>
      </c>
      <c r="D8" s="208" t="s">
        <v>146</v>
      </c>
      <c r="E8" s="208" t="s">
        <v>44</v>
      </c>
      <c r="F8" s="208" t="s">
        <v>45</v>
      </c>
      <c r="G8" s="208" t="s">
        <v>46</v>
      </c>
      <c r="H8" s="208" t="s">
        <v>47</v>
      </c>
      <c r="I8" s="208" t="s">
        <v>48</v>
      </c>
      <c r="J8" s="208" t="s">
        <v>49</v>
      </c>
      <c r="K8" s="207" t="s">
        <v>50</v>
      </c>
      <c r="L8" s="250" t="s">
        <v>147</v>
      </c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</row>
    <row r="9" spans="1:256" s="84" customFormat="1" ht="0.95" customHeight="1" x14ac:dyDescent="0.25">
      <c r="A9" s="251"/>
      <c r="B9" s="207"/>
      <c r="C9" s="207" t="s">
        <v>166</v>
      </c>
      <c r="D9" s="208" t="s">
        <v>167</v>
      </c>
      <c r="E9" s="208" t="s">
        <v>168</v>
      </c>
      <c r="F9" s="208" t="s">
        <v>169</v>
      </c>
      <c r="G9" s="208" t="s">
        <v>170</v>
      </c>
      <c r="H9" s="208" t="s">
        <v>171</v>
      </c>
      <c r="I9" s="208" t="s">
        <v>172</v>
      </c>
      <c r="J9" s="208" t="s">
        <v>173</v>
      </c>
      <c r="K9" s="208" t="s">
        <v>174</v>
      </c>
      <c r="L9" s="252"/>
      <c r="M9" s="83"/>
      <c r="N9" s="83"/>
      <c r="O9" s="83"/>
    </row>
    <row r="10" spans="1:256" ht="15" x14ac:dyDescent="0.2">
      <c r="A10" s="253">
        <v>1984</v>
      </c>
      <c r="B10" s="254">
        <v>260.02200317382801</v>
      </c>
      <c r="C10" s="254">
        <v>3.6560000000000001</v>
      </c>
      <c r="D10" s="254">
        <v>1.296</v>
      </c>
      <c r="E10" s="254">
        <v>2.391</v>
      </c>
      <c r="F10" s="254">
        <v>3.677</v>
      </c>
      <c r="G10" s="254">
        <v>5.7160000000000002</v>
      </c>
      <c r="H10" s="254">
        <v>13.462999999999999</v>
      </c>
      <c r="I10" s="254">
        <v>20.949000000000002</v>
      </c>
      <c r="J10" s="254">
        <v>63.962000000000003</v>
      </c>
      <c r="K10" s="254">
        <v>104.8</v>
      </c>
      <c r="L10" s="255">
        <v>40.112000000000002</v>
      </c>
      <c r="M10" s="91"/>
      <c r="N10" s="108"/>
      <c r="O10" s="91"/>
    </row>
    <row r="11" spans="1:256" ht="15" x14ac:dyDescent="0.2">
      <c r="A11" s="253">
        <v>1985</v>
      </c>
      <c r="B11" s="254">
        <v>265.60400390625</v>
      </c>
      <c r="C11" s="254">
        <v>3.605</v>
      </c>
      <c r="D11" s="254">
        <v>1.1919999999999999</v>
      </c>
      <c r="E11" s="254">
        <v>2.3490000000000002</v>
      </c>
      <c r="F11" s="254">
        <v>3.786</v>
      </c>
      <c r="G11" s="254">
        <v>5.38</v>
      </c>
      <c r="H11" s="254">
        <v>13.288</v>
      </c>
      <c r="I11" s="254">
        <v>21.835000000000001</v>
      </c>
      <c r="J11" s="254">
        <v>62.567999999999998</v>
      </c>
      <c r="K11" s="254">
        <v>109.107</v>
      </c>
      <c r="L11" s="255">
        <v>42.494</v>
      </c>
      <c r="M11" s="91"/>
      <c r="N11" s="91"/>
      <c r="O11" s="91"/>
    </row>
    <row r="12" spans="1:256" ht="15" x14ac:dyDescent="0.2">
      <c r="A12" s="253">
        <v>1986</v>
      </c>
      <c r="B12" s="254">
        <v>263.14700317382801</v>
      </c>
      <c r="C12" s="254">
        <v>3.577</v>
      </c>
      <c r="D12" s="254">
        <v>1.1830000000000001</v>
      </c>
      <c r="E12" s="254">
        <v>2.2599999999999998</v>
      </c>
      <c r="F12" s="254">
        <v>3.59</v>
      </c>
      <c r="G12" s="254">
        <v>5.5629999999999997</v>
      </c>
      <c r="H12" s="254">
        <v>12.85</v>
      </c>
      <c r="I12" s="254">
        <v>23.035</v>
      </c>
      <c r="J12" s="254">
        <v>58.701000000000001</v>
      </c>
      <c r="K12" s="254">
        <v>108.31</v>
      </c>
      <c r="L12" s="255">
        <v>44.078000000000003</v>
      </c>
      <c r="M12" s="91"/>
      <c r="N12" s="91"/>
      <c r="O12" s="91"/>
    </row>
    <row r="13" spans="1:256" ht="15" x14ac:dyDescent="0.2">
      <c r="A13" s="253">
        <v>1987</v>
      </c>
      <c r="B13" s="254">
        <v>252.10600280761699</v>
      </c>
      <c r="C13" s="254">
        <v>3.3290000000000002</v>
      </c>
      <c r="D13" s="254">
        <v>1.0289999999999999</v>
      </c>
      <c r="E13" s="254">
        <v>2.0950000000000002</v>
      </c>
      <c r="F13" s="254">
        <v>3.5779999999999998</v>
      </c>
      <c r="G13" s="254">
        <v>5.5880000000000001</v>
      </c>
      <c r="H13" s="254">
        <v>12.458</v>
      </c>
      <c r="I13" s="254">
        <v>23.585000000000001</v>
      </c>
      <c r="J13" s="254">
        <v>53.594000000000001</v>
      </c>
      <c r="K13" s="254">
        <v>103.425</v>
      </c>
      <c r="L13" s="255">
        <v>43.424999999999997</v>
      </c>
      <c r="M13" s="91"/>
      <c r="N13" s="91"/>
      <c r="O13" s="91"/>
    </row>
    <row r="14" spans="1:256" ht="15.75" x14ac:dyDescent="0.25">
      <c r="A14" s="253">
        <v>1988</v>
      </c>
      <c r="B14" s="254">
        <v>252.14399719238301</v>
      </c>
      <c r="C14" s="254">
        <v>3.347</v>
      </c>
      <c r="D14" s="254">
        <v>1.034</v>
      </c>
      <c r="E14" s="254">
        <v>2.149</v>
      </c>
      <c r="F14" s="254">
        <v>3.5270000000000001</v>
      </c>
      <c r="G14" s="254">
        <v>5.8070000000000004</v>
      </c>
      <c r="H14" s="254">
        <v>12.041</v>
      </c>
      <c r="I14" s="254">
        <v>24.459</v>
      </c>
      <c r="J14" s="254">
        <v>50.488999999999997</v>
      </c>
      <c r="K14" s="254">
        <v>104.139</v>
      </c>
      <c r="L14" s="255">
        <v>45.152000000000001</v>
      </c>
      <c r="M14" s="96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</row>
    <row r="15" spans="1:256" ht="15" x14ac:dyDescent="0.2">
      <c r="A15" s="253">
        <v>1989</v>
      </c>
      <c r="B15" s="254">
        <v>255.02000427246099</v>
      </c>
      <c r="C15" s="254">
        <v>3.23</v>
      </c>
      <c r="D15" s="254">
        <v>1.028</v>
      </c>
      <c r="E15" s="254">
        <v>2.16</v>
      </c>
      <c r="F15" s="254">
        <v>3.573</v>
      </c>
      <c r="G15" s="254">
        <v>5.9080000000000004</v>
      </c>
      <c r="H15" s="254">
        <v>11.672000000000001</v>
      </c>
      <c r="I15" s="254">
        <v>25.216000000000001</v>
      </c>
      <c r="J15" s="254">
        <v>47.241</v>
      </c>
      <c r="K15" s="254">
        <v>106.202</v>
      </c>
      <c r="L15" s="255">
        <v>48.79</v>
      </c>
      <c r="M15" s="91"/>
      <c r="N15" s="91"/>
      <c r="O15" s="91"/>
    </row>
    <row r="16" spans="1:256" ht="15" x14ac:dyDescent="0.2">
      <c r="A16" s="253">
        <v>1990</v>
      </c>
      <c r="B16" s="254">
        <v>253.53700256347699</v>
      </c>
      <c r="C16" s="254">
        <v>3.0539999999999998</v>
      </c>
      <c r="D16" s="254">
        <v>0.97</v>
      </c>
      <c r="E16" s="254">
        <v>2.0710000000000002</v>
      </c>
      <c r="F16" s="254">
        <v>3.5129999999999999</v>
      </c>
      <c r="G16" s="254">
        <v>5.915</v>
      </c>
      <c r="H16" s="254">
        <v>11.137</v>
      </c>
      <c r="I16" s="254">
        <v>24.021999999999998</v>
      </c>
      <c r="J16" s="254">
        <v>45.939</v>
      </c>
      <c r="K16" s="254">
        <v>106.05500000000001</v>
      </c>
      <c r="L16" s="255">
        <v>50.860999999999997</v>
      </c>
      <c r="M16" s="91"/>
      <c r="N16" s="91"/>
      <c r="O16" s="91"/>
    </row>
    <row r="17" spans="1:31" ht="15" x14ac:dyDescent="0.2">
      <c r="A17" s="253">
        <v>1991</v>
      </c>
      <c r="B17" s="254">
        <v>252.125</v>
      </c>
      <c r="C17" s="254">
        <v>3.0779999999999998</v>
      </c>
      <c r="D17" s="254">
        <v>0.93</v>
      </c>
      <c r="E17" s="254">
        <v>2.1880000000000002</v>
      </c>
      <c r="F17" s="254">
        <v>3.4740000000000002</v>
      </c>
      <c r="G17" s="254">
        <v>6.2960000000000003</v>
      </c>
      <c r="H17" s="254">
        <v>10.606999999999999</v>
      </c>
      <c r="I17" s="254">
        <v>23.969000000000001</v>
      </c>
      <c r="J17" s="254">
        <v>44.518999999999998</v>
      </c>
      <c r="K17" s="254">
        <v>104.751</v>
      </c>
      <c r="L17" s="255">
        <v>52.313000000000002</v>
      </c>
      <c r="M17" s="91"/>
      <c r="N17" s="91"/>
      <c r="O17" s="91"/>
    </row>
    <row r="18" spans="1:31" ht="15" x14ac:dyDescent="0.2">
      <c r="A18" s="253">
        <v>1992</v>
      </c>
      <c r="B18" s="254">
        <v>250.024002075195</v>
      </c>
      <c r="C18" s="254">
        <v>2.7490000000000001</v>
      </c>
      <c r="D18" s="254">
        <v>0.878</v>
      </c>
      <c r="E18" s="254">
        <v>2.125</v>
      </c>
      <c r="F18" s="254">
        <v>3.7269999999999999</v>
      </c>
      <c r="G18" s="254">
        <v>6.4669999999999996</v>
      </c>
      <c r="H18" s="254">
        <v>10.231999999999999</v>
      </c>
      <c r="I18" s="254">
        <v>23.440999999999999</v>
      </c>
      <c r="J18" s="254">
        <v>42.628</v>
      </c>
      <c r="K18" s="254">
        <v>103.28700000000001</v>
      </c>
      <c r="L18" s="255">
        <v>54.49</v>
      </c>
      <c r="M18" s="91"/>
      <c r="N18" s="91"/>
      <c r="O18" s="91"/>
    </row>
    <row r="19" spans="1:31" ht="15" x14ac:dyDescent="0.2">
      <c r="A19" s="253">
        <v>1993</v>
      </c>
      <c r="B19" s="254">
        <v>256.58599853515602</v>
      </c>
      <c r="C19" s="254">
        <v>2.5539999999999998</v>
      </c>
      <c r="D19" s="254">
        <v>0.874</v>
      </c>
      <c r="E19" s="254">
        <v>2.15</v>
      </c>
      <c r="F19" s="254">
        <v>3.6030000000000002</v>
      </c>
      <c r="G19" s="254">
        <v>6.907</v>
      </c>
      <c r="H19" s="254">
        <v>10.250999999999999</v>
      </c>
      <c r="I19" s="254">
        <v>23.542000000000002</v>
      </c>
      <c r="J19" s="254">
        <v>41.866</v>
      </c>
      <c r="K19" s="254">
        <v>106.461</v>
      </c>
      <c r="L19" s="255">
        <v>58.378</v>
      </c>
      <c r="M19" s="91"/>
      <c r="N19" s="91"/>
      <c r="O19" s="91"/>
    </row>
    <row r="20" spans="1:31" ht="15" x14ac:dyDescent="0.2">
      <c r="A20" s="253">
        <v>1994</v>
      </c>
      <c r="B20" s="254">
        <v>249.21600341796901</v>
      </c>
      <c r="C20" s="254">
        <v>2.3530000000000002</v>
      </c>
      <c r="D20" s="254">
        <v>0.79600000000000004</v>
      </c>
      <c r="E20" s="254">
        <v>2.0150000000000001</v>
      </c>
      <c r="F20" s="254">
        <v>3.7040000000000002</v>
      </c>
      <c r="G20" s="254">
        <v>6.9359999999999999</v>
      </c>
      <c r="H20" s="254">
        <v>9.9290000000000003</v>
      </c>
      <c r="I20" s="254">
        <v>22.783000000000001</v>
      </c>
      <c r="J20" s="254">
        <v>40.128</v>
      </c>
      <c r="K20" s="254">
        <v>101.815</v>
      </c>
      <c r="L20" s="255">
        <v>58.756999999999998</v>
      </c>
      <c r="M20" s="91"/>
      <c r="N20" s="91"/>
      <c r="O20" s="91"/>
    </row>
    <row r="21" spans="1:31" ht="15" x14ac:dyDescent="0.2">
      <c r="A21" s="253">
        <v>1995</v>
      </c>
      <c r="B21" s="254">
        <v>256.51199340820301</v>
      </c>
      <c r="C21" s="254">
        <v>2.1589999999999998</v>
      </c>
      <c r="D21" s="254">
        <v>0.81799999999999995</v>
      </c>
      <c r="E21" s="254">
        <v>2.0059999999999998</v>
      </c>
      <c r="F21" s="254">
        <v>3.6890000000000001</v>
      </c>
      <c r="G21" s="254">
        <v>7.3959999999999999</v>
      </c>
      <c r="H21" s="254">
        <v>9.6590000000000007</v>
      </c>
      <c r="I21" s="254">
        <v>22.62</v>
      </c>
      <c r="J21" s="254">
        <v>42.514000000000003</v>
      </c>
      <c r="K21" s="254">
        <v>102.47199999999999</v>
      </c>
      <c r="L21" s="255">
        <v>63.179000000000002</v>
      </c>
      <c r="M21" s="91"/>
      <c r="N21" s="91"/>
      <c r="O21" s="91"/>
    </row>
    <row r="22" spans="1:31" ht="15" x14ac:dyDescent="0.2">
      <c r="A22" s="253">
        <v>1996</v>
      </c>
      <c r="B22" s="254">
        <v>258.98400878906301</v>
      </c>
      <c r="C22" s="254">
        <v>2.02</v>
      </c>
      <c r="D22" s="254">
        <v>0.747</v>
      </c>
      <c r="E22" s="254">
        <v>1.8180000000000001</v>
      </c>
      <c r="F22" s="254">
        <v>3.621</v>
      </c>
      <c r="G22" s="254">
        <v>7.2249999999999996</v>
      </c>
      <c r="H22" s="254">
        <v>10.007999999999999</v>
      </c>
      <c r="I22" s="254">
        <v>22.071999999999999</v>
      </c>
      <c r="J22" s="254">
        <v>45.545000000000002</v>
      </c>
      <c r="K22" s="254">
        <v>98.986999999999995</v>
      </c>
      <c r="L22" s="255">
        <v>66.941000000000003</v>
      </c>
      <c r="M22" s="91"/>
      <c r="N22" s="91"/>
      <c r="O22" s="91"/>
    </row>
    <row r="23" spans="1:31" ht="15" x14ac:dyDescent="0.2">
      <c r="A23" s="253">
        <v>1997</v>
      </c>
      <c r="B23" s="254">
        <v>257.510009765625</v>
      </c>
      <c r="C23" s="254">
        <v>2.004</v>
      </c>
      <c r="D23" s="254">
        <v>0.77300000000000002</v>
      </c>
      <c r="E23" s="254">
        <v>1.5680000000000001</v>
      </c>
      <c r="F23" s="254">
        <v>3.1909999999999998</v>
      </c>
      <c r="G23" s="254">
        <v>7.1210000000000004</v>
      </c>
      <c r="H23" s="254">
        <v>10.305999999999999</v>
      </c>
      <c r="I23" s="254">
        <v>21.413</v>
      </c>
      <c r="J23" s="254">
        <v>47.756999999999998</v>
      </c>
      <c r="K23" s="254">
        <v>94.457999999999998</v>
      </c>
      <c r="L23" s="255">
        <v>68.918999999999997</v>
      </c>
      <c r="M23" s="91"/>
      <c r="N23" s="91"/>
      <c r="O23" s="91"/>
    </row>
    <row r="24" spans="1:31" ht="15" x14ac:dyDescent="0.2">
      <c r="A24" s="253">
        <f t="shared" ref="A24:A37" si="0">A23+1</f>
        <v>1998</v>
      </c>
      <c r="B24" s="254">
        <f t="shared" ref="B24:B37" si="1">SUM(C24:K24)</f>
        <v>187.85500000000002</v>
      </c>
      <c r="C24" s="256">
        <v>1.974</v>
      </c>
      <c r="D24" s="256">
        <v>0.73599999999999999</v>
      </c>
      <c r="E24" s="256">
        <v>1.627</v>
      </c>
      <c r="F24" s="256">
        <v>3.097</v>
      </c>
      <c r="G24" s="256">
        <v>6.96</v>
      </c>
      <c r="H24" s="256">
        <v>10.531000000000001</v>
      </c>
      <c r="I24" s="256">
        <v>20.881</v>
      </c>
      <c r="J24" s="256">
        <v>50.529000000000003</v>
      </c>
      <c r="K24" s="256">
        <v>91.52</v>
      </c>
      <c r="L24" s="257">
        <v>71.956000000000003</v>
      </c>
      <c r="M24" s="91"/>
      <c r="N24" s="91"/>
      <c r="O24" s="91"/>
    </row>
    <row r="25" spans="1:31" ht="15" x14ac:dyDescent="0.2">
      <c r="A25" s="253">
        <f t="shared" si="0"/>
        <v>1999</v>
      </c>
      <c r="B25" s="254">
        <f t="shared" si="1"/>
        <v>187.476</v>
      </c>
      <c r="C25" s="256">
        <v>1.873</v>
      </c>
      <c r="D25" s="256">
        <v>0.745</v>
      </c>
      <c r="E25" s="256">
        <v>1.546</v>
      </c>
      <c r="F25" s="256">
        <v>3.0209999999999999</v>
      </c>
      <c r="G25" s="256">
        <v>7.1369999999999996</v>
      </c>
      <c r="H25" s="256">
        <v>10.782999999999999</v>
      </c>
      <c r="I25" s="256">
        <v>20.164999999999999</v>
      </c>
      <c r="J25" s="256">
        <v>52.947000000000003</v>
      </c>
      <c r="K25" s="256">
        <v>89.259</v>
      </c>
      <c r="L25" s="257">
        <v>75.325000000000003</v>
      </c>
      <c r="M25" s="91"/>
      <c r="N25" s="91"/>
      <c r="O25" s="91"/>
    </row>
    <row r="26" spans="1:31" ht="15" x14ac:dyDescent="0.2">
      <c r="A26" s="253">
        <f t="shared" si="0"/>
        <v>2000</v>
      </c>
      <c r="B26" s="254">
        <f t="shared" si="1"/>
        <v>182.41800000000001</v>
      </c>
      <c r="C26" s="256">
        <v>1.915</v>
      </c>
      <c r="D26" s="256">
        <v>0.76600000000000001</v>
      </c>
      <c r="E26" s="256">
        <v>1.339</v>
      </c>
      <c r="F26" s="256">
        <v>2.9340000000000002</v>
      </c>
      <c r="G26" s="256">
        <v>7.1420000000000003</v>
      </c>
      <c r="H26" s="256">
        <v>11.122999999999999</v>
      </c>
      <c r="I26" s="256">
        <v>19.324999999999999</v>
      </c>
      <c r="J26" s="256">
        <v>50.7</v>
      </c>
      <c r="K26" s="256">
        <v>87.174000000000007</v>
      </c>
      <c r="L26" s="257">
        <v>76.403000000000006</v>
      </c>
      <c r="M26" s="91"/>
      <c r="N26" s="91"/>
      <c r="O26" s="91"/>
    </row>
    <row r="27" spans="1:31" ht="15" x14ac:dyDescent="0.2">
      <c r="A27" s="253">
        <f t="shared" si="0"/>
        <v>2001</v>
      </c>
      <c r="B27" s="254">
        <f t="shared" si="1"/>
        <v>180.66300000000001</v>
      </c>
      <c r="C27" s="256">
        <v>1.9710000000000001</v>
      </c>
      <c r="D27" s="256">
        <v>0.749</v>
      </c>
      <c r="E27" s="256">
        <v>1.4019999999999999</v>
      </c>
      <c r="F27" s="256">
        <v>2.875</v>
      </c>
      <c r="G27" s="256">
        <v>7.1619999999999999</v>
      </c>
      <c r="H27" s="256">
        <v>11.667999999999999</v>
      </c>
      <c r="I27" s="256">
        <v>18.844999999999999</v>
      </c>
      <c r="J27" s="256">
        <v>49.838000000000001</v>
      </c>
      <c r="K27" s="256">
        <v>86.153000000000006</v>
      </c>
      <c r="L27" s="257">
        <v>78.135999999999996</v>
      </c>
      <c r="M27" s="91"/>
      <c r="N27" s="91"/>
      <c r="O27" s="91"/>
    </row>
    <row r="28" spans="1:31" ht="15" x14ac:dyDescent="0.2">
      <c r="A28" s="253">
        <f t="shared" si="0"/>
        <v>2002</v>
      </c>
      <c r="B28" s="254">
        <f t="shared" si="1"/>
        <v>180.52600000000001</v>
      </c>
      <c r="C28" s="256">
        <v>1.829</v>
      </c>
      <c r="D28" s="256">
        <v>0.68600000000000005</v>
      </c>
      <c r="E28" s="256">
        <v>1.353</v>
      </c>
      <c r="F28" s="256">
        <v>2.6869999999999998</v>
      </c>
      <c r="G28" s="256">
        <v>7.1950000000000003</v>
      </c>
      <c r="H28" s="256">
        <v>12.471</v>
      </c>
      <c r="I28" s="256">
        <v>18.234999999999999</v>
      </c>
      <c r="J28" s="256">
        <v>49.377000000000002</v>
      </c>
      <c r="K28" s="256">
        <v>86.692999999999998</v>
      </c>
      <c r="L28" s="257">
        <v>81.611000000000004</v>
      </c>
      <c r="M28" s="91"/>
      <c r="N28" s="91"/>
      <c r="O28" s="91"/>
    </row>
    <row r="29" spans="1:31" ht="15" x14ac:dyDescent="0.2">
      <c r="A29" s="253">
        <f t="shared" si="0"/>
        <v>2003</v>
      </c>
      <c r="B29" s="254">
        <f t="shared" si="1"/>
        <v>184.52299999999997</v>
      </c>
      <c r="C29" s="254">
        <v>1.7829999999999999</v>
      </c>
      <c r="D29" s="254">
        <v>0.57499999999999996</v>
      </c>
      <c r="E29" s="254">
        <v>1.2210000000000001</v>
      </c>
      <c r="F29" s="254">
        <v>2.6789999999999998</v>
      </c>
      <c r="G29" s="254">
        <v>7.0990000000000002</v>
      </c>
      <c r="H29" s="254">
        <v>12.997</v>
      </c>
      <c r="I29" s="254">
        <v>18.274999999999999</v>
      </c>
      <c r="J29" s="254">
        <v>50.070999999999998</v>
      </c>
      <c r="K29" s="254">
        <v>89.822999999999993</v>
      </c>
      <c r="L29" s="255">
        <v>88.792000000000002</v>
      </c>
      <c r="M29" s="91"/>
      <c r="N29" s="91"/>
      <c r="O29" s="91"/>
      <c r="T29" s="88"/>
      <c r="U29" s="88"/>
      <c r="V29" s="88"/>
    </row>
    <row r="30" spans="1:31" ht="15" x14ac:dyDescent="0.2">
      <c r="A30" s="253">
        <f t="shared" si="0"/>
        <v>2004</v>
      </c>
      <c r="B30" s="254">
        <f t="shared" si="1"/>
        <v>167.601</v>
      </c>
      <c r="C30" s="254">
        <v>1.696</v>
      </c>
      <c r="D30" s="254">
        <v>0.58099999999999996</v>
      </c>
      <c r="E30" s="254">
        <v>1.1100000000000001</v>
      </c>
      <c r="F30" s="254">
        <v>2.5910000000000002</v>
      </c>
      <c r="G30" s="254">
        <v>6.7930000000000001</v>
      </c>
      <c r="H30" s="254">
        <v>13.058999999999999</v>
      </c>
      <c r="I30" s="254">
        <v>17.178999999999998</v>
      </c>
      <c r="J30" s="254">
        <v>45.216999999999999</v>
      </c>
      <c r="K30" s="254">
        <v>79.375</v>
      </c>
      <c r="L30" s="255">
        <v>78.741</v>
      </c>
      <c r="M30" s="91"/>
      <c r="N30" s="91"/>
      <c r="O30" s="91"/>
      <c r="T30" s="88"/>
      <c r="U30" s="88"/>
      <c r="V30" s="88"/>
    </row>
    <row r="31" spans="1:31" ht="15" x14ac:dyDescent="0.2">
      <c r="A31" s="253">
        <f t="shared" si="0"/>
        <v>2005</v>
      </c>
      <c r="B31" s="254">
        <f t="shared" si="1"/>
        <v>175.292</v>
      </c>
      <c r="C31" s="254">
        <v>1.6040000000000001</v>
      </c>
      <c r="D31" s="254">
        <v>0.54600000000000004</v>
      </c>
      <c r="E31" s="254">
        <v>1.125</v>
      </c>
      <c r="F31" s="254">
        <v>2.4630000000000001</v>
      </c>
      <c r="G31" s="254">
        <v>6.6230000000000002</v>
      </c>
      <c r="H31" s="254">
        <v>13.346</v>
      </c>
      <c r="I31" s="254">
        <v>17.309000000000001</v>
      </c>
      <c r="J31" s="254">
        <v>45.042000000000002</v>
      </c>
      <c r="K31" s="254">
        <v>87.233999999999995</v>
      </c>
      <c r="L31" s="255">
        <v>81.606999999999999</v>
      </c>
      <c r="M31" s="81"/>
      <c r="N31" s="82"/>
      <c r="O31" s="82"/>
      <c r="P31" s="82"/>
      <c r="Q31" s="82"/>
      <c r="R31" s="82"/>
      <c r="S31" s="82"/>
      <c r="T31" s="82"/>
      <c r="U31" s="82"/>
      <c r="V31" s="88"/>
      <c r="W31" s="81"/>
      <c r="X31" s="82"/>
      <c r="Y31" s="82"/>
      <c r="Z31" s="82"/>
      <c r="AA31" s="82"/>
      <c r="AB31" s="82"/>
      <c r="AC31" s="82"/>
      <c r="AD31" s="82"/>
      <c r="AE31" s="97"/>
    </row>
    <row r="32" spans="1:31" ht="15" x14ac:dyDescent="0.2">
      <c r="A32" s="253">
        <f t="shared" si="0"/>
        <v>2006</v>
      </c>
      <c r="B32" s="254">
        <f t="shared" si="1"/>
        <v>175.79399999999998</v>
      </c>
      <c r="C32" s="254">
        <v>1.6459999999999999</v>
      </c>
      <c r="D32" s="254">
        <v>0.52600000000000002</v>
      </c>
      <c r="E32" s="254">
        <v>1.1100000000000001</v>
      </c>
      <c r="F32" s="254">
        <v>2.3420000000000001</v>
      </c>
      <c r="G32" s="254">
        <v>6.5069999999999997</v>
      </c>
      <c r="H32" s="254">
        <v>13.502000000000001</v>
      </c>
      <c r="I32" s="254">
        <v>17.420000000000002</v>
      </c>
      <c r="J32" s="254">
        <v>43.542999999999999</v>
      </c>
      <c r="K32" s="254">
        <v>89.197999999999993</v>
      </c>
      <c r="L32" s="255">
        <v>74.814999999999998</v>
      </c>
      <c r="M32" s="91"/>
      <c r="N32" s="91"/>
      <c r="O32" s="91"/>
      <c r="T32" s="88"/>
      <c r="U32" s="88"/>
      <c r="V32" s="88"/>
      <c r="W32" s="99"/>
      <c r="X32" s="99"/>
      <c r="Y32" s="99"/>
      <c r="Z32" s="99"/>
      <c r="AA32" s="99"/>
      <c r="AB32" s="99"/>
      <c r="AC32" s="99"/>
      <c r="AD32" s="99"/>
      <c r="AE32" s="99"/>
    </row>
    <row r="33" spans="1:31" ht="15" x14ac:dyDescent="0.2">
      <c r="A33" s="253">
        <f t="shared" si="0"/>
        <v>2007</v>
      </c>
      <c r="B33" s="254">
        <f t="shared" si="1"/>
        <v>180.07300000000001</v>
      </c>
      <c r="C33" s="254">
        <v>1.5740000000000001</v>
      </c>
      <c r="D33" s="254">
        <v>0.48599999999999999</v>
      </c>
      <c r="E33" s="254">
        <v>1.075</v>
      </c>
      <c r="F33" s="254">
        <v>2.1890000000000001</v>
      </c>
      <c r="G33" s="254">
        <v>6.306</v>
      </c>
      <c r="H33" s="254">
        <v>13.34</v>
      </c>
      <c r="I33" s="254">
        <v>17.613</v>
      </c>
      <c r="J33" s="254">
        <v>42.069000000000003</v>
      </c>
      <c r="K33" s="254">
        <v>95.421000000000006</v>
      </c>
      <c r="L33" s="255">
        <v>72.736999999999995</v>
      </c>
      <c r="M33" s="91"/>
      <c r="N33" s="91"/>
      <c r="O33" s="91"/>
      <c r="T33" s="88"/>
      <c r="U33" s="88"/>
      <c r="V33" s="88"/>
      <c r="W33" s="99"/>
      <c r="X33" s="99"/>
      <c r="Y33" s="99"/>
      <c r="Z33" s="99"/>
      <c r="AA33" s="99"/>
      <c r="AB33" s="99"/>
      <c r="AC33" s="99"/>
      <c r="AD33" s="99"/>
      <c r="AE33" s="99"/>
    </row>
    <row r="34" spans="1:31" ht="15" x14ac:dyDescent="0.2">
      <c r="A34" s="253">
        <f t="shared" si="0"/>
        <v>2008</v>
      </c>
      <c r="B34" s="254">
        <f t="shared" si="1"/>
        <v>187.39099999999996</v>
      </c>
      <c r="C34" s="254">
        <v>1.6759999999999999</v>
      </c>
      <c r="D34" s="254">
        <v>0.47699999999999998</v>
      </c>
      <c r="E34" s="254">
        <v>1.0029999999999999</v>
      </c>
      <c r="F34" s="254">
        <v>2.2810000000000001</v>
      </c>
      <c r="G34" s="254">
        <v>6.319</v>
      </c>
      <c r="H34" s="254">
        <v>13.446</v>
      </c>
      <c r="I34" s="254">
        <v>18.364999999999998</v>
      </c>
      <c r="J34" s="254">
        <v>42.113999999999997</v>
      </c>
      <c r="K34" s="254">
        <v>101.71</v>
      </c>
      <c r="L34" s="255">
        <v>73.043000000000006</v>
      </c>
      <c r="M34" s="91"/>
      <c r="N34" s="91"/>
      <c r="O34" s="91"/>
      <c r="T34" s="88"/>
      <c r="U34" s="88"/>
      <c r="V34" s="88"/>
      <c r="W34" s="99"/>
      <c r="X34" s="99"/>
      <c r="Y34" s="99"/>
      <c r="Z34" s="99"/>
      <c r="AA34" s="99"/>
      <c r="AB34" s="99"/>
      <c r="AC34" s="99"/>
      <c r="AD34" s="99"/>
      <c r="AE34" s="99"/>
    </row>
    <row r="35" spans="1:31" ht="15" x14ac:dyDescent="0.2">
      <c r="A35" s="253">
        <f t="shared" si="0"/>
        <v>2009</v>
      </c>
      <c r="B35" s="254">
        <f t="shared" si="1"/>
        <v>191.52199999999999</v>
      </c>
      <c r="C35" s="254">
        <v>1.663</v>
      </c>
      <c r="D35" s="254">
        <v>0.496</v>
      </c>
      <c r="E35" s="254">
        <v>1.08</v>
      </c>
      <c r="F35" s="254">
        <v>2.1549999999999998</v>
      </c>
      <c r="G35" s="254">
        <v>6.28</v>
      </c>
      <c r="H35" s="254">
        <v>13.558</v>
      </c>
      <c r="I35" s="254">
        <v>18.881</v>
      </c>
      <c r="J35" s="254">
        <v>40.329000000000001</v>
      </c>
      <c r="K35" s="254">
        <v>107.08</v>
      </c>
      <c r="L35" s="255">
        <v>72.677000000000007</v>
      </c>
      <c r="M35" s="91"/>
      <c r="N35" s="91"/>
      <c r="O35" s="91"/>
      <c r="T35" s="88"/>
      <c r="U35" s="88"/>
      <c r="V35" s="88"/>
      <c r="W35" s="99"/>
      <c r="X35" s="99"/>
      <c r="Y35" s="99"/>
      <c r="Z35" s="99"/>
      <c r="AA35" s="99"/>
      <c r="AB35" s="99"/>
      <c r="AC35" s="99"/>
      <c r="AD35" s="99"/>
      <c r="AE35" s="99"/>
    </row>
    <row r="36" spans="1:31" ht="15" x14ac:dyDescent="0.2">
      <c r="A36" s="253">
        <f t="shared" si="0"/>
        <v>2010</v>
      </c>
      <c r="B36" s="254">
        <f t="shared" si="1"/>
        <v>187.70100000000002</v>
      </c>
      <c r="C36" s="254">
        <v>1.603</v>
      </c>
      <c r="D36" s="254">
        <v>0.44</v>
      </c>
      <c r="E36" s="254">
        <v>1.036</v>
      </c>
      <c r="F36" s="254">
        <v>1.9850000000000001</v>
      </c>
      <c r="G36" s="254">
        <v>6.0250000000000004</v>
      </c>
      <c r="H36" s="254">
        <v>13.252000000000001</v>
      </c>
      <c r="I36" s="254">
        <v>19.879000000000001</v>
      </c>
      <c r="J36" s="254">
        <v>38.845999999999997</v>
      </c>
      <c r="K36" s="254">
        <v>104.63500000000001</v>
      </c>
      <c r="L36" s="255">
        <v>77.352999999999994</v>
      </c>
      <c r="M36" s="91"/>
      <c r="N36" s="91"/>
      <c r="O36" s="91"/>
      <c r="T36" s="88"/>
      <c r="U36" s="88"/>
      <c r="V36" s="88"/>
      <c r="W36" s="99"/>
      <c r="X36" s="99"/>
      <c r="Y36" s="99"/>
      <c r="Z36" s="99"/>
      <c r="AA36" s="99"/>
      <c r="AB36" s="99"/>
      <c r="AC36" s="99"/>
      <c r="AD36" s="99"/>
      <c r="AE36" s="99"/>
    </row>
    <row r="37" spans="1:31" ht="15.75" thickBot="1" x14ac:dyDescent="0.25">
      <c r="A37" s="258">
        <f t="shared" si="0"/>
        <v>2011</v>
      </c>
      <c r="B37" s="259">
        <f t="shared" si="1"/>
        <v>181.47</v>
      </c>
      <c r="C37" s="259">
        <v>1.5209999999999999</v>
      </c>
      <c r="D37" s="259">
        <v>0.441</v>
      </c>
      <c r="E37" s="259">
        <v>0.99</v>
      </c>
      <c r="F37" s="259">
        <v>1.9610000000000001</v>
      </c>
      <c r="G37" s="259">
        <v>5.7859999999999996</v>
      </c>
      <c r="H37" s="259">
        <v>13.129</v>
      </c>
      <c r="I37" s="259">
        <v>20.385000000000002</v>
      </c>
      <c r="J37" s="259">
        <v>36.542000000000002</v>
      </c>
      <c r="K37" s="259">
        <v>100.715</v>
      </c>
      <c r="L37" s="260">
        <v>80.855000000000004</v>
      </c>
      <c r="M37" s="91"/>
      <c r="N37" s="91"/>
      <c r="O37" s="91"/>
      <c r="T37" s="88"/>
      <c r="U37" s="88"/>
      <c r="V37" s="88"/>
      <c r="W37" s="99"/>
      <c r="X37" s="99"/>
      <c r="Y37" s="99"/>
      <c r="Z37" s="99"/>
      <c r="AA37" s="99"/>
      <c r="AB37" s="99"/>
      <c r="AC37" s="99"/>
      <c r="AD37" s="99"/>
      <c r="AE37" s="99"/>
    </row>
    <row r="38" spans="1:31" ht="15.75" x14ac:dyDescent="0.25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53"/>
      <c r="M38" s="91"/>
      <c r="N38" s="91"/>
      <c r="O38" s="91"/>
      <c r="T38" s="88"/>
      <c r="U38" s="88"/>
      <c r="V38" s="88"/>
      <c r="W38" s="99"/>
      <c r="X38" s="99"/>
      <c r="Y38" s="99"/>
      <c r="Z38" s="99"/>
      <c r="AA38" s="99"/>
      <c r="AB38" s="99"/>
      <c r="AC38" s="99"/>
      <c r="AD38" s="99"/>
      <c r="AE38" s="99"/>
    </row>
    <row r="39" spans="1:31" ht="15.75" x14ac:dyDescent="0.25">
      <c r="A39" s="92" t="s">
        <v>151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53"/>
      <c r="M39" s="91"/>
      <c r="N39" s="91"/>
      <c r="O39" s="91"/>
      <c r="T39" s="88"/>
      <c r="U39" s="88"/>
      <c r="V39" s="88"/>
      <c r="W39" s="99"/>
      <c r="X39" s="99"/>
      <c r="Y39" s="99"/>
      <c r="Z39" s="99"/>
      <c r="AA39" s="99"/>
      <c r="AB39" s="99"/>
      <c r="AC39" s="99"/>
      <c r="AD39" s="99"/>
      <c r="AE39" s="99"/>
    </row>
    <row r="40" spans="1:31" ht="15.75" x14ac:dyDescent="0.25">
      <c r="A40" s="73" t="s">
        <v>152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53"/>
      <c r="M40" s="91"/>
      <c r="N40" s="91"/>
      <c r="O40" s="91"/>
      <c r="T40" s="88"/>
      <c r="U40" s="88"/>
      <c r="V40" s="88"/>
      <c r="W40" s="99"/>
      <c r="X40" s="99"/>
      <c r="Y40" s="99"/>
      <c r="Z40" s="99"/>
      <c r="AA40" s="99"/>
      <c r="AB40" s="99"/>
      <c r="AC40" s="99"/>
      <c r="AD40" s="99"/>
      <c r="AE40" s="99"/>
    </row>
    <row r="41" spans="1:31" ht="15.75" x14ac:dyDescent="0.25">
      <c r="A41" s="73" t="s">
        <v>153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53"/>
      <c r="M41" s="91"/>
      <c r="N41" s="91"/>
      <c r="O41" s="91"/>
      <c r="T41" s="88"/>
      <c r="U41" s="88"/>
      <c r="V41" s="88"/>
      <c r="W41" s="99"/>
      <c r="X41" s="99"/>
      <c r="Y41" s="99"/>
      <c r="Z41" s="99"/>
      <c r="AA41" s="99"/>
      <c r="AB41" s="99"/>
      <c r="AC41" s="99"/>
      <c r="AD41" s="99"/>
      <c r="AE41" s="99"/>
    </row>
    <row r="42" spans="1:31" ht="15.75" x14ac:dyDescent="0.25">
      <c r="A42" s="73" t="s">
        <v>154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53"/>
      <c r="M42" s="91"/>
      <c r="N42" s="91"/>
      <c r="O42" s="91"/>
      <c r="T42" s="88"/>
      <c r="U42" s="88"/>
      <c r="V42" s="88"/>
      <c r="W42" s="99"/>
      <c r="X42" s="99"/>
      <c r="Y42" s="99"/>
      <c r="Z42" s="99"/>
      <c r="AA42" s="99"/>
      <c r="AB42" s="99"/>
      <c r="AC42" s="99"/>
      <c r="AD42" s="99"/>
      <c r="AE42" s="99"/>
    </row>
    <row r="43" spans="1:31" ht="15.75" x14ac:dyDescent="0.25">
      <c r="A43" s="73" t="s">
        <v>155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53"/>
      <c r="M43" s="91"/>
      <c r="N43" s="91"/>
      <c r="O43" s="91"/>
      <c r="T43" s="88"/>
      <c r="U43" s="88"/>
      <c r="V43" s="88"/>
      <c r="W43" s="99"/>
      <c r="X43" s="99"/>
      <c r="Y43" s="99"/>
      <c r="Z43" s="99"/>
      <c r="AA43" s="99"/>
      <c r="AB43" s="99"/>
      <c r="AC43" s="99"/>
      <c r="AD43" s="99"/>
      <c r="AE43" s="99"/>
    </row>
    <row r="44" spans="1:31" ht="15.75" x14ac:dyDescent="0.25">
      <c r="A44" s="73" t="s">
        <v>156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53"/>
      <c r="M44" s="91"/>
      <c r="N44" s="91"/>
      <c r="O44" s="91"/>
      <c r="T44" s="88"/>
      <c r="U44" s="88"/>
      <c r="V44" s="88"/>
      <c r="W44" s="99"/>
      <c r="X44" s="99"/>
      <c r="Y44" s="99"/>
      <c r="Z44" s="99"/>
      <c r="AA44" s="99"/>
      <c r="AB44" s="99"/>
      <c r="AC44" s="99"/>
      <c r="AD44" s="99"/>
      <c r="AE44" s="99"/>
    </row>
    <row r="45" spans="1:31" ht="15.75" x14ac:dyDescent="0.25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53"/>
      <c r="M45" s="91"/>
      <c r="N45" s="91"/>
      <c r="O45" s="91"/>
      <c r="T45" s="88"/>
      <c r="U45" s="88"/>
      <c r="V45" s="88"/>
      <c r="W45" s="99"/>
      <c r="X45" s="99"/>
      <c r="Y45" s="99"/>
      <c r="Z45" s="99"/>
      <c r="AA45" s="99"/>
      <c r="AB45" s="99"/>
      <c r="AC45" s="99"/>
      <c r="AD45" s="99"/>
      <c r="AE45" s="99"/>
    </row>
    <row r="46" spans="1:31" ht="15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T46" s="88"/>
      <c r="U46" s="88"/>
      <c r="V46" s="88"/>
    </row>
    <row r="47" spans="1:31" ht="15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81"/>
      <c r="N47" s="82"/>
      <c r="O47" s="82"/>
      <c r="P47" s="82"/>
      <c r="Q47" s="82"/>
      <c r="R47" s="82"/>
      <c r="S47" s="82"/>
      <c r="T47" s="82"/>
      <c r="U47" s="82"/>
      <c r="V47" s="88"/>
    </row>
    <row r="48" spans="1:31" ht="15.75" x14ac:dyDescent="0.25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53"/>
      <c r="M48" s="106"/>
      <c r="N48" s="106"/>
      <c r="O48" s="106"/>
      <c r="P48" s="106"/>
      <c r="Q48" s="106"/>
      <c r="R48" s="106"/>
      <c r="S48" s="106"/>
      <c r="T48" s="107"/>
      <c r="U48" s="107"/>
      <c r="V48" s="88"/>
    </row>
    <row r="49" spans="1:22" ht="15.75" x14ac:dyDescent="0.25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53"/>
      <c r="M49" s="106"/>
      <c r="N49" s="106"/>
      <c r="O49" s="106"/>
      <c r="P49" s="106"/>
      <c r="Q49" s="106"/>
      <c r="R49" s="106"/>
      <c r="S49" s="106"/>
      <c r="T49" s="107"/>
      <c r="U49" s="107"/>
      <c r="V49" s="88"/>
    </row>
    <row r="50" spans="1:22" ht="15.75" x14ac:dyDescent="0.25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53"/>
      <c r="M50" s="106"/>
      <c r="N50" s="106"/>
      <c r="O50" s="106"/>
      <c r="P50" s="106"/>
      <c r="Q50" s="106"/>
      <c r="R50" s="106"/>
      <c r="S50" s="106"/>
      <c r="T50" s="107"/>
      <c r="U50" s="107"/>
      <c r="V50" s="88"/>
    </row>
    <row r="51" spans="1:22" ht="15.75" x14ac:dyDescent="0.25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53"/>
      <c r="M51" s="106"/>
      <c r="N51" s="106"/>
      <c r="O51" s="106"/>
      <c r="P51" s="106"/>
      <c r="Q51" s="106"/>
      <c r="R51" s="106"/>
      <c r="S51" s="106"/>
      <c r="T51" s="107"/>
      <c r="U51" s="107"/>
      <c r="V51" s="88"/>
    </row>
    <row r="52" spans="1:22" ht="15.75" x14ac:dyDescent="0.25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53"/>
      <c r="M52" s="106"/>
      <c r="N52" s="106"/>
      <c r="O52" s="106"/>
      <c r="P52" s="106"/>
      <c r="Q52" s="106"/>
      <c r="R52" s="106"/>
      <c r="S52" s="106"/>
      <c r="T52" s="107"/>
      <c r="U52" s="107"/>
      <c r="V52" s="88"/>
    </row>
    <row r="53" spans="1:22" ht="15.75" x14ac:dyDescent="0.25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53"/>
      <c r="M53" s="106"/>
      <c r="N53" s="106"/>
      <c r="O53" s="106"/>
      <c r="P53" s="106"/>
      <c r="Q53" s="106"/>
      <c r="R53" s="106"/>
      <c r="S53" s="106"/>
      <c r="T53" s="107"/>
      <c r="U53" s="107"/>
      <c r="V53" s="88"/>
    </row>
    <row r="54" spans="1:22" ht="15.75" x14ac:dyDescent="0.25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53"/>
      <c r="M54" s="106"/>
      <c r="N54" s="106"/>
      <c r="O54" s="106"/>
      <c r="P54" s="106"/>
      <c r="Q54" s="106"/>
      <c r="R54" s="106"/>
      <c r="S54" s="106"/>
      <c r="T54" s="107"/>
      <c r="U54" s="107"/>
      <c r="V54" s="88"/>
    </row>
    <row r="55" spans="1:22" ht="15.75" x14ac:dyDescent="0.25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53"/>
      <c r="M55" s="106"/>
      <c r="N55" s="106"/>
      <c r="O55" s="106"/>
      <c r="P55" s="106"/>
      <c r="Q55" s="106"/>
      <c r="R55" s="106"/>
      <c r="S55" s="106"/>
      <c r="T55" s="107"/>
      <c r="U55" s="107"/>
      <c r="V55" s="88"/>
    </row>
    <row r="56" spans="1:22" ht="15.75" x14ac:dyDescent="0.25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53"/>
      <c r="M56" s="106"/>
      <c r="N56" s="106"/>
      <c r="O56" s="106"/>
      <c r="P56" s="106"/>
      <c r="Q56" s="106"/>
      <c r="R56" s="106"/>
      <c r="S56" s="106"/>
      <c r="T56" s="107"/>
      <c r="U56" s="107"/>
      <c r="V56" s="88"/>
    </row>
    <row r="57" spans="1:22" ht="15.75" x14ac:dyDescent="0.25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53"/>
      <c r="M57" s="106"/>
      <c r="N57" s="106"/>
      <c r="O57" s="106"/>
      <c r="P57" s="106"/>
      <c r="Q57" s="106"/>
      <c r="R57" s="106"/>
      <c r="S57" s="106"/>
      <c r="T57" s="107"/>
      <c r="U57" s="107"/>
      <c r="V57" s="88"/>
    </row>
    <row r="58" spans="1:22" ht="15.75" x14ac:dyDescent="0.25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53"/>
      <c r="M58" s="106"/>
      <c r="N58" s="106"/>
      <c r="O58" s="106"/>
      <c r="P58" s="106"/>
      <c r="Q58" s="106"/>
      <c r="R58" s="106"/>
      <c r="S58" s="106"/>
      <c r="T58" s="107"/>
      <c r="U58" s="107"/>
      <c r="V58" s="88"/>
    </row>
    <row r="59" spans="1:22" ht="15.75" x14ac:dyDescent="0.25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53"/>
      <c r="M59" s="106"/>
      <c r="N59" s="106"/>
      <c r="O59" s="106"/>
      <c r="P59" s="106"/>
      <c r="Q59" s="106"/>
      <c r="R59" s="106"/>
      <c r="S59" s="106"/>
      <c r="T59" s="107"/>
      <c r="U59" s="107"/>
      <c r="V59" s="88"/>
    </row>
    <row r="60" spans="1:22" ht="15.75" x14ac:dyDescent="0.25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53"/>
      <c r="M60" s="106"/>
      <c r="N60" s="106"/>
      <c r="O60" s="106"/>
      <c r="P60" s="106"/>
      <c r="Q60" s="106"/>
      <c r="R60" s="106"/>
      <c r="S60" s="106"/>
      <c r="T60" s="107"/>
      <c r="U60" s="107"/>
      <c r="V60" s="88"/>
    </row>
    <row r="61" spans="1:22" ht="15.75" x14ac:dyDescent="0.25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53"/>
      <c r="M61" s="106"/>
      <c r="N61" s="106"/>
      <c r="O61" s="106"/>
      <c r="P61" s="106"/>
      <c r="Q61" s="106"/>
      <c r="R61" s="106"/>
      <c r="S61" s="106"/>
      <c r="T61" s="107"/>
      <c r="U61" s="107"/>
      <c r="V61" s="88"/>
    </row>
    <row r="62" spans="1:22" ht="15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T62" s="88"/>
      <c r="U62" s="88"/>
      <c r="V62" s="88"/>
    </row>
    <row r="63" spans="1:22" ht="15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T63" s="88"/>
      <c r="U63" s="88"/>
      <c r="V63" s="88"/>
    </row>
    <row r="64" spans="1:22" ht="15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T64" s="88"/>
      <c r="U64" s="88"/>
      <c r="V64" s="88"/>
    </row>
    <row r="65" spans="1:22" ht="15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T65" s="88"/>
      <c r="U65" s="88"/>
      <c r="V65" s="88"/>
    </row>
    <row r="66" spans="1:22" ht="15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T66" s="88"/>
      <c r="U66" s="88"/>
      <c r="V66" s="88"/>
    </row>
    <row r="67" spans="1:22" ht="15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T67" s="88"/>
      <c r="U67" s="88"/>
      <c r="V67" s="88"/>
    </row>
    <row r="68" spans="1:22" ht="15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T68" s="88"/>
      <c r="U68" s="88"/>
      <c r="V68" s="88"/>
    </row>
    <row r="69" spans="1:22" ht="15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T69" s="88"/>
      <c r="U69" s="88"/>
      <c r="V69" s="88"/>
    </row>
    <row r="70" spans="1:22" ht="15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T70" s="88"/>
      <c r="U70" s="88"/>
      <c r="V70" s="88"/>
    </row>
    <row r="71" spans="1:22" ht="15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T71" s="88"/>
      <c r="U71" s="88"/>
      <c r="V71" s="88"/>
    </row>
    <row r="72" spans="1:22" ht="15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T72" s="88"/>
      <c r="U72" s="88"/>
      <c r="V72" s="88"/>
    </row>
    <row r="73" spans="1:22" ht="15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T73" s="88"/>
      <c r="U73" s="88"/>
      <c r="V73" s="88"/>
    </row>
    <row r="74" spans="1:22" ht="15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</row>
    <row r="75" spans="1:22" ht="15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</row>
    <row r="76" spans="1:22" ht="15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</row>
    <row r="77" spans="1:22" ht="15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</row>
    <row r="78" spans="1:22" ht="15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</row>
    <row r="79" spans="1:22" ht="15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</row>
    <row r="80" spans="1:22" ht="15" x14ac:dyDescent="0.2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</row>
    <row r="81" spans="1:13" ht="15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</row>
    <row r="82" spans="1:13" ht="15" x14ac:dyDescent="0.2">
      <c r="C82" s="91"/>
      <c r="D82" s="91"/>
      <c r="E82" s="91"/>
      <c r="F82" s="91"/>
      <c r="G82" s="91"/>
      <c r="H82" s="91"/>
      <c r="I82" s="91"/>
      <c r="J82" s="91"/>
      <c r="K82" s="91"/>
    </row>
    <row r="83" spans="1:13" ht="15" x14ac:dyDescent="0.2">
      <c r="C83" s="91"/>
      <c r="D83" s="91"/>
      <c r="E83" s="91"/>
      <c r="F83" s="91"/>
      <c r="G83" s="91"/>
      <c r="H83" s="91"/>
      <c r="I83" s="91"/>
      <c r="J83" s="91"/>
      <c r="K83" s="91"/>
    </row>
    <row r="84" spans="1:13" ht="15" x14ac:dyDescent="0.2">
      <c r="C84" s="91"/>
      <c r="D84" s="91"/>
      <c r="E84" s="91"/>
      <c r="F84" s="91"/>
      <c r="G84" s="91"/>
      <c r="H84" s="91"/>
      <c r="I84" s="91"/>
      <c r="J84" s="91"/>
      <c r="K84" s="91"/>
    </row>
    <row r="85" spans="1:13" ht="15" x14ac:dyDescent="0.2">
      <c r="C85" s="91"/>
      <c r="D85" s="91"/>
      <c r="E85" s="91"/>
      <c r="F85" s="91"/>
      <c r="G85" s="91"/>
      <c r="H85" s="91"/>
      <c r="I85" s="91"/>
      <c r="J85" s="91"/>
      <c r="K85" s="91"/>
    </row>
    <row r="86" spans="1:13" ht="15" x14ac:dyDescent="0.2">
      <c r="C86" s="91"/>
      <c r="D86" s="91"/>
      <c r="E86" s="91"/>
      <c r="F86" s="91"/>
      <c r="G86" s="91"/>
      <c r="H86" s="91"/>
      <c r="I86" s="91"/>
      <c r="J86" s="91"/>
      <c r="K86" s="91"/>
    </row>
    <row r="87" spans="1:13" ht="15" x14ac:dyDescent="0.2">
      <c r="C87" s="91"/>
      <c r="D87" s="91"/>
      <c r="E87" s="91"/>
      <c r="F87" s="91"/>
      <c r="G87" s="91"/>
      <c r="H87" s="91"/>
      <c r="I87" s="91"/>
      <c r="J87" s="91"/>
      <c r="K87" s="91"/>
    </row>
    <row r="88" spans="1:13" ht="15" x14ac:dyDescent="0.2">
      <c r="C88" s="91"/>
      <c r="D88" s="91"/>
      <c r="E88" s="91"/>
      <c r="F88" s="91"/>
      <c r="G88" s="91"/>
      <c r="H88" s="91"/>
      <c r="I88" s="91"/>
      <c r="J88" s="91"/>
      <c r="K88" s="91"/>
    </row>
    <row r="89" spans="1:13" ht="15" x14ac:dyDescent="0.2">
      <c r="C89" s="91"/>
      <c r="D89" s="91"/>
      <c r="E89" s="91"/>
      <c r="F89" s="91"/>
      <c r="G89" s="91"/>
      <c r="H89" s="91"/>
      <c r="I89" s="91"/>
      <c r="J89" s="91"/>
      <c r="K89" s="91"/>
    </row>
    <row r="90" spans="1:13" ht="15" x14ac:dyDescent="0.2">
      <c r="C90" s="91"/>
      <c r="D90" s="91"/>
      <c r="E90" s="91"/>
      <c r="F90" s="91"/>
      <c r="G90" s="91"/>
      <c r="H90" s="91"/>
      <c r="I90" s="91"/>
      <c r="J90" s="91"/>
      <c r="K90" s="91"/>
    </row>
    <row r="91" spans="1:13" ht="15" x14ac:dyDescent="0.2">
      <c r="C91" s="91"/>
      <c r="D91" s="91"/>
      <c r="E91" s="91"/>
      <c r="F91" s="91"/>
      <c r="G91" s="91"/>
      <c r="H91" s="91"/>
      <c r="I91" s="91"/>
      <c r="J91" s="91"/>
      <c r="K91" s="91"/>
    </row>
  </sheetData>
  <sheetProtection selectLockedCells="1" selectUnlockedCells="1"/>
  <mergeCells count="2">
    <mergeCell ref="A5:L5"/>
    <mergeCell ref="A7:A8"/>
  </mergeCells>
  <hyperlinks>
    <hyperlink ref="A1" location="Index!A1" display="Back to index"/>
  </hyperlinks>
  <pageMargins left="0.75" right="0.75" top="1" bottom="1" header="0.51180555555555995" footer="0.51180555555555995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37"/>
  <sheetViews>
    <sheetView workbookViewId="0"/>
  </sheetViews>
  <sheetFormatPr defaultColWidth="12.28515625" defaultRowHeight="15.75" x14ac:dyDescent="0.25"/>
  <cols>
    <col min="1" max="16384" width="12.28515625" style="53"/>
  </cols>
  <sheetData>
    <row r="1" spans="1:12" x14ac:dyDescent="0.25">
      <c r="A1" s="23" t="s">
        <v>69</v>
      </c>
    </row>
    <row r="4" spans="1:12" ht="26.25" customHeight="1" x14ac:dyDescent="0.25"/>
    <row r="5" spans="1:12" ht="15.75" customHeight="1" thickBot="1" x14ac:dyDescent="0.3"/>
    <row r="6" spans="1:12" ht="28.5" customHeight="1" x14ac:dyDescent="0.25">
      <c r="A6" s="302" t="s">
        <v>265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4"/>
    </row>
    <row r="7" spans="1:12" x14ac:dyDescent="0.25">
      <c r="A7" s="261" t="s">
        <v>0</v>
      </c>
      <c r="B7" s="262"/>
      <c r="C7" s="262" t="s">
        <v>175</v>
      </c>
      <c r="D7" s="262" t="s">
        <v>176</v>
      </c>
      <c r="E7" s="262" t="s">
        <v>177</v>
      </c>
      <c r="F7" s="262" t="s">
        <v>178</v>
      </c>
      <c r="G7" s="262" t="s">
        <v>179</v>
      </c>
      <c r="H7" s="262" t="s">
        <v>180</v>
      </c>
      <c r="I7" s="262" t="s">
        <v>181</v>
      </c>
      <c r="J7" s="262" t="s">
        <v>182</v>
      </c>
      <c r="K7" s="262" t="s">
        <v>183</v>
      </c>
      <c r="L7" s="263" t="s">
        <v>184</v>
      </c>
    </row>
    <row r="8" spans="1:12" ht="14.45" customHeight="1" x14ac:dyDescent="0.25">
      <c r="A8" s="300" t="s">
        <v>124</v>
      </c>
      <c r="B8" s="204" t="s">
        <v>70</v>
      </c>
      <c r="C8" s="204" t="s">
        <v>71</v>
      </c>
      <c r="D8" s="204" t="s">
        <v>72</v>
      </c>
      <c r="E8" s="204" t="s">
        <v>73</v>
      </c>
      <c r="F8" s="204" t="s">
        <v>74</v>
      </c>
      <c r="G8" s="204" t="s">
        <v>75</v>
      </c>
      <c r="H8" s="204" t="s">
        <v>76</v>
      </c>
      <c r="I8" s="204" t="s">
        <v>77</v>
      </c>
      <c r="J8" s="204" t="s">
        <v>78</v>
      </c>
      <c r="K8" s="204" t="s">
        <v>79</v>
      </c>
      <c r="L8" s="205" t="s">
        <v>123</v>
      </c>
    </row>
    <row r="9" spans="1:12" x14ac:dyDescent="0.25">
      <c r="A9" s="300"/>
      <c r="B9" s="228" t="s">
        <v>144</v>
      </c>
      <c r="C9" s="269" t="s">
        <v>145</v>
      </c>
      <c r="D9" s="225" t="s">
        <v>146</v>
      </c>
      <c r="E9" s="225" t="s">
        <v>44</v>
      </c>
      <c r="F9" s="225" t="s">
        <v>45</v>
      </c>
      <c r="G9" s="225" t="s">
        <v>46</v>
      </c>
      <c r="H9" s="225" t="s">
        <v>47</v>
      </c>
      <c r="I9" s="225" t="s">
        <v>48</v>
      </c>
      <c r="J9" s="225" t="s">
        <v>49</v>
      </c>
      <c r="K9" s="225" t="s">
        <v>185</v>
      </c>
      <c r="L9" s="250" t="s">
        <v>147</v>
      </c>
    </row>
    <row r="10" spans="1:12" x14ac:dyDescent="0.25">
      <c r="A10" s="170">
        <v>1984</v>
      </c>
      <c r="B10" s="179">
        <f>'TableD3(m)'!B10/'TableD2(m)'!B10*100000</f>
        <v>1054.8794936748566</v>
      </c>
      <c r="C10" s="264">
        <f>'TableD3(m)'!C10/'TableD2(m)'!C10*100000</f>
        <v>144.18915392908929</v>
      </c>
      <c r="D10" s="264">
        <f>'TableD3(m)'!D10/'TableD2(m)'!D10*100000</f>
        <v>60.465155501200989</v>
      </c>
      <c r="E10" s="264">
        <f>'TableD3(m)'!E10/'TableD2(m)'!E10*100000</f>
        <v>165.65284080745673</v>
      </c>
      <c r="F10" s="264">
        <f>'TableD3(m)'!F10/'TableD2(m)'!F10*100000</f>
        <v>195.33030263258806</v>
      </c>
      <c r="G10" s="264">
        <f>'TableD3(m)'!G10/'TableD2(m)'!G10*100000</f>
        <v>446.2985579796723</v>
      </c>
      <c r="H10" s="264">
        <f>'TableD3(m)'!H10/'TableD2(m)'!H10*100000</f>
        <v>1126.1078441248198</v>
      </c>
      <c r="I10" s="264">
        <f>'TableD3(m)'!I10/'TableD2(m)'!I10*100000</f>
        <v>2192.8946994870939</v>
      </c>
      <c r="J10" s="264">
        <f>'TableD3(m)'!J10/'TableD2(m)'!J10*100000</f>
        <v>5297.7664224233667</v>
      </c>
      <c r="K10" s="264">
        <f>'TableD3(m)'!K10/'TableD2(m)'!K10*100000</f>
        <v>12182.512924252642</v>
      </c>
      <c r="L10" s="265">
        <f>'TableD3(m)'!L10/'TableD2(m)'!L10*100000</f>
        <v>24925.918408768015</v>
      </c>
    </row>
    <row r="11" spans="1:12" x14ac:dyDescent="0.25">
      <c r="A11" s="170">
        <v>1985</v>
      </c>
      <c r="B11" s="179">
        <f>'TableD3(m)'!B11/'TableD2(m)'!B11*100000</f>
        <v>1066.9048983780287</v>
      </c>
      <c r="C11" s="264">
        <f>'TableD3(m)'!C11/'TableD2(m)'!C11*100000</f>
        <v>144.27271414126824</v>
      </c>
      <c r="D11" s="264">
        <f>'TableD3(m)'!D11/'TableD2(m)'!D11*100000</f>
        <v>59.509371108847176</v>
      </c>
      <c r="E11" s="264">
        <f>'TableD3(m)'!E11/'TableD2(m)'!E11*100000</f>
        <v>155.47856698300413</v>
      </c>
      <c r="F11" s="264">
        <f>'TableD3(m)'!F11/'TableD2(m)'!F11*100000</f>
        <v>194.42368927285449</v>
      </c>
      <c r="G11" s="264">
        <f>'TableD3(m)'!G11/'TableD2(m)'!G11*100000</f>
        <v>440.26586659229656</v>
      </c>
      <c r="H11" s="264">
        <f>'TableD3(m)'!H11/'TableD2(m)'!H11*100000</f>
        <v>1118.6694916227798</v>
      </c>
      <c r="I11" s="264">
        <f>'TableD3(m)'!I11/'TableD2(m)'!I11*100000</f>
        <v>2182.2508179526917</v>
      </c>
      <c r="J11" s="264">
        <f>'TableD3(m)'!J11/'TableD2(m)'!J11*100000</f>
        <v>5348.767334961799</v>
      </c>
      <c r="K11" s="264">
        <f>'TableD3(m)'!K11/'TableD2(m)'!K11*100000</f>
        <v>12506.57212943756</v>
      </c>
      <c r="L11" s="265">
        <f>'TableD3(m)'!L11/'TableD2(m)'!L11*100000</f>
        <v>25840.903269029932</v>
      </c>
    </row>
    <row r="12" spans="1:12" x14ac:dyDescent="0.25">
      <c r="A12" s="170">
        <v>1986</v>
      </c>
      <c r="B12" s="179">
        <f>'TableD3(m)'!B12/'TableD2(m)'!B12*100000</f>
        <v>1050.9423030283049</v>
      </c>
      <c r="C12" s="264">
        <f>'TableD3(m)'!C12/'TableD2(m)'!C12*100000</f>
        <v>139.84380760774414</v>
      </c>
      <c r="D12" s="264">
        <f>'TableD3(m)'!D12/'TableD2(m)'!D12*100000</f>
        <v>57.169286827820663</v>
      </c>
      <c r="E12" s="264">
        <f>'TableD3(m)'!E12/'TableD2(m)'!E12*100000</f>
        <v>154.11625007311238</v>
      </c>
      <c r="F12" s="264">
        <f>'TableD3(m)'!F12/'TableD2(m)'!F12*100000</f>
        <v>197.60218275467284</v>
      </c>
      <c r="G12" s="264">
        <f>'TableD3(m)'!G12/'TableD2(m)'!G12*100000</f>
        <v>426.186498036118</v>
      </c>
      <c r="H12" s="264">
        <f>'TableD3(m)'!H12/'TableD2(m)'!H12*100000</f>
        <v>1089.9857599593574</v>
      </c>
      <c r="I12" s="264">
        <f>'TableD3(m)'!I12/'TableD2(m)'!I12*100000</f>
        <v>2173.7488475141899</v>
      </c>
      <c r="J12" s="264">
        <f>'TableD3(m)'!J12/'TableD2(m)'!J12*100000</f>
        <v>5313.7349827810567</v>
      </c>
      <c r="K12" s="264">
        <f>'TableD3(m)'!K12/'TableD2(m)'!K12*100000</f>
        <v>12161.257367904149</v>
      </c>
      <c r="L12" s="265">
        <f>'TableD3(m)'!L12/'TableD2(m)'!L12*100000</f>
        <v>25219.979780581871</v>
      </c>
    </row>
    <row r="13" spans="1:12" x14ac:dyDescent="0.25">
      <c r="A13" s="170">
        <v>1987</v>
      </c>
      <c r="B13" s="179">
        <f>'TableD3(m)'!B13/'TableD2(m)'!B13*100000</f>
        <v>1015.1235132365974</v>
      </c>
      <c r="C13" s="264">
        <f>'TableD3(m)'!C13/'TableD2(m)'!C13*100000</f>
        <v>135.84244446722604</v>
      </c>
      <c r="D13" s="264">
        <f>'TableD3(m)'!D13/'TableD2(m)'!D13*100000</f>
        <v>53.095130278970267</v>
      </c>
      <c r="E13" s="264">
        <f>'TableD3(m)'!E13/'TableD2(m)'!E13*100000</f>
        <v>148.57616252314321</v>
      </c>
      <c r="F13" s="264">
        <f>'TableD3(m)'!F13/'TableD2(m)'!F13*100000</f>
        <v>195.63794386063634</v>
      </c>
      <c r="G13" s="264">
        <f>'TableD3(m)'!G13/'TableD2(m)'!G13*100000</f>
        <v>404.46912661555683</v>
      </c>
      <c r="H13" s="264">
        <f>'TableD3(m)'!H13/'TableD2(m)'!H13*100000</f>
        <v>1043.9766470239661</v>
      </c>
      <c r="I13" s="264">
        <f>'TableD3(m)'!I13/'TableD2(m)'!I13*100000</f>
        <v>2131.4725593010385</v>
      </c>
      <c r="J13" s="264">
        <f>'TableD3(m)'!J13/'TableD2(m)'!J13*100000</f>
        <v>5128.1033716426437</v>
      </c>
      <c r="K13" s="264">
        <f>'TableD3(m)'!K13/'TableD2(m)'!K13*100000</f>
        <v>11585.153741461703</v>
      </c>
      <c r="L13" s="265">
        <f>'TableD3(m)'!L13/'TableD2(m)'!L13*100000</f>
        <v>24460.685661829608</v>
      </c>
    </row>
    <row r="14" spans="1:12" x14ac:dyDescent="0.25">
      <c r="A14" s="170">
        <v>1988</v>
      </c>
      <c r="B14" s="179">
        <f>'TableD3(m)'!B14/'TableD2(m)'!B14*100000</f>
        <v>999.63187619474377</v>
      </c>
      <c r="C14" s="264">
        <f>'TableD3(m)'!C14/'TableD2(m)'!C14*100000</f>
        <v>133.69900095397733</v>
      </c>
      <c r="D14" s="264">
        <f>'TableD3(m)'!D14/'TableD2(m)'!D14*100000</f>
        <v>54.321282020713234</v>
      </c>
      <c r="E14" s="264">
        <f>'TableD3(m)'!E14/'TableD2(m)'!E14*100000</f>
        <v>149.39710828284771</v>
      </c>
      <c r="F14" s="264">
        <f>'TableD3(m)'!F14/'TableD2(m)'!F14*100000</f>
        <v>199.65142216831558</v>
      </c>
      <c r="G14" s="264">
        <f>'TableD3(m)'!G14/'TableD2(m)'!G14*100000</f>
        <v>394.56354342003385</v>
      </c>
      <c r="H14" s="264">
        <f>'TableD3(m)'!H14/'TableD2(m)'!H14*100000</f>
        <v>1017.7243333487733</v>
      </c>
      <c r="I14" s="264">
        <f>'TableD3(m)'!I14/'TableD2(m)'!I14*100000</f>
        <v>2091.5433819924374</v>
      </c>
      <c r="J14" s="264">
        <f>'TableD3(m)'!J14/'TableD2(m)'!J14*100000</f>
        <v>4986.4445729477238</v>
      </c>
      <c r="K14" s="264">
        <f>'TableD3(m)'!K14/'TableD2(m)'!K14*100000</f>
        <v>11301.476060530886</v>
      </c>
      <c r="L14" s="265">
        <f>'TableD3(m)'!L14/'TableD2(m)'!L14*100000</f>
        <v>23643.423607226301</v>
      </c>
    </row>
    <row r="15" spans="1:12" x14ac:dyDescent="0.25">
      <c r="A15" s="170">
        <v>1989</v>
      </c>
      <c r="B15" s="179">
        <f>'TableD3(m)'!B15/'TableD2(m)'!B15*100000</f>
        <v>1001.0104457548778</v>
      </c>
      <c r="C15" s="264">
        <f>'TableD3(m)'!C15/'TableD2(m)'!C15*100000</f>
        <v>127.51723156006103</v>
      </c>
      <c r="D15" s="264">
        <f>'TableD3(m)'!D15/'TableD2(m)'!D15*100000</f>
        <v>54.039836329550141</v>
      </c>
      <c r="E15" s="264">
        <f>'TableD3(m)'!E15/'TableD2(m)'!E15*100000</f>
        <v>156.09444642037244</v>
      </c>
      <c r="F15" s="264">
        <f>'TableD3(m)'!F15/'TableD2(m)'!F15*100000</f>
        <v>204.19049821735493</v>
      </c>
      <c r="G15" s="264">
        <f>'TableD3(m)'!G15/'TableD2(m)'!G15*100000</f>
        <v>391.32805532190093</v>
      </c>
      <c r="H15" s="264">
        <f>'TableD3(m)'!H15/'TableD2(m)'!H15*100000</f>
        <v>995.49182531863141</v>
      </c>
      <c r="I15" s="264">
        <f>'TableD3(m)'!I15/'TableD2(m)'!I15*100000</f>
        <v>2104.7762494060789</v>
      </c>
      <c r="J15" s="264">
        <f>'TableD3(m)'!J15/'TableD2(m)'!J15*100000</f>
        <v>4890.1367788639109</v>
      </c>
      <c r="K15" s="264">
        <f>'TableD3(m)'!K15/'TableD2(m)'!K15*100000</f>
        <v>11200.764300544639</v>
      </c>
      <c r="L15" s="265">
        <f>'TableD3(m)'!L15/'TableD2(m)'!L15*100000</f>
        <v>23573.253833049403</v>
      </c>
    </row>
    <row r="16" spans="1:12" x14ac:dyDescent="0.25">
      <c r="A16" s="170">
        <v>1990</v>
      </c>
      <c r="B16" s="179">
        <f>'TableD3(m)'!B16/'TableD2(m)'!B16*100000</f>
        <v>989.92158533562292</v>
      </c>
      <c r="C16" s="264">
        <f>'TableD3(m)'!C16/'TableD2(m)'!C16*100000</f>
        <v>123.79193833149102</v>
      </c>
      <c r="D16" s="264">
        <f>'TableD3(m)'!D16/'TableD2(m)'!D16*100000</f>
        <v>52.032625386145227</v>
      </c>
      <c r="E16" s="264">
        <f>'TableD3(m)'!E16/'TableD2(m)'!E16*100000</f>
        <v>156.66811729738237</v>
      </c>
      <c r="F16" s="264">
        <f>'TableD3(m)'!F16/'TableD2(m)'!F16*100000</f>
        <v>212.32551861697144</v>
      </c>
      <c r="G16" s="264">
        <f>'TableD3(m)'!G16/'TableD2(m)'!G16*100000</f>
        <v>391.54115818974486</v>
      </c>
      <c r="H16" s="264">
        <f>'TableD3(m)'!H16/'TableD2(m)'!H16*100000</f>
        <v>947.84087424381812</v>
      </c>
      <c r="I16" s="264">
        <f>'TableD3(m)'!I16/'TableD2(m)'!I16*100000</f>
        <v>2029.346121136236</v>
      </c>
      <c r="J16" s="264">
        <f>'TableD3(m)'!J16/'TableD2(m)'!J16*100000</f>
        <v>4583.8343529909225</v>
      </c>
      <c r="K16" s="264">
        <f>'TableD3(m)'!K16/'TableD2(m)'!K16*100000</f>
        <v>11042.082880609396</v>
      </c>
      <c r="L16" s="265">
        <f>'TableD3(m)'!L16/'TableD2(m)'!L16*100000</f>
        <v>23729.265860475567</v>
      </c>
    </row>
    <row r="17" spans="1:12" x14ac:dyDescent="0.25">
      <c r="A17" s="170">
        <v>1991</v>
      </c>
      <c r="B17" s="179">
        <f>'TableD3(m)'!B17/'TableD2(m)'!B17*100000</f>
        <v>985.09648636846748</v>
      </c>
      <c r="C17" s="264">
        <f>'TableD3(m)'!C17/'TableD2(m)'!C17*100000</f>
        <v>123.01892806144298</v>
      </c>
      <c r="D17" s="264">
        <f>'TableD3(m)'!D17/'TableD2(m)'!D17*100000</f>
        <v>51.280033282523533</v>
      </c>
      <c r="E17" s="264">
        <f>'TableD3(m)'!E17/'TableD2(m)'!E17*100000</f>
        <v>158.47790926602187</v>
      </c>
      <c r="F17" s="264">
        <f>'TableD3(m)'!F17/'TableD2(m)'!F17*100000</f>
        <v>218.62915144311859</v>
      </c>
      <c r="G17" s="264">
        <f>'TableD3(m)'!G17/'TableD2(m)'!G17*100000</f>
        <v>400.77701348901218</v>
      </c>
      <c r="H17" s="264">
        <f>'TableD3(m)'!H17/'TableD2(m)'!H17*100000</f>
        <v>919.815924471176</v>
      </c>
      <c r="I17" s="264">
        <f>'TableD3(m)'!I17/'TableD2(m)'!I17*100000</f>
        <v>2010.4619339810129</v>
      </c>
      <c r="J17" s="264">
        <f>'TableD3(m)'!J17/'TableD2(m)'!J17*100000</f>
        <v>4382.0864190495886</v>
      </c>
      <c r="K17" s="264">
        <f>'TableD3(m)'!K17/'TableD2(m)'!K17*100000</f>
        <v>10806.765196744722</v>
      </c>
      <c r="L17" s="265">
        <f>'TableD3(m)'!L17/'TableD2(m)'!L17*100000</f>
        <v>22889.509621353198</v>
      </c>
    </row>
    <row r="18" spans="1:12" x14ac:dyDescent="0.25">
      <c r="A18" s="170">
        <v>1992</v>
      </c>
      <c r="B18" s="179">
        <f>'TableD3(m)'!B18/'TableD2(m)'!B18*100000</f>
        <v>976.81183012474014</v>
      </c>
      <c r="C18" s="264">
        <f>'TableD3(m)'!C18/'TableD2(m)'!C18*100000</f>
        <v>114.38983155383987</v>
      </c>
      <c r="D18" s="264">
        <f>'TableD3(m)'!D18/'TableD2(m)'!D18*100000</f>
        <v>48.020307159805277</v>
      </c>
      <c r="E18" s="264">
        <f>'TableD3(m)'!E18/'TableD2(m)'!E18*100000</f>
        <v>152.17083367746338</v>
      </c>
      <c r="F18" s="264">
        <f>'TableD3(m)'!F18/'TableD2(m)'!F18*100000</f>
        <v>220.95603136633807</v>
      </c>
      <c r="G18" s="264">
        <f>'TableD3(m)'!G18/'TableD2(m)'!G18*100000</f>
        <v>403.07715118073003</v>
      </c>
      <c r="H18" s="264">
        <f>'TableD3(m)'!H18/'TableD2(m)'!H18*100000</f>
        <v>895.33185642900435</v>
      </c>
      <c r="I18" s="264">
        <f>'TableD3(m)'!I18/'TableD2(m)'!I18*100000</f>
        <v>1976.0247515667961</v>
      </c>
      <c r="J18" s="264">
        <f>'TableD3(m)'!J18/'TableD2(m)'!J18*100000</f>
        <v>4217.6857739754232</v>
      </c>
      <c r="K18" s="264">
        <f>'TableD3(m)'!K18/'TableD2(m)'!K18*100000</f>
        <v>10480.898263275998</v>
      </c>
      <c r="L18" s="265">
        <f>'TableD3(m)'!L18/'TableD2(m)'!L18*100000</f>
        <v>22473.100361835841</v>
      </c>
    </row>
    <row r="19" spans="1:12" x14ac:dyDescent="0.25">
      <c r="A19" s="170">
        <v>1993</v>
      </c>
      <c r="B19" s="179">
        <f>'TableD3(m)'!B19/'TableD2(m)'!B19*100000</f>
        <v>987.5429825854543</v>
      </c>
      <c r="C19" s="264">
        <f>'TableD3(m)'!C19/'TableD2(m)'!C19*100000</f>
        <v>105.74468226261314</v>
      </c>
      <c r="D19" s="264">
        <f>'TableD3(m)'!D19/'TableD2(m)'!D19*100000</f>
        <v>46.114872757486559</v>
      </c>
      <c r="E19" s="264">
        <f>'TableD3(m)'!E19/'TableD2(m)'!E19*100000</f>
        <v>149.62180410996081</v>
      </c>
      <c r="F19" s="264">
        <f>'TableD3(m)'!F19/'TableD2(m)'!F19*100000</f>
        <v>225.41843442584735</v>
      </c>
      <c r="G19" s="264">
        <f>'TableD3(m)'!G19/'TableD2(m)'!G19*100000</f>
        <v>404.30904595673843</v>
      </c>
      <c r="H19" s="264">
        <f>'TableD3(m)'!H19/'TableD2(m)'!H19*100000</f>
        <v>877.7358097131463</v>
      </c>
      <c r="I19" s="264">
        <f>'TableD3(m)'!I19/'TableD2(m)'!I19*100000</f>
        <v>1959.2630272877943</v>
      </c>
      <c r="J19" s="264">
        <f>'TableD3(m)'!J19/'TableD2(m)'!J19*100000</f>
        <v>4084.4333900505144</v>
      </c>
      <c r="K19" s="264">
        <f>'TableD3(m)'!K19/'TableD2(m)'!K19*100000</f>
        <v>10648.041112503701</v>
      </c>
      <c r="L19" s="265">
        <f>'TableD3(m)'!L19/'TableD2(m)'!L19*100000</f>
        <v>22869.455796706046</v>
      </c>
    </row>
    <row r="20" spans="1:12" x14ac:dyDescent="0.25">
      <c r="A20" s="170">
        <v>1994</v>
      </c>
      <c r="B20" s="179">
        <f>'TableD3(m)'!B20/'TableD2(m)'!B20*100000</f>
        <v>966.97991258196794</v>
      </c>
      <c r="C20" s="264">
        <f>'TableD3(m)'!C20/'TableD2(m)'!C20*100000</f>
        <v>95.283135960431039</v>
      </c>
      <c r="D20" s="264">
        <f>'TableD3(m)'!D20/'TableD2(m)'!D20*100000</f>
        <v>45.339681058971465</v>
      </c>
      <c r="E20" s="264">
        <f>'TableD3(m)'!E20/'TableD2(m)'!E20*100000</f>
        <v>145.00852516216304</v>
      </c>
      <c r="F20" s="264">
        <f>'TableD3(m)'!F20/'TableD2(m)'!F20*100000</f>
        <v>221.01617245349794</v>
      </c>
      <c r="G20" s="264">
        <f>'TableD3(m)'!G20/'TableD2(m)'!G20*100000</f>
        <v>407.45985901072675</v>
      </c>
      <c r="H20" s="264">
        <f>'TableD3(m)'!H20/'TableD2(m)'!H20*100000</f>
        <v>860.81180477117061</v>
      </c>
      <c r="I20" s="264">
        <f>'TableD3(m)'!I20/'TableD2(m)'!I20*100000</f>
        <v>1891.3658702010605</v>
      </c>
      <c r="J20" s="264">
        <f>'TableD3(m)'!J20/'TableD2(m)'!J20*100000</f>
        <v>3893.7678552534126</v>
      </c>
      <c r="K20" s="264">
        <f>'TableD3(m)'!K20/'TableD2(m)'!K20*100000</f>
        <v>10213.579169442299</v>
      </c>
      <c r="L20" s="265">
        <f>'TableD3(m)'!L20/'TableD2(m)'!L20*100000</f>
        <v>21990.71881806989</v>
      </c>
    </row>
    <row r="21" spans="1:12" x14ac:dyDescent="0.25">
      <c r="A21" s="170">
        <v>1995</v>
      </c>
      <c r="B21" s="179">
        <f>'TableD3(m)'!B21/'TableD2(m)'!B21*100000</f>
        <v>979.78985083229486</v>
      </c>
      <c r="C21" s="264">
        <f>'TableD3(m)'!C21/'TableD2(m)'!C21*100000</f>
        <v>82.204802027835797</v>
      </c>
      <c r="D21" s="264">
        <f>'TableD3(m)'!D21/'TableD2(m)'!D21*100000</f>
        <v>42.659626384239886</v>
      </c>
      <c r="E21" s="264">
        <f>'TableD3(m)'!E21/'TableD2(m)'!E21*100000</f>
        <v>138.05318085919933</v>
      </c>
      <c r="F21" s="264">
        <f>'TableD3(m)'!F21/'TableD2(m)'!F21*100000</f>
        <v>215.49428261291868</v>
      </c>
      <c r="G21" s="264">
        <f>'TableD3(m)'!G21/'TableD2(m)'!G21*100000</f>
        <v>408.08917407264727</v>
      </c>
      <c r="H21" s="264">
        <f>'TableD3(m)'!H21/'TableD2(m)'!H21*100000</f>
        <v>835.6793223262066</v>
      </c>
      <c r="I21" s="264">
        <f>'TableD3(m)'!I21/'TableD2(m)'!I21*100000</f>
        <v>1903.9599118634981</v>
      </c>
      <c r="J21" s="264">
        <f>'TableD3(m)'!J21/'TableD2(m)'!J21*100000</f>
        <v>3940.5330530851193</v>
      </c>
      <c r="K21" s="264">
        <f>'TableD3(m)'!K21/'TableD2(m)'!K21*100000</f>
        <v>10456.111976986091</v>
      </c>
      <c r="L21" s="265">
        <f>'TableD3(m)'!L21/'TableD2(m)'!L21*100000</f>
        <v>22465.618376300092</v>
      </c>
    </row>
    <row r="22" spans="1:12" x14ac:dyDescent="0.25">
      <c r="A22" s="170">
        <v>1996</v>
      </c>
      <c r="B22" s="179">
        <f>'TableD3(m)'!B22/'TableD2(m)'!B22*100000</f>
        <v>983.08133447321063</v>
      </c>
      <c r="C22" s="264">
        <f>'TableD3(m)'!C22/'TableD2(m)'!C22*100000</f>
        <v>82.672226657371098</v>
      </c>
      <c r="D22" s="264">
        <f>'TableD3(m)'!D22/'TableD2(m)'!D22*100000</f>
        <v>43.295131945017971</v>
      </c>
      <c r="E22" s="264">
        <f>'TableD3(m)'!E22/'TableD2(m)'!E22*100000</f>
        <v>126.37577317383241</v>
      </c>
      <c r="F22" s="264">
        <f>'TableD3(m)'!F22/'TableD2(m)'!F22*100000</f>
        <v>195.5230491103388</v>
      </c>
      <c r="G22" s="264">
        <f>'TableD3(m)'!G22/'TableD2(m)'!G22*100000</f>
        <v>394.34926754011713</v>
      </c>
      <c r="H22" s="264">
        <f>'TableD3(m)'!H22/'TableD2(m)'!H22*100000</f>
        <v>819.38655646165455</v>
      </c>
      <c r="I22" s="264">
        <f>'TableD3(m)'!I22/'TableD2(m)'!I22*100000</f>
        <v>1883.3171820241805</v>
      </c>
      <c r="J22" s="264">
        <f>'TableD3(m)'!J22/'TableD2(m)'!J22*100000</f>
        <v>3980.9598281309295</v>
      </c>
      <c r="K22" s="264">
        <f>'TableD3(m)'!K22/'TableD2(m)'!K22*100000</f>
        <v>10732.895521009652</v>
      </c>
      <c r="L22" s="265">
        <f>'TableD3(m)'!L22/'TableD2(m)'!L22*100000</f>
        <v>22637.43657312663</v>
      </c>
    </row>
    <row r="23" spans="1:12" x14ac:dyDescent="0.25">
      <c r="A23" s="170">
        <v>1997</v>
      </c>
      <c r="B23" s="179">
        <f>'TableD3(m)'!B23/'TableD2(m)'!B23*100000</f>
        <v>966.18297494940725</v>
      </c>
      <c r="C23" s="264">
        <f>'TableD3(m)'!C23/'TableD2(m)'!C23*100000</f>
        <v>80.569129145562755</v>
      </c>
      <c r="D23" s="264">
        <f>'TableD3(m)'!D23/'TableD2(m)'!D23*100000</f>
        <v>41.948154205359351</v>
      </c>
      <c r="E23" s="264">
        <f>'TableD3(m)'!E23/'TableD2(m)'!E23*100000</f>
        <v>119.35456477674248</v>
      </c>
      <c r="F23" s="264">
        <f>'TableD3(m)'!F23/'TableD2(m)'!F23*100000</f>
        <v>173.14558768841903</v>
      </c>
      <c r="G23" s="264">
        <f>'TableD3(m)'!G23/'TableD2(m)'!G23*100000</f>
        <v>382.48290444071409</v>
      </c>
      <c r="H23" s="264">
        <f>'TableD3(m)'!H23/'TableD2(m)'!H23*100000</f>
        <v>784.30076398360234</v>
      </c>
      <c r="I23" s="264">
        <f>'TableD3(m)'!I23/'TableD2(m)'!I23*100000</f>
        <v>1816.0365317957835</v>
      </c>
      <c r="J23" s="264">
        <f>'TableD3(m)'!J23/'TableD2(m)'!J23*100000</f>
        <v>3976.3711017854775</v>
      </c>
      <c r="K23" s="264">
        <f>'TableD3(m)'!K23/'TableD2(m)'!K23*100000</f>
        <v>10597.155737816633</v>
      </c>
      <c r="L23" s="265">
        <f>'TableD3(m)'!L23/'TableD2(m)'!L23*100000</f>
        <v>22536.800257870422</v>
      </c>
    </row>
    <row r="24" spans="1:12" x14ac:dyDescent="0.25">
      <c r="A24" s="170">
        <f t="shared" ref="A24:A37" si="0">A23+1</f>
        <v>1998</v>
      </c>
      <c r="B24" s="179">
        <f>'TableD3(m)'!B24/'TableD2(m)'!B24*100000</f>
        <v>876.8343849350706</v>
      </c>
      <c r="C24" s="264">
        <f>'TableD3(m)'!C24/'TableD2(m)'!C24*100000</f>
        <v>77.199866801781397</v>
      </c>
      <c r="D24" s="264">
        <f>'TableD3(m)'!D24/'TableD2(m)'!D24*100000</f>
        <v>38.842224447059131</v>
      </c>
      <c r="E24" s="264">
        <f>'TableD3(m)'!E24/'TableD2(m)'!E24*100000</f>
        <v>115.62037213000359</v>
      </c>
      <c r="F24" s="264">
        <f>'TableD3(m)'!F24/'TableD2(m)'!F24*100000</f>
        <v>164.36965220110878</v>
      </c>
      <c r="G24" s="264">
        <f>'TableD3(m)'!G24/'TableD2(m)'!G24*100000</f>
        <v>378.95754764430899</v>
      </c>
      <c r="H24" s="264">
        <f>'TableD3(m)'!H24/'TableD2(m)'!H24*100000</f>
        <v>768.04653655334312</v>
      </c>
      <c r="I24" s="264">
        <f>'TableD3(m)'!I24/'TableD2(m)'!I24*100000</f>
        <v>1772.3501869536165</v>
      </c>
      <c r="J24" s="264">
        <f>'TableD3(m)'!J24/'TableD2(m)'!J24*100000</f>
        <v>4004.1650543791293</v>
      </c>
      <c r="K24" s="264">
        <f>'TableD3(m)'!K24/'TableD2(m)'!K24*100000</f>
        <v>10765.790070456129</v>
      </c>
      <c r="L24" s="265">
        <f>'TableD3(m)'!L24/'TableD2(m)'!L24*100000</f>
        <v>22051.050718778461</v>
      </c>
    </row>
    <row r="25" spans="1:12" x14ac:dyDescent="0.25">
      <c r="A25" s="170">
        <f t="shared" si="0"/>
        <v>1999</v>
      </c>
      <c r="B25" s="179">
        <f>'TableD3(m)'!B25/'TableD2(m)'!B25*100000</f>
        <v>870.5298451287091</v>
      </c>
      <c r="C25" s="264">
        <f>'TableD3(m)'!C25/'TableD2(m)'!C25*100000</f>
        <v>74.968384468934318</v>
      </c>
      <c r="D25" s="264">
        <f>'TableD3(m)'!D25/'TableD2(m)'!D25*100000</f>
        <v>41.247358417875304</v>
      </c>
      <c r="E25" s="264">
        <f>'TableD3(m)'!E25/'TableD2(m)'!E25*100000</f>
        <v>113.25470494454022</v>
      </c>
      <c r="F25" s="264">
        <f>'TableD3(m)'!F25/'TableD2(m)'!F25*100000</f>
        <v>154.02992950349173</v>
      </c>
      <c r="G25" s="264">
        <f>'TableD3(m)'!G25/'TableD2(m)'!G25*100000</f>
        <v>375.87836475030531</v>
      </c>
      <c r="H25" s="264">
        <f>'TableD3(m)'!H25/'TableD2(m)'!H25*100000</f>
        <v>759.77057219784217</v>
      </c>
      <c r="I25" s="264">
        <f>'TableD3(m)'!I25/'TableD2(m)'!I25*100000</f>
        <v>1732.1695345370115</v>
      </c>
      <c r="J25" s="264">
        <f>'TableD3(m)'!J25/'TableD2(m)'!J25*100000</f>
        <v>4010.2477085743408</v>
      </c>
      <c r="K25" s="264">
        <f>'TableD3(m)'!K25/'TableD2(m)'!K25*100000</f>
        <v>10502.714817854663</v>
      </c>
      <c r="L25" s="265">
        <f>'TableD3(m)'!L25/'TableD2(m)'!L25*100000</f>
        <v>22335.436527542664</v>
      </c>
    </row>
    <row r="26" spans="1:12" x14ac:dyDescent="0.25">
      <c r="A26" s="170">
        <f t="shared" si="0"/>
        <v>2000</v>
      </c>
      <c r="B26" s="179">
        <f>'TableD3(m)'!B26/'TableD2(m)'!B26*100000</f>
        <v>853.51862922753207</v>
      </c>
      <c r="C26" s="264">
        <f>'TableD3(m)'!C26/'TableD2(m)'!C26*100000</f>
        <v>79.082570021150829</v>
      </c>
      <c r="D26" s="264">
        <f>'TableD3(m)'!D26/'TableD2(m)'!D26*100000</f>
        <v>38.771408574113877</v>
      </c>
      <c r="E26" s="264">
        <f>'TableD3(m)'!E26/'TableD2(m)'!E26*100000</f>
        <v>106.70447527243627</v>
      </c>
      <c r="F26" s="264">
        <f>'TableD3(m)'!F26/'TableD2(m)'!F26*100000</f>
        <v>151.66463181723381</v>
      </c>
      <c r="G26" s="264">
        <f>'TableD3(m)'!G26/'TableD2(m)'!G26*100000</f>
        <v>369.09548285587238</v>
      </c>
      <c r="H26" s="264">
        <f>'TableD3(m)'!H26/'TableD2(m)'!H26*100000</f>
        <v>751.53222189430539</v>
      </c>
      <c r="I26" s="264">
        <f>'TableD3(m)'!I26/'TableD2(m)'!I26*100000</f>
        <v>1674.05374612076</v>
      </c>
      <c r="J26" s="264">
        <f>'TableD3(m)'!J26/'TableD2(m)'!J26*100000</f>
        <v>3862.3677347018333</v>
      </c>
      <c r="K26" s="264">
        <f>'TableD3(m)'!K26/'TableD2(m)'!K26*100000</f>
        <v>9796.1977297053254</v>
      </c>
      <c r="L26" s="265">
        <f>'TableD3(m)'!L26/'TableD2(m)'!L26*100000</f>
        <v>21891.824797132707</v>
      </c>
    </row>
    <row r="27" spans="1:12" x14ac:dyDescent="0.25">
      <c r="A27" s="170">
        <f t="shared" si="0"/>
        <v>2001</v>
      </c>
      <c r="B27" s="179">
        <f>'TableD3(m)'!B27/'TableD2(m)'!B27*100000</f>
        <v>847.00660031031509</v>
      </c>
      <c r="C27" s="264">
        <f>'TableD3(m)'!C27/'TableD2(m)'!C27*100000</f>
        <v>78.413787433764583</v>
      </c>
      <c r="D27" s="264">
        <f>'TableD3(m)'!D27/'TableD2(m)'!D27*100000</f>
        <v>40.292107656867145</v>
      </c>
      <c r="E27" s="264">
        <f>'TableD3(m)'!E27/'TableD2(m)'!E27*100000</f>
        <v>107.48595246402395</v>
      </c>
      <c r="F27" s="264">
        <f>'TableD3(m)'!F27/'TableD2(m)'!F27*100000</f>
        <v>151.94069386016693</v>
      </c>
      <c r="G27" s="264">
        <f>'TableD3(m)'!G27/'TableD2(m)'!G27*100000</f>
        <v>369.80498826158004</v>
      </c>
      <c r="H27" s="264">
        <f>'TableD3(m)'!H27/'TableD2(m)'!H27*100000</f>
        <v>746.9449597145325</v>
      </c>
      <c r="I27" s="264">
        <f>'TableD3(m)'!I27/'TableD2(m)'!I27*100000</f>
        <v>1628.3112595881923</v>
      </c>
      <c r="J27" s="264">
        <f>'TableD3(m)'!J27/'TableD2(m)'!J27*100000</f>
        <v>3752.1633472476042</v>
      </c>
      <c r="K27" s="264">
        <f>'TableD3(m)'!K27/'TableD2(m)'!K27*100000</f>
        <v>9381.8056801924158</v>
      </c>
      <c r="L27" s="265">
        <f>'TableD3(m)'!L27/'TableD2(m)'!L27*100000</f>
        <v>21567.994958890959</v>
      </c>
    </row>
    <row r="28" spans="1:12" x14ac:dyDescent="0.25">
      <c r="A28" s="170">
        <f t="shared" si="0"/>
        <v>2002</v>
      </c>
      <c r="B28" s="179">
        <f>'TableD3(m)'!B28/'TableD2(m)'!B28*100000</f>
        <v>838.31133255488476</v>
      </c>
      <c r="C28" s="264">
        <f>'TableD3(m)'!C28/'TableD2(m)'!C28*100000</f>
        <v>70.858736012007384</v>
      </c>
      <c r="D28" s="264">
        <f>'TableD3(m)'!D28/'TableD2(m)'!D28*100000</f>
        <v>35.568269655651996</v>
      </c>
      <c r="E28" s="264">
        <f>'TableD3(m)'!E28/'TableD2(m)'!E28*100000</f>
        <v>104.18402313593137</v>
      </c>
      <c r="F28" s="264">
        <f>'TableD3(m)'!F28/'TableD2(m)'!F28*100000</f>
        <v>145.74603752960468</v>
      </c>
      <c r="G28" s="264">
        <f>'TableD3(m)'!G28/'TableD2(m)'!G28*100000</f>
        <v>356.72162703636747</v>
      </c>
      <c r="H28" s="264">
        <f>'TableD3(m)'!H28/'TableD2(m)'!H28*100000</f>
        <v>758.66667192696605</v>
      </c>
      <c r="I28" s="264">
        <f>'TableD3(m)'!I28/'TableD2(m)'!I28*100000</f>
        <v>1584.6113590324992</v>
      </c>
      <c r="J28" s="264">
        <f>'TableD3(m)'!J28/'TableD2(m)'!J28*100000</f>
        <v>3676.520285687363</v>
      </c>
      <c r="K28" s="264">
        <f>'TableD3(m)'!K28/'TableD2(m)'!K28*100000</f>
        <v>9010.1719485755038</v>
      </c>
      <c r="L28" s="265">
        <f>'TableD3(m)'!L28/'TableD2(m)'!L28*100000</f>
        <v>21651.731654153551</v>
      </c>
    </row>
    <row r="29" spans="1:12" x14ac:dyDescent="0.25">
      <c r="A29" s="170">
        <f t="shared" si="0"/>
        <v>2003</v>
      </c>
      <c r="B29" s="179">
        <f>'TableD3(m)'!B29/'TableD2(m)'!B29*100000</f>
        <v>845.05820927446086</v>
      </c>
      <c r="C29" s="264">
        <f>'TableD3(m)'!C29/'TableD2(m)'!C29*100000</f>
        <v>69.487247046424429</v>
      </c>
      <c r="D29" s="264">
        <f>'TableD3(m)'!D29/'TableD2(m)'!D29*100000</f>
        <v>33.972261812897699</v>
      </c>
      <c r="E29" s="264">
        <f>'TableD3(m)'!E29/'TableD2(m)'!E29*100000</f>
        <v>94.915898974788107</v>
      </c>
      <c r="F29" s="264">
        <f>'TableD3(m)'!F29/'TableD2(m)'!F29*100000</f>
        <v>143.17374515398967</v>
      </c>
      <c r="G29" s="264">
        <f>'TableD3(m)'!G29/'TableD2(m)'!G29*100000</f>
        <v>347.35532617434183</v>
      </c>
      <c r="H29" s="264">
        <f>'TableD3(m)'!H29/'TableD2(m)'!H29*100000</f>
        <v>768.07323825026242</v>
      </c>
      <c r="I29" s="264">
        <f>'TableD3(m)'!I29/'TableD2(m)'!I29*100000</f>
        <v>1551.9184793072923</v>
      </c>
      <c r="J29" s="264">
        <f>'TableD3(m)'!J29/'TableD2(m)'!J29*100000</f>
        <v>3677.4573647666375</v>
      </c>
      <c r="K29" s="264">
        <f>'TableD3(m)'!K29/'TableD2(m)'!K29*100000</f>
        <v>8980.8345720313555</v>
      </c>
      <c r="L29" s="265">
        <f>'TableD3(m)'!L29/'TableD2(m)'!L29*100000</f>
        <v>22391.120680257274</v>
      </c>
    </row>
    <row r="30" spans="1:12" x14ac:dyDescent="0.25">
      <c r="A30" s="170">
        <f t="shared" si="0"/>
        <v>2004</v>
      </c>
      <c r="B30" s="179">
        <f>'TableD3(m)'!B30/'TableD2(m)'!B30*100000</f>
        <v>793.10590656739669</v>
      </c>
      <c r="C30" s="264">
        <f>'TableD3(m)'!C30/'TableD2(m)'!C30*100000</f>
        <v>65.371477867543334</v>
      </c>
      <c r="D30" s="264">
        <f>'TableD3(m)'!D30/'TableD2(m)'!D30*100000</f>
        <v>30.249323450534238</v>
      </c>
      <c r="E30" s="264">
        <f>'TableD3(m)'!E30/'TableD2(m)'!E30*100000</f>
        <v>89.336586248915012</v>
      </c>
      <c r="F30" s="264">
        <f>'TableD3(m)'!F30/'TableD2(m)'!F30*100000</f>
        <v>130.30462367012427</v>
      </c>
      <c r="G30" s="264">
        <f>'TableD3(m)'!G30/'TableD2(m)'!G30*100000</f>
        <v>325.38810798155532</v>
      </c>
      <c r="H30" s="264">
        <f>'TableD3(m)'!H30/'TableD2(m)'!H30*100000</f>
        <v>725.48259163928196</v>
      </c>
      <c r="I30" s="264">
        <f>'TableD3(m)'!I30/'TableD2(m)'!I30*100000</f>
        <v>1444.7308509889936</v>
      </c>
      <c r="J30" s="264">
        <f>'TableD3(m)'!J30/'TableD2(m)'!J30*100000</f>
        <v>3405.2201808107316</v>
      </c>
      <c r="K30" s="264">
        <f>'TableD3(m)'!K30/'TableD2(m)'!K30*100000</f>
        <v>8201.4272870831446</v>
      </c>
      <c r="L30" s="265">
        <f>'TableD3(m)'!L30/'TableD2(m)'!L30*100000</f>
        <v>20350.032262570759</v>
      </c>
    </row>
    <row r="31" spans="1:12" x14ac:dyDescent="0.25">
      <c r="A31" s="170">
        <f t="shared" si="0"/>
        <v>2005</v>
      </c>
      <c r="B31" s="179">
        <f>'TableD3(m)'!B31/'TableD2(m)'!B31*100000</f>
        <v>812.15467515014791</v>
      </c>
      <c r="C31" s="264">
        <f>'TableD3(m)'!C31/'TableD2(m)'!C31*100000</f>
        <v>61.143850094840978</v>
      </c>
      <c r="D31" s="264">
        <f>'TableD3(m)'!D31/'TableD2(m)'!D31*100000</f>
        <v>30.007604806196866</v>
      </c>
      <c r="E31" s="264">
        <f>'TableD3(m)'!E31/'TableD2(m)'!E31*100000</f>
        <v>88.246775359008637</v>
      </c>
      <c r="F31" s="264">
        <f>'TableD3(m)'!F31/'TableD2(m)'!F31*100000</f>
        <v>127.85437924363691</v>
      </c>
      <c r="G31" s="264">
        <f>'TableD3(m)'!G31/'TableD2(m)'!G31*100000</f>
        <v>315.29023818876703</v>
      </c>
      <c r="H31" s="264">
        <f>'TableD3(m)'!H31/'TableD2(m)'!H31*100000</f>
        <v>744.21761868905855</v>
      </c>
      <c r="I31" s="264">
        <f>'TableD3(m)'!I31/'TableD2(m)'!I31*100000</f>
        <v>1434.8015360935337</v>
      </c>
      <c r="J31" s="264">
        <f>'TableD3(m)'!J31/'TableD2(m)'!J31*100000</f>
        <v>3390.4955998505861</v>
      </c>
      <c r="K31" s="264">
        <f>'TableD3(m)'!K31/'TableD2(m)'!K31*100000</f>
        <v>8373.615581864804</v>
      </c>
      <c r="L31" s="265">
        <f>'TableD3(m)'!L31/'TableD2(m)'!L31*100000</f>
        <v>21493.727430229399</v>
      </c>
    </row>
    <row r="32" spans="1:12" x14ac:dyDescent="0.25">
      <c r="A32" s="170">
        <f t="shared" si="0"/>
        <v>2006</v>
      </c>
      <c r="B32" s="179">
        <f>'TableD3(m)'!B32/'TableD2(m)'!B32*100000</f>
        <v>799.69275220837642</v>
      </c>
      <c r="C32" s="264">
        <f>'TableD3(m)'!C32/'TableD2(m)'!C32*100000</f>
        <v>62.902456303510967</v>
      </c>
      <c r="D32" s="264">
        <f>'TableD3(m)'!D32/'TableD2(m)'!D32*100000</f>
        <v>28.969060686487758</v>
      </c>
      <c r="E32" s="264">
        <f>'TableD3(m)'!E32/'TableD2(m)'!E32*100000</f>
        <v>81.24076241803867</v>
      </c>
      <c r="F32" s="264">
        <f>'TableD3(m)'!F32/'TableD2(m)'!F32*100000</f>
        <v>124.81853924543597</v>
      </c>
      <c r="G32" s="264">
        <f>'TableD3(m)'!G32/'TableD2(m)'!G32*100000</f>
        <v>303.10790155313305</v>
      </c>
      <c r="H32" s="264">
        <f>'TableD3(m)'!H32/'TableD2(m)'!H32*100000</f>
        <v>733.10535584489082</v>
      </c>
      <c r="I32" s="264">
        <f>'TableD3(m)'!I32/'TableD2(m)'!I32*100000</f>
        <v>1380.7874793138365</v>
      </c>
      <c r="J32" s="264">
        <f>'TableD3(m)'!J32/'TableD2(m)'!J32*100000</f>
        <v>3213.9203905152867</v>
      </c>
      <c r="K32" s="264">
        <f>'TableD3(m)'!K32/'TableD2(m)'!K32*100000</f>
        <v>8110.5766615798757</v>
      </c>
      <c r="L32" s="265">
        <f>'TableD3(m)'!L32/'TableD2(m)'!L32*100000</f>
        <v>21191.659585987018</v>
      </c>
    </row>
    <row r="33" spans="1:12" x14ac:dyDescent="0.25">
      <c r="A33" s="170">
        <f t="shared" si="0"/>
        <v>2007</v>
      </c>
      <c r="B33" s="179">
        <f>'TableD3(m)'!B33/'TableD2(m)'!B33*100000</f>
        <v>804.88796009296641</v>
      </c>
      <c r="C33" s="264">
        <f>'TableD3(m)'!C33/'TableD2(m)'!C33*100000</f>
        <v>61.463147602410331</v>
      </c>
      <c r="D33" s="264">
        <f>'TableD3(m)'!D33/'TableD2(m)'!D33*100000</f>
        <v>27.107617240444569</v>
      </c>
      <c r="E33" s="264">
        <f>'TableD3(m)'!E33/'TableD2(m)'!E33*100000</f>
        <v>83.468807269834187</v>
      </c>
      <c r="F33" s="264">
        <f>'TableD3(m)'!F33/'TableD2(m)'!F33*100000</f>
        <v>118.5792276980163</v>
      </c>
      <c r="G33" s="264">
        <f>'TableD3(m)'!G33/'TableD2(m)'!G33*100000</f>
        <v>289.1164819216616</v>
      </c>
      <c r="H33" s="264">
        <f>'TableD3(m)'!H33/'TableD2(m)'!H33*100000</f>
        <v>723.40360994864034</v>
      </c>
      <c r="I33" s="264">
        <f>'TableD3(m)'!I33/'TableD2(m)'!I33*100000</f>
        <v>1354.3521195193098</v>
      </c>
      <c r="J33" s="264">
        <f>'TableD3(m)'!J33/'TableD2(m)'!J33*100000</f>
        <v>3134.2782764061694</v>
      </c>
      <c r="K33" s="264">
        <f>'TableD3(m)'!K33/'TableD2(m)'!K33*100000</f>
        <v>8169.2072561925343</v>
      </c>
      <c r="L33" s="265">
        <f>'TableD3(m)'!L33/'TableD2(m)'!L33*100000</f>
        <v>21818.19629449748</v>
      </c>
    </row>
    <row r="34" spans="1:12" x14ac:dyDescent="0.25">
      <c r="A34" s="170">
        <f t="shared" si="0"/>
        <v>2008</v>
      </c>
      <c r="B34" s="179">
        <f>'TableD3(m)'!B34/'TableD2(m)'!B34*100000</f>
        <v>812.87036081860151</v>
      </c>
      <c r="C34" s="264">
        <f>'TableD3(m)'!C34/'TableD2(m)'!C34*100000</f>
        <v>58.760315991107191</v>
      </c>
      <c r="D34" s="264">
        <f>'TableD3(m)'!D34/'TableD2(m)'!D34*100000</f>
        <v>25.255077562769873</v>
      </c>
      <c r="E34" s="264">
        <f>'TableD3(m)'!E34/'TableD2(m)'!E34*100000</f>
        <v>82.94440942460308</v>
      </c>
      <c r="F34" s="264">
        <f>'TableD3(m)'!F34/'TableD2(m)'!F34*100000</f>
        <v>115.4663300181667</v>
      </c>
      <c r="G34" s="264">
        <f>'TableD3(m)'!G34/'TableD2(m)'!G34*100000</f>
        <v>280.19121878771006</v>
      </c>
      <c r="H34" s="264">
        <f>'TableD3(m)'!H34/'TableD2(m)'!H34*100000</f>
        <v>712.1092258203654</v>
      </c>
      <c r="I34" s="264">
        <f>'TableD3(m)'!I34/'TableD2(m)'!I34*100000</f>
        <v>1317.0270277553946</v>
      </c>
      <c r="J34" s="264">
        <f>'TableD3(m)'!J34/'TableD2(m)'!J34*100000</f>
        <v>3085.4980441122457</v>
      </c>
      <c r="K34" s="264">
        <f>'TableD3(m)'!K34/'TableD2(m)'!K34*100000</f>
        <v>8289.8341288271695</v>
      </c>
      <c r="L34" s="265">
        <f>'TableD3(m)'!L34/'TableD2(m)'!L34*100000</f>
        <v>22014.174965130231</v>
      </c>
    </row>
    <row r="35" spans="1:12" x14ac:dyDescent="0.25">
      <c r="A35" s="170">
        <f t="shared" si="0"/>
        <v>2009</v>
      </c>
      <c r="B35" s="179">
        <f>'TableD3(m)'!B35/'TableD2(m)'!B35*100000</f>
        <v>814.78322830224795</v>
      </c>
      <c r="C35" s="264">
        <f>'TableD3(m)'!C35/'TableD2(m)'!C35*100000</f>
        <v>60.241982293703607</v>
      </c>
      <c r="D35" s="264">
        <f>'TableD3(m)'!D35/'TableD2(m)'!D35*100000</f>
        <v>26.571045035617487</v>
      </c>
      <c r="E35" s="264">
        <f>'TableD3(m)'!E35/'TableD2(m)'!E35*100000</f>
        <v>80.040490772580213</v>
      </c>
      <c r="F35" s="264">
        <f>'TableD3(m)'!F35/'TableD2(m)'!F35*100000</f>
        <v>118.99986859968932</v>
      </c>
      <c r="G35" s="264">
        <f>'TableD3(m)'!G35/'TableD2(m)'!G35*100000</f>
        <v>277.61820044057254</v>
      </c>
      <c r="H35" s="264">
        <f>'TableD3(m)'!H35/'TableD2(m)'!H35*100000</f>
        <v>710.87607383967179</v>
      </c>
      <c r="I35" s="264">
        <f>'TableD3(m)'!I35/'TableD2(m)'!I35*100000</f>
        <v>1295.5144539427886</v>
      </c>
      <c r="J35" s="264">
        <f>'TableD3(m)'!J35/'TableD2(m)'!J35*100000</f>
        <v>2993.9475749669941</v>
      </c>
      <c r="K35" s="264">
        <f>'TableD3(m)'!K35/'TableD2(m)'!K35*100000</f>
        <v>8228.933932721382</v>
      </c>
      <c r="L35" s="265">
        <f>'TableD3(m)'!L35/'TableD2(m)'!L35*100000</f>
        <v>21594.295193842332</v>
      </c>
    </row>
    <row r="36" spans="1:12" x14ac:dyDescent="0.25">
      <c r="A36" s="170">
        <f t="shared" si="0"/>
        <v>2010</v>
      </c>
      <c r="B36" s="179">
        <f>'TableD3(m)'!B36/'TableD2(m)'!B36*100000</f>
        <v>803.68255746093052</v>
      </c>
      <c r="C36" s="264">
        <f>'TableD3(m)'!C36/'TableD2(m)'!C36*100000</f>
        <v>56.85283764119886</v>
      </c>
      <c r="D36" s="264">
        <f>'TableD3(m)'!D36/'TableD2(m)'!D36*100000</f>
        <v>24.82211665885135</v>
      </c>
      <c r="E36" s="264">
        <f>'TableD3(m)'!E36/'TableD2(m)'!E36*100000</f>
        <v>76.577573491315619</v>
      </c>
      <c r="F36" s="264">
        <f>'TableD3(m)'!F36/'TableD2(m)'!F36*100000</f>
        <v>117.25806883170036</v>
      </c>
      <c r="G36" s="264">
        <f>'TableD3(m)'!G36/'TableD2(m)'!G36*100000</f>
        <v>268.09335363839159</v>
      </c>
      <c r="H36" s="264">
        <f>'TableD3(m)'!H36/'TableD2(m)'!H36*100000</f>
        <v>695.72008091032774</v>
      </c>
      <c r="I36" s="264">
        <f>'TableD3(m)'!I36/'TableD2(m)'!I36*100000</f>
        <v>1295.7218699844195</v>
      </c>
      <c r="J36" s="264">
        <f>'TableD3(m)'!J36/'TableD2(m)'!J36*100000</f>
        <v>2918.8007928451311</v>
      </c>
      <c r="K36" s="264">
        <f>'TableD3(m)'!K36/'TableD2(m)'!K36*100000</f>
        <v>8017.006996938565</v>
      </c>
      <c r="L36" s="265">
        <f>'TableD3(m)'!L36/'TableD2(m)'!L36*100000</f>
        <v>20167.892911548312</v>
      </c>
    </row>
    <row r="37" spans="1:12" ht="16.5" thickBot="1" x14ac:dyDescent="0.3">
      <c r="A37" s="180">
        <f t="shared" si="0"/>
        <v>2011</v>
      </c>
      <c r="B37" s="266">
        <f>'TableD3(m)'!B37/'TableD2(m)'!B37*100000</f>
        <v>780.83309084822542</v>
      </c>
      <c r="C37" s="267">
        <f>'TableD3(m)'!C37/'TableD2(m)'!C37*100000</f>
        <v>52.937750591657213</v>
      </c>
      <c r="D37" s="267">
        <f>'TableD3(m)'!D37/'TableD2(m)'!D37*100000</f>
        <v>22.842054048868292</v>
      </c>
      <c r="E37" s="267">
        <f>'TableD3(m)'!E37/'TableD2(m)'!E37*100000</f>
        <v>76.708152370541811</v>
      </c>
      <c r="F37" s="267">
        <f>'TableD3(m)'!F37/'TableD2(m)'!F37*100000</f>
        <v>111.95483838737073</v>
      </c>
      <c r="G37" s="267">
        <f>'TableD3(m)'!G37/'TableD2(m)'!G37*100000</f>
        <v>257.5234642840303</v>
      </c>
      <c r="H37" s="267">
        <f>'TableD3(m)'!H37/'TableD2(m)'!H37*100000</f>
        <v>678.12996952864671</v>
      </c>
      <c r="I37" s="267">
        <f>'TableD3(m)'!I37/'TableD2(m)'!I37*100000</f>
        <v>1265.0704476944081</v>
      </c>
      <c r="J37" s="267">
        <f>'TableD3(m)'!J37/'TableD2(m)'!J37*100000</f>
        <v>2819.8778208760164</v>
      </c>
      <c r="K37" s="267">
        <f>'TableD3(m)'!K37/'TableD2(m)'!K37*100000</f>
        <v>7681.1701619728392</v>
      </c>
      <c r="L37" s="268">
        <f>'TableD3(m)'!L37/'TableD2(m)'!L37*100000</f>
        <v>19005.660758811242</v>
      </c>
    </row>
  </sheetData>
  <sheetProtection selectLockedCells="1" selectUnlockedCells="1"/>
  <mergeCells count="2">
    <mergeCell ref="A6:L6"/>
    <mergeCell ref="A8:A9"/>
  </mergeCells>
  <hyperlinks>
    <hyperlink ref="A1" location="Index!A1" display="Back to index"/>
  </hyperlinks>
  <pageMargins left="0.78749999999999998" right="0.78749999999999998" top="1.0527777777778" bottom="1.0527777777778" header="0.78749999999999998" footer="0.78749999999999998"/>
  <pageSetup paperSize="9" firstPageNumber="0" orientation="portrait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TableD1</vt:lpstr>
      <vt:lpstr>TableD2</vt:lpstr>
      <vt:lpstr>TableD2(m)</vt:lpstr>
      <vt:lpstr>TableD2(f)</vt:lpstr>
      <vt:lpstr>TableD3</vt:lpstr>
      <vt:lpstr>TableD3(m)</vt:lpstr>
      <vt:lpstr>TableD3(f)</vt:lpstr>
      <vt:lpstr>TableD4(m)</vt:lpstr>
      <vt:lpstr>TableD4(f)</vt:lpstr>
      <vt:lpstr>TableD5</vt:lpstr>
      <vt:lpstr>exportdmtg</vt:lpstr>
      <vt:lpstr>agregat</vt:lpstr>
      <vt:lpstr>statawealthcompo</vt:lpstr>
      <vt:lpstr>statawealthcompo2</vt:lpstr>
      <vt:lpstr>statadiffmort</vt:lpstr>
      <vt:lpstr>stataDMTG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2015-05-07T17:52:37Z</dcterms:created>
  <dcterms:modified xsi:type="dcterms:W3CDTF">2017-01-31T09:53:48Z</dcterms:modified>
</cp:coreProperties>
</file>