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6140" yWindow="45" windowWidth="9030" windowHeight="12045"/>
  </bookViews>
  <sheets>
    <sheet name="Index" sheetId="1" r:id="rId1"/>
    <sheet name="TD1" sheetId="7" r:id="rId2"/>
    <sheet name="TD2" sheetId="8" r:id="rId3"/>
    <sheet name="TD2(m)" sheetId="9" r:id="rId4"/>
    <sheet name="TD2(f)" sheetId="10" r:id="rId5"/>
    <sheet name="TD3" sheetId="11" r:id="rId6"/>
    <sheet name="TD3(m)" sheetId="12" r:id="rId7"/>
    <sheet name="TD3(f)" sheetId="13" r:id="rId8"/>
    <sheet name="TD4(m)" sheetId="14" r:id="rId9"/>
    <sheet name="TD4(f)" sheetId="15" r:id="rId10"/>
    <sheet name="TD5" sheetId="16" r:id="rId11"/>
    <sheet name="TD6" sheetId="17" r:id="rId12"/>
    <sheet name="TD7" sheetId="20" r:id="rId13"/>
    <sheet name="TD8" sheetId="24" r:id="rId14"/>
    <sheet name="TD9" sheetId="6" r:id="rId15"/>
    <sheet name="TD10" sheetId="21" r:id="rId16"/>
    <sheet name="FD1" sheetId="4" r:id="rId17"/>
    <sheet name="FD2" sheetId="5" r:id="rId18"/>
    <sheet name="FD3" sheetId="22" r:id="rId19"/>
    <sheet name="FD4" sheetId="23" r:id="rId20"/>
    <sheet name="DataSeries" sheetId="3" r:id="rId21"/>
  </sheets>
  <definedNames>
    <definedName name="HTML_CodePage" hidden="1">1252</definedName>
    <definedName name="HTML_Control" localSheetId="13"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s>
  <calcPr calcId="152511" concurrentCalc="0"/>
</workbook>
</file>

<file path=xl/calcChain.xml><?xml version="1.0" encoding="utf-8"?>
<calcChain xmlns="http://schemas.openxmlformats.org/spreadsheetml/2006/main">
  <c r="D9" i="17" l="1"/>
  <c r="D10" i="17"/>
  <c r="D11" i="17"/>
  <c r="D12" i="17"/>
  <c r="D13" i="17"/>
  <c r="M45" i="3"/>
  <c r="N45" i="3"/>
  <c r="O45" i="3"/>
  <c r="M41" i="3"/>
  <c r="N41" i="3"/>
  <c r="O41" i="3"/>
  <c r="M35" i="3"/>
  <c r="N35" i="3"/>
  <c r="O35" i="3"/>
  <c r="M29" i="3"/>
  <c r="N29" i="3"/>
  <c r="O29" i="3"/>
  <c r="M22" i="3"/>
  <c r="N22" i="3"/>
  <c r="O22" i="3"/>
  <c r="O19" i="3"/>
  <c r="N19" i="3"/>
  <c r="M19" i="3"/>
  <c r="J45" i="3"/>
  <c r="K45" i="3"/>
  <c r="L45" i="3"/>
  <c r="J41" i="3"/>
  <c r="K41" i="3"/>
  <c r="L41" i="3"/>
  <c r="J35" i="3"/>
  <c r="K35" i="3"/>
  <c r="L35" i="3"/>
  <c r="J29" i="3"/>
  <c r="K29" i="3"/>
  <c r="L29" i="3"/>
  <c r="J22" i="3"/>
  <c r="K22" i="3"/>
  <c r="L22" i="3"/>
  <c r="L19" i="3"/>
  <c r="K19" i="3"/>
  <c r="J19" i="3"/>
  <c r="I45" i="3"/>
  <c r="H45" i="3"/>
  <c r="G45" i="3"/>
  <c r="F45" i="3"/>
  <c r="I41" i="3"/>
  <c r="H41" i="3"/>
  <c r="G41" i="3"/>
  <c r="F41" i="3"/>
  <c r="I35" i="3"/>
  <c r="H35" i="3"/>
  <c r="G35" i="3"/>
  <c r="F35" i="3"/>
  <c r="I29" i="3"/>
  <c r="H29" i="3"/>
  <c r="G29" i="3"/>
  <c r="F29" i="3"/>
  <c r="I22" i="3"/>
  <c r="H22" i="3"/>
  <c r="G22" i="3"/>
  <c r="F22" i="3"/>
  <c r="H19" i="3"/>
  <c r="I19" i="3"/>
  <c r="G19" i="3"/>
  <c r="F19" i="3"/>
  <c r="D27" i="21"/>
  <c r="D23" i="21"/>
  <c r="D18" i="21"/>
  <c r="D11" i="21"/>
  <c r="D28" i="21"/>
  <c r="D26" i="21"/>
  <c r="D25" i="21"/>
  <c r="D24" i="21"/>
  <c r="D21" i="21"/>
  <c r="D20" i="21"/>
  <c r="D19" i="21"/>
  <c r="D17" i="21"/>
  <c r="D16" i="21"/>
  <c r="D10" i="21"/>
  <c r="D12" i="21"/>
  <c r="D13" i="21"/>
  <c r="D14" i="21"/>
  <c r="B24" i="6"/>
  <c r="B25" i="6"/>
  <c r="B26" i="6"/>
  <c r="B27" i="6"/>
  <c r="B28" i="6"/>
  <c r="B23" i="6"/>
  <c r="B17" i="6"/>
  <c r="B18" i="6"/>
  <c r="B19" i="6"/>
  <c r="B20" i="6"/>
  <c r="B21" i="6"/>
  <c r="B16" i="6"/>
  <c r="B10" i="6"/>
  <c r="B11" i="6"/>
  <c r="B12" i="6"/>
  <c r="B13" i="6"/>
  <c r="B14" i="6"/>
  <c r="B9" i="6"/>
  <c r="D9" i="21"/>
  <c r="C24" i="21"/>
  <c r="C25" i="21"/>
  <c r="C26" i="21"/>
  <c r="C27" i="21"/>
  <c r="C28" i="21"/>
  <c r="C23" i="21"/>
  <c r="C17" i="21"/>
  <c r="C18" i="21"/>
  <c r="C19" i="21"/>
  <c r="C20" i="21"/>
  <c r="C21" i="21"/>
  <c r="C16" i="21"/>
  <c r="C10" i="21"/>
  <c r="C11" i="21"/>
  <c r="C12" i="21"/>
  <c r="C13" i="21"/>
  <c r="C14" i="21"/>
  <c r="C9" i="21"/>
  <c r="D48" i="20"/>
  <c r="D44" i="20"/>
  <c r="D32" i="20"/>
  <c r="D25" i="20"/>
  <c r="D22" i="20"/>
  <c r="S19" i="20"/>
  <c r="S20" i="20"/>
  <c r="Y32" i="20"/>
  <c r="S35" i="20"/>
  <c r="Y36" i="20"/>
  <c r="A39" i="20"/>
  <c r="A40" i="20"/>
  <c r="A41" i="20"/>
  <c r="A42" i="20"/>
  <c r="A43" i="20"/>
  <c r="A44" i="20"/>
  <c r="A45" i="20"/>
  <c r="A46" i="20"/>
  <c r="A47" i="20"/>
  <c r="A48" i="20"/>
  <c r="A33" i="20"/>
  <c r="A34" i="20"/>
  <c r="A35" i="20"/>
  <c r="A36" i="20"/>
  <c r="A37" i="20"/>
  <c r="A26" i="20"/>
  <c r="A27" i="20"/>
  <c r="A28" i="20"/>
  <c r="A29" i="20"/>
  <c r="A30" i="20"/>
  <c r="A31" i="20"/>
  <c r="A23" i="20"/>
  <c r="A24" i="20"/>
  <c r="D8" i="17"/>
  <c r="D34" i="16"/>
  <c r="D43" i="16"/>
  <c r="D52" i="16"/>
  <c r="K52" i="16"/>
  <c r="K53" i="16"/>
  <c r="C34" i="16"/>
  <c r="C43" i="16"/>
  <c r="C52" i="16"/>
  <c r="J52" i="16"/>
  <c r="J53" i="16"/>
  <c r="D17" i="16"/>
  <c r="D35" i="16"/>
  <c r="D44" i="16"/>
  <c r="D53" i="16"/>
  <c r="C17" i="16"/>
  <c r="C35" i="16"/>
  <c r="C44" i="16"/>
  <c r="C53" i="16"/>
  <c r="D33" i="16"/>
  <c r="D42" i="16"/>
  <c r="D51" i="16"/>
  <c r="K51" i="16"/>
  <c r="C33" i="16"/>
  <c r="C42" i="16"/>
  <c r="C51" i="16"/>
  <c r="J51" i="16"/>
  <c r="D32" i="16"/>
  <c r="D41" i="16"/>
  <c r="D50" i="16"/>
  <c r="K50" i="16"/>
  <c r="C32" i="16"/>
  <c r="C41" i="16"/>
  <c r="C50" i="16"/>
  <c r="J50" i="16"/>
  <c r="D31" i="16"/>
  <c r="D40" i="16"/>
  <c r="D49" i="16"/>
  <c r="K49" i="16"/>
  <c r="C31" i="16"/>
  <c r="C40" i="16"/>
  <c r="C49" i="16"/>
  <c r="J49" i="16"/>
  <c r="D30" i="16"/>
  <c r="D39" i="16"/>
  <c r="D48" i="16"/>
  <c r="K48" i="16"/>
  <c r="C30" i="16"/>
  <c r="C39" i="16"/>
  <c r="C48" i="16"/>
  <c r="J48" i="16"/>
  <c r="D29" i="16"/>
  <c r="D38" i="16"/>
  <c r="D47" i="16"/>
  <c r="K47" i="16"/>
  <c r="C29" i="16"/>
  <c r="C38" i="16"/>
  <c r="C47" i="16"/>
  <c r="J47" i="16"/>
  <c r="K16" i="16"/>
  <c r="K17" i="16"/>
  <c r="K26" i="16"/>
  <c r="K35" i="16"/>
  <c r="K44" i="16"/>
  <c r="J16" i="16"/>
  <c r="J17" i="16"/>
  <c r="J26" i="16"/>
  <c r="J35" i="16"/>
  <c r="J44" i="16"/>
  <c r="K25" i="16"/>
  <c r="K34" i="16"/>
  <c r="K43" i="16"/>
  <c r="J25" i="16"/>
  <c r="J34" i="16"/>
  <c r="J43" i="16"/>
  <c r="K15" i="16"/>
  <c r="K24" i="16"/>
  <c r="K33" i="16"/>
  <c r="K42" i="16"/>
  <c r="J15" i="16"/>
  <c r="J24" i="16"/>
  <c r="J33" i="16"/>
  <c r="J42" i="16"/>
  <c r="K14" i="16"/>
  <c r="K23" i="16"/>
  <c r="K32" i="16"/>
  <c r="K41" i="16"/>
  <c r="J14" i="16"/>
  <c r="J23" i="16"/>
  <c r="J32" i="16"/>
  <c r="J41" i="16"/>
  <c r="K13" i="16"/>
  <c r="K22" i="16"/>
  <c r="K31" i="16"/>
  <c r="K40" i="16"/>
  <c r="J13" i="16"/>
  <c r="J22" i="16"/>
  <c r="J31" i="16"/>
  <c r="J40" i="16"/>
  <c r="K12" i="16"/>
  <c r="K21" i="16"/>
  <c r="K30" i="16"/>
  <c r="K39" i="16"/>
  <c r="J12" i="16"/>
  <c r="J21" i="16"/>
  <c r="J30" i="16"/>
  <c r="J39" i="16"/>
  <c r="K11" i="16"/>
  <c r="K20" i="16"/>
  <c r="K29" i="16"/>
  <c r="K38" i="16"/>
  <c r="J11" i="16"/>
  <c r="J20" i="16"/>
  <c r="J29" i="16"/>
  <c r="J38" i="16"/>
  <c r="D26" i="16"/>
  <c r="C26" i="16"/>
  <c r="D25" i="16"/>
  <c r="C25" i="16"/>
  <c r="D24" i="16"/>
  <c r="C24" i="16"/>
  <c r="D23" i="16"/>
  <c r="C23" i="16"/>
  <c r="D22" i="16"/>
  <c r="C22" i="16"/>
  <c r="D21" i="16"/>
  <c r="C21" i="16"/>
  <c r="D20" i="16"/>
  <c r="C20" i="16"/>
  <c r="L37" i="15"/>
  <c r="K37" i="15"/>
  <c r="J37" i="15"/>
  <c r="I37" i="15"/>
  <c r="H37" i="15"/>
  <c r="G37" i="15"/>
  <c r="F37" i="15"/>
  <c r="E37" i="15"/>
  <c r="D37" i="15"/>
  <c r="C37" i="15"/>
  <c r="B37" i="13"/>
  <c r="B37" i="15"/>
  <c r="A24" i="15"/>
  <c r="A25" i="15"/>
  <c r="A26" i="15"/>
  <c r="A27" i="15"/>
  <c r="A28" i="15"/>
  <c r="A29" i="15"/>
  <c r="A30" i="15"/>
  <c r="A31" i="15"/>
  <c r="A32" i="15"/>
  <c r="A33" i="15"/>
  <c r="A34" i="15"/>
  <c r="A35" i="15"/>
  <c r="A36" i="15"/>
  <c r="A37" i="15"/>
  <c r="L36" i="15"/>
  <c r="K36" i="15"/>
  <c r="J36" i="15"/>
  <c r="I36" i="15"/>
  <c r="H36" i="15"/>
  <c r="G36" i="15"/>
  <c r="F36" i="15"/>
  <c r="E36" i="15"/>
  <c r="D36" i="15"/>
  <c r="C36" i="15"/>
  <c r="B36" i="13"/>
  <c r="B36" i="15"/>
  <c r="L35" i="15"/>
  <c r="K35" i="15"/>
  <c r="J35" i="15"/>
  <c r="I35" i="15"/>
  <c r="H35" i="15"/>
  <c r="G35" i="15"/>
  <c r="F35" i="15"/>
  <c r="E35" i="15"/>
  <c r="D35" i="15"/>
  <c r="C35" i="15"/>
  <c r="B35" i="13"/>
  <c r="B35" i="15"/>
  <c r="L34" i="15"/>
  <c r="K34" i="15"/>
  <c r="J34" i="15"/>
  <c r="I34" i="15"/>
  <c r="H34" i="15"/>
  <c r="G34" i="15"/>
  <c r="F34" i="15"/>
  <c r="E34" i="15"/>
  <c r="D34" i="15"/>
  <c r="C34" i="15"/>
  <c r="B34" i="13"/>
  <c r="B34" i="15"/>
  <c r="L33" i="15"/>
  <c r="K33" i="15"/>
  <c r="J33" i="15"/>
  <c r="I33" i="15"/>
  <c r="H33" i="15"/>
  <c r="G33" i="15"/>
  <c r="F33" i="15"/>
  <c r="E33" i="15"/>
  <c r="D33" i="15"/>
  <c r="C33" i="15"/>
  <c r="B33" i="13"/>
  <c r="B33" i="15"/>
  <c r="L32" i="15"/>
  <c r="K32" i="15"/>
  <c r="J32" i="15"/>
  <c r="I32" i="15"/>
  <c r="H32" i="15"/>
  <c r="G32" i="15"/>
  <c r="F32" i="15"/>
  <c r="E32" i="15"/>
  <c r="D32" i="15"/>
  <c r="C32" i="15"/>
  <c r="B32" i="13"/>
  <c r="B32" i="15"/>
  <c r="L31" i="15"/>
  <c r="K31" i="15"/>
  <c r="J31" i="15"/>
  <c r="I31" i="15"/>
  <c r="H31" i="15"/>
  <c r="G31" i="15"/>
  <c r="F31" i="15"/>
  <c r="E31" i="15"/>
  <c r="D31" i="15"/>
  <c r="C31" i="15"/>
  <c r="B31" i="13"/>
  <c r="B31" i="15"/>
  <c r="L30" i="15"/>
  <c r="K30" i="15"/>
  <c r="J30" i="15"/>
  <c r="I30" i="15"/>
  <c r="H30" i="15"/>
  <c r="G30" i="15"/>
  <c r="F30" i="15"/>
  <c r="E30" i="15"/>
  <c r="D30" i="15"/>
  <c r="C30" i="15"/>
  <c r="B30" i="13"/>
  <c r="B30" i="15"/>
  <c r="L29" i="15"/>
  <c r="K29" i="15"/>
  <c r="J29" i="15"/>
  <c r="I29" i="15"/>
  <c r="H29" i="15"/>
  <c r="G29" i="15"/>
  <c r="F29" i="15"/>
  <c r="E29" i="15"/>
  <c r="D29" i="15"/>
  <c r="C29" i="15"/>
  <c r="B29" i="13"/>
  <c r="B29" i="15"/>
  <c r="L28" i="15"/>
  <c r="K28" i="15"/>
  <c r="J28" i="15"/>
  <c r="I28" i="15"/>
  <c r="H28" i="15"/>
  <c r="G28" i="15"/>
  <c r="F28" i="15"/>
  <c r="E28" i="15"/>
  <c r="D28" i="15"/>
  <c r="C28" i="15"/>
  <c r="B28" i="13"/>
  <c r="B28" i="15"/>
  <c r="L27" i="15"/>
  <c r="K27" i="15"/>
  <c r="J27" i="15"/>
  <c r="I27" i="15"/>
  <c r="H27" i="15"/>
  <c r="G27" i="15"/>
  <c r="F27" i="15"/>
  <c r="E27" i="15"/>
  <c r="D27" i="15"/>
  <c r="C27" i="15"/>
  <c r="B27" i="13"/>
  <c r="B27" i="15"/>
  <c r="L26" i="15"/>
  <c r="K26" i="15"/>
  <c r="J26" i="15"/>
  <c r="I26" i="15"/>
  <c r="H26" i="15"/>
  <c r="G26" i="15"/>
  <c r="F26" i="15"/>
  <c r="E26" i="15"/>
  <c r="D26" i="15"/>
  <c r="C26" i="15"/>
  <c r="B26" i="13"/>
  <c r="B26" i="15"/>
  <c r="L25" i="15"/>
  <c r="K25" i="15"/>
  <c r="J25" i="15"/>
  <c r="I25" i="15"/>
  <c r="H25" i="15"/>
  <c r="G25" i="15"/>
  <c r="F25" i="15"/>
  <c r="E25" i="15"/>
  <c r="D25" i="15"/>
  <c r="C25" i="15"/>
  <c r="B25" i="13"/>
  <c r="B25" i="15"/>
  <c r="L24" i="15"/>
  <c r="K24" i="15"/>
  <c r="J24" i="15"/>
  <c r="I24" i="15"/>
  <c r="H24" i="15"/>
  <c r="G24" i="15"/>
  <c r="F24" i="15"/>
  <c r="E24" i="15"/>
  <c r="D24" i="15"/>
  <c r="C24" i="15"/>
  <c r="B24" i="13"/>
  <c r="B24" i="15"/>
  <c r="L23" i="15"/>
  <c r="K23" i="15"/>
  <c r="J23" i="15"/>
  <c r="I23" i="15"/>
  <c r="H23" i="15"/>
  <c r="G23" i="15"/>
  <c r="F23" i="15"/>
  <c r="E23" i="15"/>
  <c r="D23" i="15"/>
  <c r="C23" i="15"/>
  <c r="B23" i="15"/>
  <c r="L22" i="15"/>
  <c r="K22" i="15"/>
  <c r="J22" i="15"/>
  <c r="I22" i="15"/>
  <c r="H22" i="15"/>
  <c r="G22" i="15"/>
  <c r="F22" i="15"/>
  <c r="E22" i="15"/>
  <c r="D22" i="15"/>
  <c r="C22" i="15"/>
  <c r="B22" i="15"/>
  <c r="L21" i="15"/>
  <c r="K21" i="15"/>
  <c r="J21" i="15"/>
  <c r="I21" i="15"/>
  <c r="H21" i="15"/>
  <c r="G21" i="15"/>
  <c r="F21" i="15"/>
  <c r="E21" i="15"/>
  <c r="D21" i="15"/>
  <c r="C21" i="15"/>
  <c r="B21" i="15"/>
  <c r="L20" i="15"/>
  <c r="K20" i="15"/>
  <c r="J20" i="15"/>
  <c r="I20" i="15"/>
  <c r="H20" i="15"/>
  <c r="G20" i="15"/>
  <c r="F20" i="15"/>
  <c r="E20" i="15"/>
  <c r="D20" i="15"/>
  <c r="C20" i="15"/>
  <c r="B20" i="15"/>
  <c r="L19" i="15"/>
  <c r="K19" i="15"/>
  <c r="J19" i="15"/>
  <c r="I19" i="15"/>
  <c r="H19" i="15"/>
  <c r="G19" i="15"/>
  <c r="F19" i="15"/>
  <c r="E19" i="15"/>
  <c r="D19" i="15"/>
  <c r="C19" i="15"/>
  <c r="B19" i="15"/>
  <c r="L18" i="15"/>
  <c r="K18" i="15"/>
  <c r="J18" i="15"/>
  <c r="I18" i="15"/>
  <c r="H18" i="15"/>
  <c r="G18" i="15"/>
  <c r="F18" i="15"/>
  <c r="E18" i="15"/>
  <c r="D18" i="15"/>
  <c r="C18" i="15"/>
  <c r="B18" i="15"/>
  <c r="L17" i="15"/>
  <c r="K17" i="15"/>
  <c r="J17" i="15"/>
  <c r="I17" i="15"/>
  <c r="H17" i="15"/>
  <c r="G17" i="15"/>
  <c r="F17" i="15"/>
  <c r="E17" i="15"/>
  <c r="D17" i="15"/>
  <c r="C17" i="15"/>
  <c r="B17" i="15"/>
  <c r="L16" i="15"/>
  <c r="K16" i="15"/>
  <c r="J16" i="15"/>
  <c r="I16" i="15"/>
  <c r="H16" i="15"/>
  <c r="G16" i="15"/>
  <c r="F16" i="15"/>
  <c r="E16" i="15"/>
  <c r="D16" i="15"/>
  <c r="C16" i="15"/>
  <c r="B16" i="15"/>
  <c r="L15" i="15"/>
  <c r="K15" i="15"/>
  <c r="J15" i="15"/>
  <c r="I15" i="15"/>
  <c r="H15" i="15"/>
  <c r="G15" i="15"/>
  <c r="F15" i="15"/>
  <c r="E15" i="15"/>
  <c r="D15" i="15"/>
  <c r="C15" i="15"/>
  <c r="B15" i="15"/>
  <c r="L14" i="15"/>
  <c r="K14" i="15"/>
  <c r="J14" i="15"/>
  <c r="I14" i="15"/>
  <c r="H14" i="15"/>
  <c r="G14" i="15"/>
  <c r="F14" i="15"/>
  <c r="E14" i="15"/>
  <c r="D14" i="15"/>
  <c r="C14" i="15"/>
  <c r="B14" i="15"/>
  <c r="L13" i="15"/>
  <c r="K13" i="15"/>
  <c r="J13" i="15"/>
  <c r="I13" i="15"/>
  <c r="H13" i="15"/>
  <c r="G13" i="15"/>
  <c r="F13" i="15"/>
  <c r="E13" i="15"/>
  <c r="D13" i="15"/>
  <c r="C13" i="15"/>
  <c r="B13" i="15"/>
  <c r="L12" i="15"/>
  <c r="K12" i="15"/>
  <c r="J12" i="15"/>
  <c r="I12" i="15"/>
  <c r="H12" i="15"/>
  <c r="G12" i="15"/>
  <c r="F12" i="15"/>
  <c r="E12" i="15"/>
  <c r="D12" i="15"/>
  <c r="C12" i="15"/>
  <c r="B12" i="15"/>
  <c r="L11" i="15"/>
  <c r="K11" i="15"/>
  <c r="J11" i="15"/>
  <c r="I11" i="15"/>
  <c r="H11" i="15"/>
  <c r="G11" i="15"/>
  <c r="F11" i="15"/>
  <c r="E11" i="15"/>
  <c r="D11" i="15"/>
  <c r="C11" i="15"/>
  <c r="B11" i="15"/>
  <c r="L10" i="15"/>
  <c r="K10" i="15"/>
  <c r="J10" i="15"/>
  <c r="I10" i="15"/>
  <c r="H10" i="15"/>
  <c r="G10" i="15"/>
  <c r="F10" i="15"/>
  <c r="E10" i="15"/>
  <c r="D10" i="15"/>
  <c r="C10" i="15"/>
  <c r="B10" i="15"/>
  <c r="L37" i="14"/>
  <c r="K37" i="14"/>
  <c r="J37" i="14"/>
  <c r="I37" i="14"/>
  <c r="H37" i="14"/>
  <c r="G37" i="14"/>
  <c r="F37" i="14"/>
  <c r="E37" i="14"/>
  <c r="D37" i="14"/>
  <c r="C37" i="14"/>
  <c r="B37" i="12"/>
  <c r="B37" i="14"/>
  <c r="A24" i="14"/>
  <c r="A25" i="14"/>
  <c r="A26" i="14"/>
  <c r="A27" i="14"/>
  <c r="A28" i="14"/>
  <c r="A29" i="14"/>
  <c r="A30" i="14"/>
  <c r="A31" i="14"/>
  <c r="A32" i="14"/>
  <c r="A33" i="14"/>
  <c r="A34" i="14"/>
  <c r="A35" i="14"/>
  <c r="A36" i="14"/>
  <c r="A37" i="14"/>
  <c r="L36" i="14"/>
  <c r="K36" i="14"/>
  <c r="J36" i="14"/>
  <c r="I36" i="14"/>
  <c r="H36" i="14"/>
  <c r="G36" i="14"/>
  <c r="F36" i="14"/>
  <c r="E36" i="14"/>
  <c r="D36" i="14"/>
  <c r="C36" i="14"/>
  <c r="B36" i="12"/>
  <c r="B36" i="14"/>
  <c r="L35" i="14"/>
  <c r="K35" i="14"/>
  <c r="J35" i="14"/>
  <c r="I35" i="14"/>
  <c r="H35" i="14"/>
  <c r="G35" i="14"/>
  <c r="F35" i="14"/>
  <c r="E35" i="14"/>
  <c r="D35" i="14"/>
  <c r="C35" i="14"/>
  <c r="B35" i="12"/>
  <c r="B35" i="14"/>
  <c r="L34" i="14"/>
  <c r="K34" i="14"/>
  <c r="J34" i="14"/>
  <c r="I34" i="14"/>
  <c r="H34" i="14"/>
  <c r="G34" i="14"/>
  <c r="F34" i="14"/>
  <c r="E34" i="14"/>
  <c r="D34" i="14"/>
  <c r="C34" i="14"/>
  <c r="B34" i="12"/>
  <c r="B34" i="14"/>
  <c r="L33" i="14"/>
  <c r="K33" i="14"/>
  <c r="J33" i="14"/>
  <c r="I33" i="14"/>
  <c r="H33" i="14"/>
  <c r="G33" i="14"/>
  <c r="F33" i="14"/>
  <c r="E33" i="14"/>
  <c r="D33" i="14"/>
  <c r="C33" i="14"/>
  <c r="B33" i="12"/>
  <c r="B33" i="14"/>
  <c r="L32" i="14"/>
  <c r="K32" i="14"/>
  <c r="J32" i="14"/>
  <c r="I32" i="14"/>
  <c r="H32" i="14"/>
  <c r="G32" i="14"/>
  <c r="F32" i="14"/>
  <c r="E32" i="14"/>
  <c r="D32" i="14"/>
  <c r="C32" i="14"/>
  <c r="B32" i="12"/>
  <c r="B32" i="14"/>
  <c r="L31" i="14"/>
  <c r="K31" i="14"/>
  <c r="J31" i="14"/>
  <c r="I31" i="14"/>
  <c r="H31" i="14"/>
  <c r="G31" i="14"/>
  <c r="F31" i="14"/>
  <c r="E31" i="14"/>
  <c r="D31" i="14"/>
  <c r="C31" i="14"/>
  <c r="B31" i="12"/>
  <c r="B31" i="14"/>
  <c r="L30" i="14"/>
  <c r="K30" i="14"/>
  <c r="J30" i="14"/>
  <c r="I30" i="14"/>
  <c r="H30" i="14"/>
  <c r="G30" i="14"/>
  <c r="F30" i="14"/>
  <c r="E30" i="14"/>
  <c r="D30" i="14"/>
  <c r="C30" i="14"/>
  <c r="B30" i="12"/>
  <c r="B30" i="14"/>
  <c r="L29" i="14"/>
  <c r="K29" i="14"/>
  <c r="J29" i="14"/>
  <c r="I29" i="14"/>
  <c r="H29" i="14"/>
  <c r="G29" i="14"/>
  <c r="F29" i="14"/>
  <c r="E29" i="14"/>
  <c r="D29" i="14"/>
  <c r="C29" i="14"/>
  <c r="B29" i="12"/>
  <c r="B29" i="14"/>
  <c r="L28" i="14"/>
  <c r="K28" i="14"/>
  <c r="J28" i="14"/>
  <c r="I28" i="14"/>
  <c r="H28" i="14"/>
  <c r="G28" i="14"/>
  <c r="F28" i="14"/>
  <c r="E28" i="14"/>
  <c r="D28" i="14"/>
  <c r="C28" i="14"/>
  <c r="B28" i="12"/>
  <c r="B28" i="14"/>
  <c r="L27" i="14"/>
  <c r="K27" i="14"/>
  <c r="J27" i="14"/>
  <c r="I27" i="14"/>
  <c r="H27" i="14"/>
  <c r="G27" i="14"/>
  <c r="F27" i="14"/>
  <c r="E27" i="14"/>
  <c r="D27" i="14"/>
  <c r="C27" i="14"/>
  <c r="B27" i="12"/>
  <c r="B27" i="14"/>
  <c r="L26" i="14"/>
  <c r="K26" i="14"/>
  <c r="J26" i="14"/>
  <c r="I26" i="14"/>
  <c r="H26" i="14"/>
  <c r="G26" i="14"/>
  <c r="F26" i="14"/>
  <c r="E26" i="14"/>
  <c r="D26" i="14"/>
  <c r="C26" i="14"/>
  <c r="B26" i="12"/>
  <c r="B26" i="14"/>
  <c r="L25" i="14"/>
  <c r="K25" i="14"/>
  <c r="J25" i="14"/>
  <c r="I25" i="14"/>
  <c r="H25" i="14"/>
  <c r="G25" i="14"/>
  <c r="F25" i="14"/>
  <c r="E25" i="14"/>
  <c r="D25" i="14"/>
  <c r="C25" i="14"/>
  <c r="B25" i="12"/>
  <c r="B25" i="14"/>
  <c r="L24" i="14"/>
  <c r="K24" i="14"/>
  <c r="J24" i="14"/>
  <c r="I24" i="14"/>
  <c r="H24" i="14"/>
  <c r="G24" i="14"/>
  <c r="F24" i="14"/>
  <c r="E24" i="14"/>
  <c r="D24" i="14"/>
  <c r="C24" i="14"/>
  <c r="B24" i="12"/>
  <c r="B24" i="14"/>
  <c r="L23" i="14"/>
  <c r="K23" i="14"/>
  <c r="J23" i="14"/>
  <c r="I23" i="14"/>
  <c r="H23" i="14"/>
  <c r="G23" i="14"/>
  <c r="F23" i="14"/>
  <c r="E23" i="14"/>
  <c r="D23" i="14"/>
  <c r="C23" i="14"/>
  <c r="B23" i="14"/>
  <c r="L22" i="14"/>
  <c r="K22" i="14"/>
  <c r="J22" i="14"/>
  <c r="I22" i="14"/>
  <c r="H22" i="14"/>
  <c r="G22" i="14"/>
  <c r="F22" i="14"/>
  <c r="E22" i="14"/>
  <c r="D22" i="14"/>
  <c r="C22" i="14"/>
  <c r="B22" i="14"/>
  <c r="L21" i="14"/>
  <c r="K21" i="14"/>
  <c r="J21" i="14"/>
  <c r="I21" i="14"/>
  <c r="H21" i="14"/>
  <c r="G21" i="14"/>
  <c r="F21" i="14"/>
  <c r="E21" i="14"/>
  <c r="D21" i="14"/>
  <c r="C21" i="14"/>
  <c r="B21" i="14"/>
  <c r="L20" i="14"/>
  <c r="K20" i="14"/>
  <c r="J20" i="14"/>
  <c r="I20" i="14"/>
  <c r="H20" i="14"/>
  <c r="G20" i="14"/>
  <c r="F20" i="14"/>
  <c r="E20" i="14"/>
  <c r="D20" i="14"/>
  <c r="C20" i="14"/>
  <c r="B20" i="14"/>
  <c r="L19" i="14"/>
  <c r="K19" i="14"/>
  <c r="J19" i="14"/>
  <c r="I19" i="14"/>
  <c r="H19" i="14"/>
  <c r="G19" i="14"/>
  <c r="F19" i="14"/>
  <c r="E19" i="14"/>
  <c r="D19" i="14"/>
  <c r="C19" i="14"/>
  <c r="B19" i="14"/>
  <c r="L18" i="14"/>
  <c r="K18" i="14"/>
  <c r="J18" i="14"/>
  <c r="I18" i="14"/>
  <c r="H18" i="14"/>
  <c r="G18" i="14"/>
  <c r="F18" i="14"/>
  <c r="E18" i="14"/>
  <c r="D18" i="14"/>
  <c r="C18" i="14"/>
  <c r="B18" i="14"/>
  <c r="L17" i="14"/>
  <c r="K17" i="14"/>
  <c r="J17" i="14"/>
  <c r="I17" i="14"/>
  <c r="H17" i="14"/>
  <c r="G17" i="14"/>
  <c r="F17" i="14"/>
  <c r="E17" i="14"/>
  <c r="D17" i="14"/>
  <c r="C17" i="14"/>
  <c r="B17" i="14"/>
  <c r="L16" i="14"/>
  <c r="K16" i="14"/>
  <c r="J16" i="14"/>
  <c r="I16" i="14"/>
  <c r="H16" i="14"/>
  <c r="G16" i="14"/>
  <c r="F16" i="14"/>
  <c r="E16" i="14"/>
  <c r="D16" i="14"/>
  <c r="C16" i="14"/>
  <c r="B16" i="14"/>
  <c r="L15" i="14"/>
  <c r="K15" i="14"/>
  <c r="J15" i="14"/>
  <c r="I15" i="14"/>
  <c r="H15" i="14"/>
  <c r="G15" i="14"/>
  <c r="F15" i="14"/>
  <c r="E15" i="14"/>
  <c r="D15" i="14"/>
  <c r="C15" i="14"/>
  <c r="B15" i="14"/>
  <c r="L14" i="14"/>
  <c r="K14" i="14"/>
  <c r="J14" i="14"/>
  <c r="I14" i="14"/>
  <c r="H14" i="14"/>
  <c r="G14" i="14"/>
  <c r="F14" i="14"/>
  <c r="E14" i="14"/>
  <c r="D14" i="14"/>
  <c r="C14" i="14"/>
  <c r="B14" i="14"/>
  <c r="L13" i="14"/>
  <c r="K13" i="14"/>
  <c r="J13" i="14"/>
  <c r="I13" i="14"/>
  <c r="H13" i="14"/>
  <c r="G13" i="14"/>
  <c r="F13" i="14"/>
  <c r="E13" i="14"/>
  <c r="D13" i="14"/>
  <c r="C13" i="14"/>
  <c r="B13" i="14"/>
  <c r="L12" i="14"/>
  <c r="K12" i="14"/>
  <c r="J12" i="14"/>
  <c r="I12" i="14"/>
  <c r="H12" i="14"/>
  <c r="G12" i="14"/>
  <c r="F12" i="14"/>
  <c r="E12" i="14"/>
  <c r="D12" i="14"/>
  <c r="C12" i="14"/>
  <c r="B12" i="14"/>
  <c r="L11" i="14"/>
  <c r="K11" i="14"/>
  <c r="J11" i="14"/>
  <c r="I11" i="14"/>
  <c r="H11" i="14"/>
  <c r="G11" i="14"/>
  <c r="F11" i="14"/>
  <c r="E11" i="14"/>
  <c r="D11" i="14"/>
  <c r="C11" i="14"/>
  <c r="B11" i="14"/>
  <c r="L10" i="14"/>
  <c r="K10" i="14"/>
  <c r="J10" i="14"/>
  <c r="I10" i="14"/>
  <c r="H10" i="14"/>
  <c r="G10" i="14"/>
  <c r="F10" i="14"/>
  <c r="E10" i="14"/>
  <c r="D10" i="14"/>
  <c r="C10" i="14"/>
  <c r="B10" i="14"/>
  <c r="A24" i="13"/>
  <c r="A25" i="13"/>
  <c r="A26" i="13"/>
  <c r="A27" i="13"/>
  <c r="A28" i="13"/>
  <c r="A29" i="13"/>
  <c r="A30" i="13"/>
  <c r="A31" i="13"/>
  <c r="A32" i="13"/>
  <c r="A33" i="13"/>
  <c r="A34" i="13"/>
  <c r="A35" i="13"/>
  <c r="A36" i="13"/>
  <c r="A37" i="13"/>
  <c r="A24" i="12"/>
  <c r="A25" i="12"/>
  <c r="A26" i="12"/>
  <c r="A27" i="12"/>
  <c r="A28" i="12"/>
  <c r="A29" i="12"/>
  <c r="A30" i="12"/>
  <c r="A31" i="12"/>
  <c r="A32" i="12"/>
  <c r="A33" i="12"/>
  <c r="A34" i="12"/>
  <c r="A35" i="12"/>
  <c r="A36" i="12"/>
  <c r="A37" i="12"/>
  <c r="C37" i="11"/>
  <c r="D37" i="11"/>
  <c r="E37" i="11"/>
  <c r="F37" i="11"/>
  <c r="G37" i="11"/>
  <c r="H37" i="11"/>
  <c r="I37" i="11"/>
  <c r="J37" i="11"/>
  <c r="K37" i="11"/>
  <c r="L37" i="11"/>
  <c r="B37" i="11"/>
  <c r="O37" i="11"/>
  <c r="M37" i="11"/>
  <c r="A24" i="11"/>
  <c r="A25" i="11"/>
  <c r="A26" i="11"/>
  <c r="A27" i="11"/>
  <c r="A28" i="11"/>
  <c r="A29" i="11"/>
  <c r="A30" i="11"/>
  <c r="A31" i="11"/>
  <c r="A32" i="11"/>
  <c r="A33" i="11"/>
  <c r="A34" i="11"/>
  <c r="A35" i="11"/>
  <c r="A36" i="11"/>
  <c r="A37" i="11"/>
  <c r="C36" i="11"/>
  <c r="D36" i="11"/>
  <c r="E36" i="11"/>
  <c r="F36" i="11"/>
  <c r="G36" i="11"/>
  <c r="H36" i="11"/>
  <c r="I36" i="11"/>
  <c r="J36" i="11"/>
  <c r="K36" i="11"/>
  <c r="L36" i="11"/>
  <c r="B36" i="11"/>
  <c r="O36" i="11"/>
  <c r="M36" i="11"/>
  <c r="C35" i="11"/>
  <c r="D35" i="11"/>
  <c r="E35" i="11"/>
  <c r="F35" i="11"/>
  <c r="G35" i="11"/>
  <c r="H35" i="11"/>
  <c r="I35" i="11"/>
  <c r="J35" i="11"/>
  <c r="K35" i="11"/>
  <c r="L35" i="11"/>
  <c r="B35" i="11"/>
  <c r="O35" i="11"/>
  <c r="M35" i="11"/>
  <c r="C34" i="11"/>
  <c r="D34" i="11"/>
  <c r="E34" i="11"/>
  <c r="F34" i="11"/>
  <c r="G34" i="11"/>
  <c r="H34" i="11"/>
  <c r="I34" i="11"/>
  <c r="J34" i="11"/>
  <c r="K34" i="11"/>
  <c r="L34" i="11"/>
  <c r="B34" i="11"/>
  <c r="O34" i="11"/>
  <c r="M34" i="11"/>
  <c r="C33" i="11"/>
  <c r="D33" i="11"/>
  <c r="E33" i="11"/>
  <c r="F33" i="11"/>
  <c r="G33" i="11"/>
  <c r="H33" i="11"/>
  <c r="I33" i="11"/>
  <c r="J33" i="11"/>
  <c r="K33" i="11"/>
  <c r="L33" i="11"/>
  <c r="B33" i="11"/>
  <c r="O33" i="11"/>
  <c r="M33" i="11"/>
  <c r="C32" i="11"/>
  <c r="D32" i="11"/>
  <c r="E32" i="11"/>
  <c r="F32" i="11"/>
  <c r="G32" i="11"/>
  <c r="H32" i="11"/>
  <c r="I32" i="11"/>
  <c r="J32" i="11"/>
  <c r="K32" i="11"/>
  <c r="L32" i="11"/>
  <c r="B32" i="11"/>
  <c r="O32" i="11"/>
  <c r="M32" i="11"/>
  <c r="C31" i="11"/>
  <c r="D31" i="11"/>
  <c r="E31" i="11"/>
  <c r="F31" i="11"/>
  <c r="G31" i="11"/>
  <c r="H31" i="11"/>
  <c r="I31" i="11"/>
  <c r="J31" i="11"/>
  <c r="K31" i="11"/>
  <c r="L31" i="11"/>
  <c r="B31" i="11"/>
  <c r="O31" i="11"/>
  <c r="M31" i="11"/>
  <c r="C30" i="11"/>
  <c r="D30" i="11"/>
  <c r="E30" i="11"/>
  <c r="F30" i="11"/>
  <c r="G30" i="11"/>
  <c r="H30" i="11"/>
  <c r="I30" i="11"/>
  <c r="J30" i="11"/>
  <c r="K30" i="11"/>
  <c r="L30" i="11"/>
  <c r="B30" i="11"/>
  <c r="O30" i="11"/>
  <c r="M30" i="11"/>
  <c r="C29" i="11"/>
  <c r="D29" i="11"/>
  <c r="E29" i="11"/>
  <c r="F29" i="11"/>
  <c r="G29" i="11"/>
  <c r="H29" i="11"/>
  <c r="I29" i="11"/>
  <c r="J29" i="11"/>
  <c r="K29" i="11"/>
  <c r="L29" i="11"/>
  <c r="B29" i="11"/>
  <c r="O29" i="11"/>
  <c r="M29" i="11"/>
  <c r="C28" i="11"/>
  <c r="D28" i="11"/>
  <c r="E28" i="11"/>
  <c r="F28" i="11"/>
  <c r="G28" i="11"/>
  <c r="H28" i="11"/>
  <c r="I28" i="11"/>
  <c r="J28" i="11"/>
  <c r="K28" i="11"/>
  <c r="L28" i="11"/>
  <c r="B28" i="11"/>
  <c r="O28" i="11"/>
  <c r="M28" i="11"/>
  <c r="C27" i="11"/>
  <c r="D27" i="11"/>
  <c r="E27" i="11"/>
  <c r="F27" i="11"/>
  <c r="G27" i="11"/>
  <c r="H27" i="11"/>
  <c r="I27" i="11"/>
  <c r="J27" i="11"/>
  <c r="K27" i="11"/>
  <c r="L27" i="11"/>
  <c r="B27" i="11"/>
  <c r="O27" i="11"/>
  <c r="M27" i="11"/>
  <c r="C26" i="11"/>
  <c r="D26" i="11"/>
  <c r="E26" i="11"/>
  <c r="F26" i="11"/>
  <c r="G26" i="11"/>
  <c r="H26" i="11"/>
  <c r="I26" i="11"/>
  <c r="J26" i="11"/>
  <c r="K26" i="11"/>
  <c r="L26" i="11"/>
  <c r="B26" i="11"/>
  <c r="O26" i="11"/>
  <c r="M26" i="11"/>
  <c r="C25" i="11"/>
  <c r="D25" i="11"/>
  <c r="E25" i="11"/>
  <c r="F25" i="11"/>
  <c r="G25" i="11"/>
  <c r="H25" i="11"/>
  <c r="I25" i="11"/>
  <c r="J25" i="11"/>
  <c r="K25" i="11"/>
  <c r="L25" i="11"/>
  <c r="B25" i="11"/>
  <c r="O25" i="11"/>
  <c r="M25" i="11"/>
  <c r="C24" i="11"/>
  <c r="D24" i="11"/>
  <c r="E24" i="11"/>
  <c r="F24" i="11"/>
  <c r="G24" i="11"/>
  <c r="H24" i="11"/>
  <c r="I24" i="11"/>
  <c r="J24" i="11"/>
  <c r="K24" i="11"/>
  <c r="L24" i="11"/>
  <c r="B24" i="11"/>
  <c r="O24" i="11"/>
  <c r="M24" i="11"/>
  <c r="C23" i="11"/>
  <c r="D23" i="11"/>
  <c r="E23" i="11"/>
  <c r="F23" i="11"/>
  <c r="G23" i="11"/>
  <c r="H23" i="11"/>
  <c r="I23" i="11"/>
  <c r="J23" i="11"/>
  <c r="K23" i="11"/>
  <c r="L23" i="11"/>
  <c r="B23" i="11"/>
  <c r="O23" i="11"/>
  <c r="M23" i="11"/>
  <c r="C22" i="11"/>
  <c r="D22" i="11"/>
  <c r="E22" i="11"/>
  <c r="F22" i="11"/>
  <c r="G22" i="11"/>
  <c r="H22" i="11"/>
  <c r="I22" i="11"/>
  <c r="J22" i="11"/>
  <c r="K22" i="11"/>
  <c r="L22" i="11"/>
  <c r="B22" i="11"/>
  <c r="O22" i="11"/>
  <c r="M22" i="11"/>
  <c r="C21" i="11"/>
  <c r="D21" i="11"/>
  <c r="E21" i="11"/>
  <c r="F21" i="11"/>
  <c r="G21" i="11"/>
  <c r="H21" i="11"/>
  <c r="I21" i="11"/>
  <c r="J21" i="11"/>
  <c r="K21" i="11"/>
  <c r="L21" i="11"/>
  <c r="B21" i="11"/>
  <c r="O21" i="11"/>
  <c r="M21" i="11"/>
  <c r="C20" i="11"/>
  <c r="D20" i="11"/>
  <c r="E20" i="11"/>
  <c r="F20" i="11"/>
  <c r="G20" i="11"/>
  <c r="H20" i="11"/>
  <c r="I20" i="11"/>
  <c r="J20" i="11"/>
  <c r="K20" i="11"/>
  <c r="L20" i="11"/>
  <c r="B20" i="11"/>
  <c r="O20" i="11"/>
  <c r="M20" i="11"/>
  <c r="C19" i="11"/>
  <c r="D19" i="11"/>
  <c r="E19" i="11"/>
  <c r="F19" i="11"/>
  <c r="G19" i="11"/>
  <c r="H19" i="11"/>
  <c r="I19" i="11"/>
  <c r="J19" i="11"/>
  <c r="K19" i="11"/>
  <c r="L19" i="11"/>
  <c r="B19" i="11"/>
  <c r="O19" i="11"/>
  <c r="M19" i="11"/>
  <c r="C18" i="11"/>
  <c r="D18" i="11"/>
  <c r="E18" i="11"/>
  <c r="F18" i="11"/>
  <c r="G18" i="11"/>
  <c r="H18" i="11"/>
  <c r="I18" i="11"/>
  <c r="J18" i="11"/>
  <c r="K18" i="11"/>
  <c r="L18" i="11"/>
  <c r="B18" i="11"/>
  <c r="O18" i="11"/>
  <c r="M18" i="11"/>
  <c r="C17" i="11"/>
  <c r="D17" i="11"/>
  <c r="E17" i="11"/>
  <c r="F17" i="11"/>
  <c r="G17" i="11"/>
  <c r="H17" i="11"/>
  <c r="I17" i="11"/>
  <c r="J17" i="11"/>
  <c r="K17" i="11"/>
  <c r="L17" i="11"/>
  <c r="B17" i="11"/>
  <c r="O17" i="11"/>
  <c r="M17" i="11"/>
  <c r="C16" i="11"/>
  <c r="D16" i="11"/>
  <c r="E16" i="11"/>
  <c r="F16" i="11"/>
  <c r="G16" i="11"/>
  <c r="H16" i="11"/>
  <c r="I16" i="11"/>
  <c r="J16" i="11"/>
  <c r="K16" i="11"/>
  <c r="L16" i="11"/>
  <c r="B16" i="11"/>
  <c r="O16" i="11"/>
  <c r="M16" i="11"/>
  <c r="C15" i="11"/>
  <c r="D15" i="11"/>
  <c r="E15" i="11"/>
  <c r="F15" i="11"/>
  <c r="G15" i="11"/>
  <c r="H15" i="11"/>
  <c r="I15" i="11"/>
  <c r="J15" i="11"/>
  <c r="K15" i="11"/>
  <c r="L15" i="11"/>
  <c r="B15" i="11"/>
  <c r="O15" i="11"/>
  <c r="M15" i="11"/>
  <c r="C14" i="11"/>
  <c r="D14" i="11"/>
  <c r="E14" i="11"/>
  <c r="F14" i="11"/>
  <c r="G14" i="11"/>
  <c r="H14" i="11"/>
  <c r="I14" i="11"/>
  <c r="J14" i="11"/>
  <c r="K14" i="11"/>
  <c r="L14" i="11"/>
  <c r="B14" i="11"/>
  <c r="O14" i="11"/>
  <c r="M14" i="11"/>
  <c r="C13" i="11"/>
  <c r="D13" i="11"/>
  <c r="E13" i="11"/>
  <c r="F13" i="11"/>
  <c r="G13" i="11"/>
  <c r="H13" i="11"/>
  <c r="I13" i="11"/>
  <c r="J13" i="11"/>
  <c r="K13" i="11"/>
  <c r="L13" i="11"/>
  <c r="B13" i="11"/>
  <c r="O13" i="11"/>
  <c r="M13" i="11"/>
  <c r="C12" i="11"/>
  <c r="D12" i="11"/>
  <c r="E12" i="11"/>
  <c r="F12" i="11"/>
  <c r="G12" i="11"/>
  <c r="H12" i="11"/>
  <c r="I12" i="11"/>
  <c r="J12" i="11"/>
  <c r="K12" i="11"/>
  <c r="L12" i="11"/>
  <c r="B12" i="11"/>
  <c r="O12" i="11"/>
  <c r="M12" i="11"/>
  <c r="C11" i="11"/>
  <c r="D11" i="11"/>
  <c r="E11" i="11"/>
  <c r="F11" i="11"/>
  <c r="G11" i="11"/>
  <c r="H11" i="11"/>
  <c r="I11" i="11"/>
  <c r="J11" i="11"/>
  <c r="K11" i="11"/>
  <c r="L11" i="11"/>
  <c r="B11" i="11"/>
  <c r="O11" i="11"/>
  <c r="M11" i="11"/>
  <c r="C10" i="11"/>
  <c r="D10" i="11"/>
  <c r="E10" i="11"/>
  <c r="F10" i="11"/>
  <c r="G10" i="11"/>
  <c r="H10" i="11"/>
  <c r="I10" i="11"/>
  <c r="J10" i="11"/>
  <c r="K10" i="11"/>
  <c r="L10" i="11"/>
  <c r="B10" i="11"/>
  <c r="O10" i="11"/>
  <c r="M10" i="11"/>
  <c r="A24" i="10"/>
  <c r="A25" i="10"/>
  <c r="A26" i="10"/>
  <c r="A27" i="10"/>
  <c r="A28" i="10"/>
  <c r="A29" i="10"/>
  <c r="A30" i="10"/>
  <c r="A31" i="10"/>
  <c r="A32" i="10"/>
  <c r="A33" i="10"/>
  <c r="A34" i="10"/>
  <c r="A35" i="10"/>
  <c r="A36" i="10"/>
  <c r="A37" i="10"/>
  <c r="A38" i="10"/>
  <c r="A39" i="10"/>
  <c r="A24" i="9"/>
  <c r="A25" i="9"/>
  <c r="A26" i="9"/>
  <c r="A27" i="9"/>
  <c r="A28" i="9"/>
  <c r="A29" i="9"/>
  <c r="A30" i="9"/>
  <c r="A31" i="9"/>
  <c r="A32" i="9"/>
  <c r="A33" i="9"/>
  <c r="A34" i="9"/>
  <c r="A35" i="9"/>
  <c r="A36" i="9"/>
  <c r="A37" i="9"/>
  <c r="A38" i="9"/>
  <c r="A39" i="9"/>
  <c r="L39" i="8"/>
  <c r="K39" i="8"/>
  <c r="J39" i="8"/>
  <c r="I39" i="8"/>
  <c r="H39" i="8"/>
  <c r="G39" i="8"/>
  <c r="F39" i="8"/>
  <c r="E39" i="8"/>
  <c r="D39" i="8"/>
  <c r="C39" i="8"/>
  <c r="B39" i="8"/>
  <c r="A24" i="8"/>
  <c r="A25" i="8"/>
  <c r="A26" i="8"/>
  <c r="A27" i="8"/>
  <c r="A28" i="8"/>
  <c r="A29" i="8"/>
  <c r="A30" i="8"/>
  <c r="A31" i="8"/>
  <c r="A32" i="8"/>
  <c r="A33" i="8"/>
  <c r="A34" i="8"/>
  <c r="A35" i="8"/>
  <c r="A36" i="8"/>
  <c r="A37" i="8"/>
  <c r="A38" i="8"/>
  <c r="A39" i="8"/>
  <c r="L38" i="8"/>
  <c r="K38" i="8"/>
  <c r="J38" i="8"/>
  <c r="I38" i="8"/>
  <c r="H38" i="8"/>
  <c r="G38" i="8"/>
  <c r="F38" i="8"/>
  <c r="E38" i="8"/>
  <c r="D38" i="8"/>
  <c r="C38" i="8"/>
  <c r="B38" i="8"/>
  <c r="L37" i="8"/>
  <c r="K37" i="8"/>
  <c r="J37" i="8"/>
  <c r="I37" i="8"/>
  <c r="H37" i="8"/>
  <c r="G37" i="8"/>
  <c r="F37" i="8"/>
  <c r="E37" i="8"/>
  <c r="D37" i="8"/>
  <c r="C37" i="8"/>
  <c r="B37" i="8"/>
  <c r="L36" i="8"/>
  <c r="K36" i="8"/>
  <c r="J36" i="8"/>
  <c r="I36" i="8"/>
  <c r="H36" i="8"/>
  <c r="G36" i="8"/>
  <c r="F36" i="8"/>
  <c r="E36" i="8"/>
  <c r="D36" i="8"/>
  <c r="C36" i="8"/>
  <c r="B36" i="8"/>
  <c r="L35" i="8"/>
  <c r="K35" i="8"/>
  <c r="J35" i="8"/>
  <c r="I35" i="8"/>
  <c r="H35" i="8"/>
  <c r="G35" i="8"/>
  <c r="F35" i="8"/>
  <c r="E35" i="8"/>
  <c r="D35" i="8"/>
  <c r="C35" i="8"/>
  <c r="B35" i="8"/>
  <c r="L34" i="8"/>
  <c r="K34" i="8"/>
  <c r="J34" i="8"/>
  <c r="I34" i="8"/>
  <c r="H34" i="8"/>
  <c r="G34" i="8"/>
  <c r="F34" i="8"/>
  <c r="E34" i="8"/>
  <c r="D34" i="8"/>
  <c r="C34" i="8"/>
  <c r="B34" i="8"/>
  <c r="L33" i="8"/>
  <c r="K33" i="8"/>
  <c r="J33" i="8"/>
  <c r="I33" i="8"/>
  <c r="H33" i="8"/>
  <c r="G33" i="8"/>
  <c r="F33" i="8"/>
  <c r="E33" i="8"/>
  <c r="D33" i="8"/>
  <c r="C33" i="8"/>
  <c r="B33" i="8"/>
  <c r="L32" i="8"/>
  <c r="K32" i="8"/>
  <c r="J32" i="8"/>
  <c r="I32" i="8"/>
  <c r="H32" i="8"/>
  <c r="G32" i="8"/>
  <c r="F32" i="8"/>
  <c r="E32" i="8"/>
  <c r="D32" i="8"/>
  <c r="C32" i="8"/>
  <c r="B32" i="8"/>
  <c r="L31" i="8"/>
  <c r="K31" i="8"/>
  <c r="J31" i="8"/>
  <c r="I31" i="8"/>
  <c r="H31" i="8"/>
  <c r="G31" i="8"/>
  <c r="F31" i="8"/>
  <c r="E31" i="8"/>
  <c r="D31" i="8"/>
  <c r="C31" i="8"/>
  <c r="B31" i="8"/>
  <c r="L30" i="8"/>
  <c r="K30" i="8"/>
  <c r="J30" i="8"/>
  <c r="I30" i="8"/>
  <c r="H30" i="8"/>
  <c r="G30" i="8"/>
  <c r="F30" i="8"/>
  <c r="E30" i="8"/>
  <c r="D30" i="8"/>
  <c r="C30" i="8"/>
  <c r="B30" i="8"/>
  <c r="L29" i="8"/>
  <c r="K29" i="8"/>
  <c r="J29" i="8"/>
  <c r="I29" i="8"/>
  <c r="H29" i="8"/>
  <c r="G29" i="8"/>
  <c r="F29" i="8"/>
  <c r="E29" i="8"/>
  <c r="D29" i="8"/>
  <c r="C29" i="8"/>
  <c r="B29" i="8"/>
  <c r="L28" i="8"/>
  <c r="K28" i="8"/>
  <c r="J28" i="8"/>
  <c r="I28" i="8"/>
  <c r="H28" i="8"/>
  <c r="G28" i="8"/>
  <c r="F28" i="8"/>
  <c r="E28" i="8"/>
  <c r="D28" i="8"/>
  <c r="C28" i="8"/>
  <c r="B28" i="8"/>
  <c r="L27" i="8"/>
  <c r="K27" i="8"/>
  <c r="J27" i="8"/>
  <c r="I27" i="8"/>
  <c r="H27" i="8"/>
  <c r="G27" i="8"/>
  <c r="F27" i="8"/>
  <c r="E27" i="8"/>
  <c r="D27" i="8"/>
  <c r="C27" i="8"/>
  <c r="B27" i="8"/>
  <c r="L26" i="8"/>
  <c r="K26" i="8"/>
  <c r="J26" i="8"/>
  <c r="I26" i="8"/>
  <c r="H26" i="8"/>
  <c r="G26" i="8"/>
  <c r="F26" i="8"/>
  <c r="E26" i="8"/>
  <c r="D26" i="8"/>
  <c r="C26" i="8"/>
  <c r="B26" i="8"/>
  <c r="L25" i="8"/>
  <c r="K25" i="8"/>
  <c r="J25" i="8"/>
  <c r="I25" i="8"/>
  <c r="H25" i="8"/>
  <c r="G25" i="8"/>
  <c r="F25" i="8"/>
  <c r="E25" i="8"/>
  <c r="D25" i="8"/>
  <c r="C25" i="8"/>
  <c r="B25" i="8"/>
  <c r="L24" i="8"/>
  <c r="K24" i="8"/>
  <c r="J24" i="8"/>
  <c r="I24" i="8"/>
  <c r="H24" i="8"/>
  <c r="G24" i="8"/>
  <c r="F24" i="8"/>
  <c r="E24" i="8"/>
  <c r="D24" i="8"/>
  <c r="C24" i="8"/>
  <c r="B24" i="8"/>
  <c r="L23" i="8"/>
  <c r="K23" i="8"/>
  <c r="J23" i="8"/>
  <c r="I23" i="8"/>
  <c r="H23" i="8"/>
  <c r="G23" i="8"/>
  <c r="F23" i="8"/>
  <c r="E23" i="8"/>
  <c r="D23" i="8"/>
  <c r="C23" i="8"/>
  <c r="B23" i="8"/>
  <c r="L22" i="8"/>
  <c r="K22" i="8"/>
  <c r="J22" i="8"/>
  <c r="I22" i="8"/>
  <c r="H22" i="8"/>
  <c r="G22" i="8"/>
  <c r="F22" i="8"/>
  <c r="E22" i="8"/>
  <c r="D22" i="8"/>
  <c r="C22" i="8"/>
  <c r="B22" i="8"/>
  <c r="L21" i="8"/>
  <c r="K21" i="8"/>
  <c r="J21" i="8"/>
  <c r="I21" i="8"/>
  <c r="H21" i="8"/>
  <c r="G21" i="8"/>
  <c r="F21" i="8"/>
  <c r="E21" i="8"/>
  <c r="D21" i="8"/>
  <c r="C21" i="8"/>
  <c r="B21" i="8"/>
  <c r="L20" i="8"/>
  <c r="K20" i="8"/>
  <c r="J20" i="8"/>
  <c r="I20" i="8"/>
  <c r="H20" i="8"/>
  <c r="G20" i="8"/>
  <c r="F20" i="8"/>
  <c r="E20" i="8"/>
  <c r="D20" i="8"/>
  <c r="C20" i="8"/>
  <c r="B20" i="8"/>
  <c r="L19" i="8"/>
  <c r="K19" i="8"/>
  <c r="J19" i="8"/>
  <c r="I19" i="8"/>
  <c r="H19" i="8"/>
  <c r="G19" i="8"/>
  <c r="F19" i="8"/>
  <c r="E19" i="8"/>
  <c r="D19" i="8"/>
  <c r="C19" i="8"/>
  <c r="B19" i="8"/>
  <c r="L18" i="8"/>
  <c r="K18" i="8"/>
  <c r="J18" i="8"/>
  <c r="I18" i="8"/>
  <c r="H18" i="8"/>
  <c r="G18" i="8"/>
  <c r="F18" i="8"/>
  <c r="E18" i="8"/>
  <c r="D18" i="8"/>
  <c r="C18" i="8"/>
  <c r="B18" i="8"/>
  <c r="L17" i="8"/>
  <c r="K17" i="8"/>
  <c r="J17" i="8"/>
  <c r="I17" i="8"/>
  <c r="H17" i="8"/>
  <c r="G17" i="8"/>
  <c r="F17" i="8"/>
  <c r="E17" i="8"/>
  <c r="D17" i="8"/>
  <c r="C17" i="8"/>
  <c r="B17" i="8"/>
  <c r="L16" i="8"/>
  <c r="K16" i="8"/>
  <c r="J16" i="8"/>
  <c r="I16" i="8"/>
  <c r="H16" i="8"/>
  <c r="G16" i="8"/>
  <c r="F16" i="8"/>
  <c r="E16" i="8"/>
  <c r="D16" i="8"/>
  <c r="C16" i="8"/>
  <c r="B16" i="8"/>
  <c r="L15" i="8"/>
  <c r="K15" i="8"/>
  <c r="J15" i="8"/>
  <c r="I15" i="8"/>
  <c r="H15" i="8"/>
  <c r="G15" i="8"/>
  <c r="F15" i="8"/>
  <c r="E15" i="8"/>
  <c r="D15" i="8"/>
  <c r="C15" i="8"/>
  <c r="B15" i="8"/>
  <c r="L14" i="8"/>
  <c r="K14" i="8"/>
  <c r="J14" i="8"/>
  <c r="I14" i="8"/>
  <c r="H14" i="8"/>
  <c r="G14" i="8"/>
  <c r="F14" i="8"/>
  <c r="E14" i="8"/>
  <c r="D14" i="8"/>
  <c r="C14" i="8"/>
  <c r="B14" i="8"/>
  <c r="L13" i="8"/>
  <c r="K13" i="8"/>
  <c r="J13" i="8"/>
  <c r="I13" i="8"/>
  <c r="H13" i="8"/>
  <c r="G13" i="8"/>
  <c r="F13" i="8"/>
  <c r="E13" i="8"/>
  <c r="D13" i="8"/>
  <c r="C13" i="8"/>
  <c r="B13" i="8"/>
  <c r="L12" i="8"/>
  <c r="K12" i="8"/>
  <c r="J12" i="8"/>
  <c r="I12" i="8"/>
  <c r="H12" i="8"/>
  <c r="G12" i="8"/>
  <c r="F12" i="8"/>
  <c r="E12" i="8"/>
  <c r="D12" i="8"/>
  <c r="C12" i="8"/>
  <c r="B12" i="8"/>
  <c r="L11" i="8"/>
  <c r="K11" i="8"/>
  <c r="J11" i="8"/>
  <c r="I11" i="8"/>
  <c r="H11" i="8"/>
  <c r="G11" i="8"/>
  <c r="F11" i="8"/>
  <c r="E11" i="8"/>
  <c r="D11" i="8"/>
  <c r="C11" i="8"/>
  <c r="B11" i="8"/>
  <c r="L10" i="8"/>
  <c r="K10" i="8"/>
  <c r="J10" i="8"/>
  <c r="I10" i="8"/>
  <c r="H10" i="8"/>
  <c r="G10" i="8"/>
  <c r="F10" i="8"/>
  <c r="E10" i="8"/>
  <c r="D10" i="8"/>
  <c r="C10" i="8"/>
  <c r="B10" i="8"/>
  <c r="L39" i="7"/>
  <c r="K39" i="7"/>
  <c r="E39" i="7"/>
  <c r="F39" i="7"/>
  <c r="D39" i="7"/>
  <c r="A24" i="7"/>
  <c r="A25" i="7"/>
  <c r="A26" i="7"/>
  <c r="A27" i="7"/>
  <c r="A28" i="7"/>
  <c r="A29" i="7"/>
  <c r="A30" i="7"/>
  <c r="A31" i="7"/>
  <c r="A32" i="7"/>
  <c r="A33" i="7"/>
  <c r="A34" i="7"/>
  <c r="A35" i="7"/>
  <c r="A36" i="7"/>
  <c r="A37" i="7"/>
  <c r="A38" i="7"/>
  <c r="A39" i="7"/>
  <c r="L38" i="7"/>
  <c r="K38" i="7"/>
  <c r="J38" i="7"/>
  <c r="F38" i="7"/>
  <c r="D38" i="7"/>
  <c r="M37" i="7"/>
  <c r="K37" i="7"/>
  <c r="O37" i="7"/>
  <c r="L37" i="7"/>
  <c r="J37" i="7"/>
  <c r="F37" i="7"/>
  <c r="D37" i="7"/>
  <c r="M36" i="7"/>
  <c r="K36" i="7"/>
  <c r="O36" i="7"/>
  <c r="L36" i="7"/>
  <c r="J36" i="7"/>
  <c r="F36" i="7"/>
  <c r="D36" i="7"/>
  <c r="M35" i="7"/>
  <c r="K35" i="7"/>
  <c r="O35" i="7"/>
  <c r="L35" i="7"/>
  <c r="J35" i="7"/>
  <c r="F35" i="7"/>
  <c r="D35" i="7"/>
  <c r="M34" i="7"/>
  <c r="K34" i="7"/>
  <c r="O34" i="7"/>
  <c r="L34" i="7"/>
  <c r="J34" i="7"/>
  <c r="F34" i="7"/>
  <c r="D34" i="7"/>
  <c r="M33" i="7"/>
  <c r="K33" i="7"/>
  <c r="O33" i="7"/>
  <c r="L33" i="7"/>
  <c r="J33" i="7"/>
  <c r="F33" i="7"/>
  <c r="D33" i="7"/>
  <c r="M32" i="7"/>
  <c r="K32" i="7"/>
  <c r="O32" i="7"/>
  <c r="N32" i="7"/>
  <c r="L32" i="7"/>
  <c r="J32" i="7"/>
  <c r="F32" i="7"/>
  <c r="D32" i="7"/>
  <c r="M31" i="7"/>
  <c r="K31" i="7"/>
  <c r="O31" i="7"/>
  <c r="L31" i="7"/>
  <c r="J31" i="7"/>
  <c r="F31" i="7"/>
  <c r="D31" i="7"/>
  <c r="M30" i="7"/>
  <c r="K30" i="7"/>
  <c r="O30" i="7"/>
  <c r="L30" i="7"/>
  <c r="J30" i="7"/>
  <c r="F30" i="7"/>
  <c r="D30" i="7"/>
  <c r="M29" i="7"/>
  <c r="K29" i="7"/>
  <c r="O29" i="7"/>
  <c r="L29" i="7"/>
  <c r="J29" i="7"/>
  <c r="F29" i="7"/>
  <c r="D29" i="7"/>
  <c r="M28" i="7"/>
  <c r="K28" i="7"/>
  <c r="O28" i="7"/>
  <c r="L28" i="7"/>
  <c r="J28" i="7"/>
  <c r="F28" i="7"/>
  <c r="D28" i="7"/>
  <c r="M27" i="7"/>
  <c r="K27" i="7"/>
  <c r="O27" i="7"/>
  <c r="L27" i="7"/>
  <c r="J27" i="7"/>
  <c r="F27" i="7"/>
  <c r="D27" i="7"/>
  <c r="M26" i="7"/>
  <c r="K26" i="7"/>
  <c r="O26" i="7"/>
  <c r="L26" i="7"/>
  <c r="J26" i="7"/>
  <c r="F26" i="7"/>
  <c r="D26" i="7"/>
  <c r="M25" i="7"/>
  <c r="K25" i="7"/>
  <c r="O25" i="7"/>
  <c r="L25" i="7"/>
  <c r="J25" i="7"/>
  <c r="F25" i="7"/>
  <c r="D25" i="7"/>
  <c r="M24" i="7"/>
  <c r="K24" i="7"/>
  <c r="O24" i="7"/>
  <c r="L24" i="7"/>
  <c r="J24" i="7"/>
  <c r="F24" i="7"/>
  <c r="D24" i="7"/>
  <c r="M23" i="7"/>
  <c r="K23" i="7"/>
  <c r="O23" i="7"/>
  <c r="N23" i="7"/>
  <c r="L23" i="7"/>
  <c r="J23" i="7"/>
  <c r="F23" i="7"/>
  <c r="D23" i="7"/>
  <c r="M22" i="7"/>
  <c r="N22" i="7"/>
  <c r="K22" i="7"/>
  <c r="L22" i="7"/>
  <c r="J22" i="7"/>
  <c r="F22" i="7"/>
  <c r="D22" i="7"/>
  <c r="M21" i="7"/>
  <c r="K21" i="7"/>
  <c r="O21" i="7"/>
  <c r="L21" i="7"/>
  <c r="J21" i="7"/>
  <c r="F21" i="7"/>
  <c r="D21" i="7"/>
  <c r="M20" i="7"/>
  <c r="K20" i="7"/>
  <c r="O20" i="7"/>
  <c r="L20" i="7"/>
  <c r="J20" i="7"/>
  <c r="F20" i="7"/>
  <c r="D20" i="7"/>
  <c r="M19" i="7"/>
  <c r="N19" i="7"/>
  <c r="K19" i="7"/>
  <c r="L19" i="7"/>
  <c r="J19" i="7"/>
  <c r="F19" i="7"/>
  <c r="D19" i="7"/>
  <c r="M18" i="7"/>
  <c r="N18" i="7"/>
  <c r="K18" i="7"/>
  <c r="L18" i="7"/>
  <c r="J18" i="7"/>
  <c r="F18" i="7"/>
  <c r="D18" i="7"/>
  <c r="M17" i="7"/>
  <c r="K17" i="7"/>
  <c r="O17" i="7"/>
  <c r="L17" i="7"/>
  <c r="J17" i="7"/>
  <c r="F17" i="7"/>
  <c r="D17" i="7"/>
  <c r="M16" i="7"/>
  <c r="N16" i="7"/>
  <c r="K16" i="7"/>
  <c r="L16" i="7"/>
  <c r="J16" i="7"/>
  <c r="F16" i="7"/>
  <c r="D16" i="7"/>
  <c r="M15" i="7"/>
  <c r="K15" i="7"/>
  <c r="O15" i="7"/>
  <c r="L15" i="7"/>
  <c r="J15" i="7"/>
  <c r="F15" i="7"/>
  <c r="D15" i="7"/>
  <c r="M14" i="7"/>
  <c r="K14" i="7"/>
  <c r="O14" i="7"/>
  <c r="L14" i="7"/>
  <c r="J14" i="7"/>
  <c r="F14" i="7"/>
  <c r="D14" i="7"/>
  <c r="M13" i="7"/>
  <c r="K13" i="7"/>
  <c r="O13" i="7"/>
  <c r="L13" i="7"/>
  <c r="J13" i="7"/>
  <c r="F13" i="7"/>
  <c r="D13" i="7"/>
  <c r="M12" i="7"/>
  <c r="N12" i="7"/>
  <c r="K12" i="7"/>
  <c r="L12" i="7"/>
  <c r="J12" i="7"/>
  <c r="F12" i="7"/>
  <c r="D12" i="7"/>
  <c r="M11" i="7"/>
  <c r="K11" i="7"/>
  <c r="O11" i="7"/>
  <c r="L11" i="7"/>
  <c r="J11" i="7"/>
  <c r="F11" i="7"/>
  <c r="D11" i="7"/>
  <c r="M10" i="7"/>
  <c r="N10" i="7"/>
  <c r="K10" i="7"/>
  <c r="L10" i="7"/>
  <c r="J10" i="7"/>
  <c r="D10" i="7"/>
  <c r="Z19" i="20"/>
  <c r="D38" i="20"/>
  <c r="S15" i="20"/>
  <c r="S11" i="20"/>
  <c r="Y10" i="20"/>
  <c r="S9" i="20"/>
  <c r="S8" i="20"/>
  <c r="S48" i="20"/>
  <c r="Z44" i="20"/>
  <c r="S43" i="20"/>
  <c r="Y42" i="20"/>
  <c r="S41" i="20"/>
  <c r="S39" i="20"/>
  <c r="Y38" i="20"/>
  <c r="Z37" i="20"/>
  <c r="Z33" i="20"/>
  <c r="S30" i="20"/>
  <c r="S28" i="20"/>
  <c r="S26" i="20"/>
  <c r="Z24" i="20"/>
  <c r="S21" i="20"/>
  <c r="Z15" i="20"/>
  <c r="Z11" i="20"/>
  <c r="Z45" i="20"/>
  <c r="S45" i="20"/>
  <c r="Y44" i="20"/>
  <c r="Z43" i="20"/>
  <c r="Z39" i="20"/>
  <c r="Y35" i="20"/>
  <c r="Z34" i="20"/>
  <c r="Y30" i="20"/>
  <c r="Y26" i="20"/>
  <c r="Y24" i="20"/>
  <c r="S16" i="20"/>
  <c r="S12" i="20"/>
  <c r="N31" i="7"/>
  <c r="N24" i="7"/>
  <c r="S29" i="20"/>
  <c r="S25" i="20"/>
  <c r="Y14" i="20"/>
  <c r="S13" i="20"/>
  <c r="Y12" i="20"/>
  <c r="N28" i="7"/>
  <c r="N36" i="7"/>
  <c r="Z29" i="20"/>
  <c r="Z25" i="20"/>
  <c r="Y18" i="20"/>
  <c r="S17" i="20"/>
  <c r="Y16" i="20"/>
  <c r="N27" i="7"/>
  <c r="N35" i="7"/>
  <c r="Y20" i="20"/>
  <c r="Y48" i="20"/>
  <c r="Z47" i="20"/>
  <c r="S42" i="20"/>
  <c r="S40" i="20"/>
  <c r="S38" i="20"/>
  <c r="S31" i="20"/>
  <c r="Y28" i="20"/>
  <c r="S27" i="20"/>
  <c r="Z23" i="20"/>
  <c r="S18" i="20"/>
  <c r="S14" i="20"/>
  <c r="S10" i="20"/>
  <c r="Y45" i="20"/>
  <c r="S44" i="20"/>
  <c r="Y40" i="20"/>
  <c r="Z35" i="20"/>
  <c r="Y34" i="20"/>
  <c r="S24" i="20"/>
  <c r="Y46" i="20"/>
  <c r="S34" i="20"/>
  <c r="Y22" i="20"/>
  <c r="Z8" i="20"/>
  <c r="Y47" i="20"/>
  <c r="S46" i="20"/>
  <c r="Y43" i="20"/>
  <c r="Y41" i="20"/>
  <c r="Y39" i="20"/>
  <c r="Y37" i="20"/>
  <c r="S36" i="20"/>
  <c r="Y33" i="20"/>
  <c r="S32" i="20"/>
  <c r="Z30" i="20"/>
  <c r="Z28" i="20"/>
  <c r="Z26" i="20"/>
  <c r="Y23" i="20"/>
  <c r="S22" i="20"/>
  <c r="Z20" i="20"/>
  <c r="Z18" i="20"/>
  <c r="Z16" i="20"/>
  <c r="Z14" i="20"/>
  <c r="Z12" i="20"/>
  <c r="Z10" i="20"/>
  <c r="Z48" i="20"/>
  <c r="S47" i="20"/>
  <c r="Z42" i="20"/>
  <c r="Z40" i="20"/>
  <c r="Z38" i="20"/>
  <c r="S37" i="20"/>
  <c r="S33" i="20"/>
  <c r="Y31" i="20"/>
  <c r="Y29" i="20"/>
  <c r="Y27" i="20"/>
  <c r="Y25" i="20"/>
  <c r="S23" i="20"/>
  <c r="Y21" i="20"/>
  <c r="Y19" i="20"/>
  <c r="Y17" i="20"/>
  <c r="Y15" i="20"/>
  <c r="Y13" i="20"/>
  <c r="Y11" i="20"/>
  <c r="Y9" i="20"/>
  <c r="N26" i="7"/>
  <c r="N30" i="7"/>
  <c r="N34" i="7"/>
  <c r="N25" i="7"/>
  <c r="N29" i="7"/>
  <c r="N33" i="7"/>
  <c r="N37" i="7"/>
  <c r="Y8" i="20"/>
  <c r="Z46" i="20"/>
  <c r="Z41" i="20"/>
  <c r="Z36" i="20"/>
  <c r="Z32" i="20"/>
  <c r="Z31" i="20"/>
  <c r="Z27" i="20"/>
  <c r="Z22" i="20"/>
  <c r="Z21" i="20"/>
  <c r="Z17" i="20"/>
  <c r="Z13" i="20"/>
  <c r="Z9" i="20"/>
  <c r="N11" i="7"/>
  <c r="N13" i="7"/>
  <c r="N15" i="7"/>
  <c r="N17" i="7"/>
  <c r="N20" i="7"/>
  <c r="N21" i="7"/>
  <c r="O10" i="7"/>
  <c r="O12" i="7"/>
  <c r="O16" i="7"/>
  <c r="O18" i="7"/>
  <c r="O19" i="7"/>
  <c r="O22" i="7"/>
  <c r="N14" i="7"/>
</calcChain>
</file>

<file path=xl/sharedStrings.xml><?xml version="1.0" encoding="utf-8"?>
<sst xmlns="http://schemas.openxmlformats.org/spreadsheetml/2006/main" count="577" uniqueCount="251">
  <si>
    <t>GARBINTI, GOUPILLE-LEBRET and PIKETTY 2016 Wealth APPENDIX DATA</t>
  </si>
  <si>
    <t>This database supports our paper "Wealth Concentration in France 1800-2014: Methods, Estimates and Simulations"</t>
  </si>
  <si>
    <t>Appendix D Tables:</t>
  </si>
  <si>
    <t>Wealth share (in % total wealth)</t>
  </si>
  <si>
    <t>Appendix D Figures:</t>
  </si>
  <si>
    <t>Adult population 
(+20 y.o)
in thousands</t>
  </si>
  <si>
    <t>Total wealth
(in % wealth NA)</t>
  </si>
  <si>
    <t>Bottom 90%</t>
  </si>
  <si>
    <t>Bottom 50%</t>
  </si>
  <si>
    <t>Middle 40%</t>
  </si>
  <si>
    <t>Top 10%</t>
  </si>
  <si>
    <t>Top 1%</t>
  </si>
  <si>
    <t>Top 0.1%</t>
  </si>
  <si>
    <t>Top 10% to 1%</t>
  </si>
  <si>
    <t>Top 1% to 0.1%</t>
  </si>
  <si>
    <t>P10</t>
  </si>
  <si>
    <t>P50</t>
  </si>
  <si>
    <t>P90</t>
  </si>
  <si>
    <t>P99</t>
  </si>
  <si>
    <t>P99.9</t>
  </si>
  <si>
    <t>Average wealth</t>
  </si>
  <si>
    <t>year</t>
  </si>
  <si>
    <t>Capitalization</t>
  </si>
  <si>
    <t>Estate multiplier</t>
  </si>
  <si>
    <t>P0-50</t>
  </si>
  <si>
    <t>P50-90</t>
  </si>
  <si>
    <t>P90-100</t>
  </si>
  <si>
    <t>P99-100</t>
  </si>
  <si>
    <t xml:space="preserve">Figure D1. Estate multiplier vs capitalization method: France 1970-2012 (1) </t>
  </si>
  <si>
    <t xml:space="preserve">Figure D2. Estate multiplier vs capitalization method: France 1970-2012 (2) </t>
  </si>
  <si>
    <t>Index: Appendix D (Reconciliation Capitalization and Estate Multiplier methods)</t>
  </si>
  <si>
    <t>Back to index</t>
  </si>
  <si>
    <t>Table D1: Population growth and mortality rates in France, 1984-2011 (annual series)</t>
  </si>
  <si>
    <t>[1]</t>
  </si>
  <si>
    <t>[2]</t>
  </si>
  <si>
    <t>[3]</t>
  </si>
  <si>
    <t>[4]</t>
  </si>
  <si>
    <t>[5]</t>
  </si>
  <si>
    <t>[6]</t>
  </si>
  <si>
    <t>[7]</t>
  </si>
  <si>
    <t>[8]</t>
  </si>
  <si>
    <t>[9]</t>
  </si>
  <si>
    <t>[10]</t>
  </si>
  <si>
    <t>[11]</t>
  </si>
  <si>
    <t>[12]</t>
  </si>
  <si>
    <t>[13]</t>
  </si>
  <si>
    <t>[14]</t>
  </si>
  <si>
    <t>Total France</t>
  </si>
  <si>
    <t>Mainland France</t>
  </si>
  <si>
    <t>(in thousands)</t>
  </si>
  <si>
    <t>Population (thousands)</t>
  </si>
  <si>
    <t>Adult population (20-yr+)</t>
  </si>
  <si>
    <t>Share 0-19-yr-old in living population</t>
  </si>
  <si>
    <t>Population growth rate</t>
  </si>
  <si>
    <t>Births (thousands)</t>
  </si>
  <si>
    <t>Decedents (thousands)</t>
  </si>
  <si>
    <t>Migrations (thousands)</t>
  </si>
  <si>
    <t>Mortality rate</t>
  </si>
  <si>
    <t>Adult decedents</t>
  </si>
  <si>
    <t>Share 0-19-yr-old in decedents</t>
  </si>
  <si>
    <t>Adult mortality rate</t>
  </si>
  <si>
    <r>
      <t>N</t>
    </r>
    <r>
      <rPr>
        <vertAlign val="subscript"/>
        <sz val="10"/>
        <rFont val="Arial"/>
        <family val="2"/>
      </rPr>
      <t>t</t>
    </r>
  </si>
  <si>
    <r>
      <t>N</t>
    </r>
    <r>
      <rPr>
        <vertAlign val="subscript"/>
        <sz val="10"/>
        <rFont val="Arial"/>
        <family val="2"/>
      </rPr>
      <t>t</t>
    </r>
    <r>
      <rPr>
        <vertAlign val="superscript"/>
        <sz val="10"/>
        <rFont val="Arial"/>
        <family val="2"/>
      </rPr>
      <t>20+</t>
    </r>
  </si>
  <si>
    <r>
      <t>n</t>
    </r>
    <r>
      <rPr>
        <b/>
        <vertAlign val="subscript"/>
        <sz val="10"/>
        <rFont val="Arial"/>
        <family val="2"/>
      </rPr>
      <t>t</t>
    </r>
  </si>
  <si>
    <r>
      <t>N</t>
    </r>
    <r>
      <rPr>
        <vertAlign val="subscript"/>
        <sz val="10"/>
        <rFont val="Arial"/>
        <family val="2"/>
      </rPr>
      <t>bt</t>
    </r>
  </si>
  <si>
    <r>
      <t>N</t>
    </r>
    <r>
      <rPr>
        <vertAlign val="subscript"/>
        <sz val="10"/>
        <rFont val="Arial"/>
        <family val="2"/>
      </rPr>
      <t>dt</t>
    </r>
  </si>
  <si>
    <r>
      <t>N</t>
    </r>
    <r>
      <rPr>
        <vertAlign val="subscript"/>
        <sz val="10"/>
        <rFont val="Arial"/>
        <family val="2"/>
      </rPr>
      <t>it</t>
    </r>
  </si>
  <si>
    <r>
      <t>m</t>
    </r>
    <r>
      <rPr>
        <vertAlign val="subscript"/>
        <sz val="10"/>
        <rFont val="Arial"/>
        <family val="2"/>
      </rPr>
      <t>t</t>
    </r>
    <r>
      <rPr>
        <vertAlign val="superscript"/>
        <sz val="10"/>
        <rFont val="Arial"/>
        <family val="2"/>
      </rPr>
      <t>0+</t>
    </r>
    <r>
      <rPr>
        <sz val="10"/>
        <rFont val="Arial"/>
        <family val="2"/>
      </rPr>
      <t>= N</t>
    </r>
    <r>
      <rPr>
        <vertAlign val="subscript"/>
        <sz val="10"/>
        <rFont val="Arial"/>
        <family val="2"/>
      </rPr>
      <t>dt</t>
    </r>
    <r>
      <rPr>
        <sz val="10"/>
        <rFont val="Arial"/>
        <family val="2"/>
      </rPr>
      <t>/N</t>
    </r>
    <r>
      <rPr>
        <vertAlign val="subscript"/>
        <sz val="10"/>
        <rFont val="Arial"/>
        <family val="2"/>
      </rPr>
      <t>t</t>
    </r>
  </si>
  <si>
    <r>
      <t>N</t>
    </r>
    <r>
      <rPr>
        <vertAlign val="subscript"/>
        <sz val="10"/>
        <rFont val="Arial"/>
        <family val="2"/>
      </rPr>
      <t>dt</t>
    </r>
    <r>
      <rPr>
        <vertAlign val="superscript"/>
        <sz val="10"/>
        <rFont val="Arial"/>
        <family val="2"/>
      </rPr>
      <t>20+</t>
    </r>
  </si>
  <si>
    <r>
      <t>m</t>
    </r>
    <r>
      <rPr>
        <vertAlign val="subscript"/>
        <sz val="10"/>
        <rFont val="Arial"/>
        <family val="2"/>
      </rPr>
      <t>t</t>
    </r>
    <r>
      <rPr>
        <sz val="10"/>
        <rFont val="Arial"/>
        <family val="2"/>
      </rPr>
      <t>= N</t>
    </r>
    <r>
      <rPr>
        <vertAlign val="subscript"/>
        <sz val="10"/>
        <rFont val="Arial"/>
        <family val="2"/>
      </rPr>
      <t>dt</t>
    </r>
    <r>
      <rPr>
        <vertAlign val="superscript"/>
        <sz val="10"/>
        <rFont val="Arial"/>
        <family val="2"/>
      </rPr>
      <t>20+</t>
    </r>
    <r>
      <rPr>
        <sz val="10"/>
        <rFont val="Arial"/>
        <family val="2"/>
      </rPr>
      <t>/N</t>
    </r>
    <r>
      <rPr>
        <vertAlign val="subscript"/>
        <sz val="10"/>
        <rFont val="Arial"/>
        <family val="2"/>
      </rPr>
      <t>t</t>
    </r>
    <r>
      <rPr>
        <vertAlign val="superscript"/>
        <sz val="10"/>
        <rFont val="Arial"/>
        <family val="2"/>
      </rPr>
      <t>20+</t>
    </r>
  </si>
  <si>
    <t>ntot2</t>
  </si>
  <si>
    <t>na2</t>
  </si>
  <si>
    <t>ntot</t>
  </si>
  <si>
    <t>nbirth</t>
  </si>
  <si>
    <t>ndec</t>
  </si>
  <si>
    <t>nmigr</t>
  </si>
  <si>
    <t>na</t>
  </si>
  <si>
    <t>pntot019</t>
  </si>
  <si>
    <t>ndeca</t>
  </si>
  <si>
    <t>pndec019</t>
  </si>
  <si>
    <t>Table D2: Population by age group in France, 1984-2013 (male + female)</t>
  </si>
  <si>
    <t>Total</t>
  </si>
  <si>
    <t>0-9</t>
  </si>
  <si>
    <t>10-19</t>
  </si>
  <si>
    <t>20-29</t>
  </si>
  <si>
    <t>30-39</t>
  </si>
  <si>
    <t>40-49</t>
  </si>
  <si>
    <t>50-59</t>
  </si>
  <si>
    <t>60-69</t>
  </si>
  <si>
    <t>70-79</t>
  </si>
  <si>
    <t>80-89</t>
  </si>
  <si>
    <t>90+</t>
  </si>
  <si>
    <t>Note : Age atteint dans l'année (on ajoute +1 par rapport aux documents sources)</t>
  </si>
  <si>
    <t>Sources : INSEE "Populations par âges au 1er janvier (1901 - 2014)", France Métropolitaine. Mise à jour janvier 2014</t>
  </si>
  <si>
    <t>Table D2m: Population by age group in France, 1984-2013 (male)</t>
  </si>
  <si>
    <t>(thousands)</t>
  </si>
  <si>
    <t>Table D2f : Population by age group in France, 1984-2010 (female)</t>
  </si>
  <si>
    <t>Table D3: Decedents by age group in France, 1984-2011 (male + female)</t>
  </si>
  <si>
    <t>verif</t>
  </si>
  <si>
    <t>Note : Age = Age during the year</t>
  </si>
  <si>
    <t>Sources :</t>
  </si>
  <si>
    <t>1984-1997 : "Décès par âge et par génération, de 1899 à 1997" Louis Vallin , INED. Décès harmonisés avec données INSEE</t>
  </si>
  <si>
    <t>De 1998 à 2002 : exhaustifs des déclarations de décès de l'Etat civil</t>
  </si>
  <si>
    <t>De 2003 à 2013 : INSEE "TABLEAU 71 - DÉCÈS PAR SEXE, ANNÉE DE NAISSANCE, ÂGE ET ÉTAT MATRIMONIAL"</t>
  </si>
  <si>
    <t>Champs : France métropolitaine</t>
  </si>
  <si>
    <t>Table D3m: Decedents by age group in France, 1984-2011 (male population)</t>
  </si>
  <si>
    <t>ndecmen0</t>
  </si>
  <si>
    <t>ndecmen10</t>
  </si>
  <si>
    <t>ndecmen20</t>
  </si>
  <si>
    <t>ndecmen30</t>
  </si>
  <si>
    <t>ndecmen40</t>
  </si>
  <si>
    <t>ndecmen50</t>
  </si>
  <si>
    <t>ndecmen60</t>
  </si>
  <si>
    <t>ndecmen70</t>
  </si>
  <si>
    <t>ndecmen80</t>
  </si>
  <si>
    <t>Table D3f: Decedents by age group in France, 1984-2011 (female population)</t>
  </si>
  <si>
    <t>ndecwomen0</t>
  </si>
  <si>
    <t>ndecwomen10</t>
  </si>
  <si>
    <t>ndecwomen20</t>
  </si>
  <si>
    <t>ndecwomen30</t>
  </si>
  <si>
    <t>ndecwomen40</t>
  </si>
  <si>
    <t>ndecwomen50</t>
  </si>
  <si>
    <t>ndecwomen60</t>
  </si>
  <si>
    <t>ndecwomen70</t>
  </si>
  <si>
    <t>ndecwomen80</t>
  </si>
  <si>
    <t>Table D4m: Mortality rate for 100000 by age group in France, 1984-2013 (male)</t>
  </si>
  <si>
    <t>mortratem0</t>
  </si>
  <si>
    <t>mortratem1</t>
  </si>
  <si>
    <t>mortratem2</t>
  </si>
  <si>
    <t>mortratem3</t>
  </si>
  <si>
    <t>mortratem4</t>
  </si>
  <si>
    <t>mortratem5</t>
  </si>
  <si>
    <t>mortratem6</t>
  </si>
  <si>
    <t>mortratem7</t>
  </si>
  <si>
    <t>mortratem8</t>
  </si>
  <si>
    <t>mortratem9</t>
  </si>
  <si>
    <t>80+</t>
  </si>
  <si>
    <t>Table D4f: Mortality rate for 100000 by age group in France, 1984-2013 (female)</t>
  </si>
  <si>
    <t>mortratef0</t>
  </si>
  <si>
    <t>mortratef1</t>
  </si>
  <si>
    <t>mortratef2</t>
  </si>
  <si>
    <t>mortratef3</t>
  </si>
  <si>
    <t>mortratef4</t>
  </si>
  <si>
    <t>mortratef5</t>
  </si>
  <si>
    <t>mortratef6</t>
  </si>
  <si>
    <t>mortratef7</t>
  </si>
  <si>
    <t>mortratef8</t>
  </si>
  <si>
    <t>mortratef9</t>
  </si>
  <si>
    <t>Table D5: Relative Mortality by Wealth Group, Age, Gender, and Time Period</t>
  </si>
  <si>
    <t>Men</t>
  </si>
  <si>
    <t>Women</t>
  </si>
  <si>
    <t>Population wide annual mortality rate</t>
  </si>
  <si>
    <t>Relative mortality</t>
  </si>
  <si>
    <t>Piketty 2011 (bottom 50%)</t>
  </si>
  <si>
    <t>Piketty 2011 (top 50%)</t>
  </si>
  <si>
    <t>Period 1976-1983</t>
  </si>
  <si>
    <t>Age 30-39</t>
  </si>
  <si>
    <t>Age 40-49</t>
  </si>
  <si>
    <t>Age 50-59</t>
  </si>
  <si>
    <t>Age 60-69</t>
  </si>
  <si>
    <t>Age 70-79</t>
  </si>
  <si>
    <t>Age 80-89</t>
  </si>
  <si>
    <t>Age 90+</t>
  </si>
  <si>
    <t>Period 1983-1991</t>
  </si>
  <si>
    <t>Period 1991-1999</t>
  </si>
  <si>
    <t>Period 2000-2008</t>
  </si>
  <si>
    <t>Period 2009-2013</t>
  </si>
  <si>
    <t>Notes: This table reports mortality statistics by age, gender, wealth group, and time period. Cols. [1]-[5] is for men, cols. [6]-[10] is for women.</t>
  </si>
  <si>
    <t>These estimates are computed using Les inégalités sociales face à la mort de N.Blampain, INSEE 2016). Mortality rates are computed by decenial age. Cols. [1] and [6] report the average annual mortality rate from demographic data provided by INSEE.</t>
  </si>
  <si>
    <t>Part A: Demographic parameters, France 1984-2013</t>
  </si>
  <si>
    <t>Part B: Wealth inequality, France 1984-2010 (estate multiplier approach)</t>
  </si>
  <si>
    <t>Table D1. Population growth and mortality rates in France, 1984-2011</t>
  </si>
  <si>
    <t>Table D2. Population by age group in France, 1984-2013 (male + female)</t>
  </si>
  <si>
    <t>Table D2(m). Population by age group in France, 1984-2013 (male)</t>
  </si>
  <si>
    <t>Table D2(f). Population by age group in France, 1984-2010 (female)</t>
  </si>
  <si>
    <t>Table D3. Decedents by age group in France, 1984-2011 (male + female)</t>
  </si>
  <si>
    <t>Table D3(m). Decedents by age group in France, 1984-2011 (male population)</t>
  </si>
  <si>
    <t>Table D3(f). Decedents by age group in France, 1984-2011 (female population)</t>
  </si>
  <si>
    <t>Table D4(m). Mortality rate for 100000 by age group in France, 1984-2013 (male)</t>
  </si>
  <si>
    <t>Table D4(m). Mortality rate for 100000 by age group in France, 1984-2013 (female)</t>
  </si>
  <si>
    <t>Table D5. Relative Mortality by Wealth Group, Age, Gender, and Time Period</t>
  </si>
  <si>
    <t>Number of adult decedents
(+20 y.o)</t>
  </si>
  <si>
    <t>fraction of tax filers</t>
  </si>
  <si>
    <t>number of
 tax filers</t>
  </si>
  <si>
    <t>Distribution of wealth by size of total net wealth</t>
  </si>
  <si>
    <t>Wealth thresholds</t>
  </si>
  <si>
    <t>This table reports the wealth distributions of decedents using the surveys MTG 1984, 1987, 1994, 2000, 2006 and 2010.
 The raw fiscal files are adjusted to include non-tax filers, i.e cases in which successors  do not fill an estate tax returns. The adjustment consists in adding non-tax filers with zero wealth at death such as our new files match the demographic structure of the decedents (by age and sex) provided by INSEE.</t>
  </si>
  <si>
    <t>Average bequest
 (all adult decedents)</t>
  </si>
  <si>
    <t>Table D7: Wealth concentration in France (1984-2010), reconciliation of capitalization and estate multiplier methods</t>
  </si>
  <si>
    <t>Estate multiplier approach</t>
  </si>
  <si>
    <t>Capitalization method</t>
  </si>
  <si>
    <r>
      <rPr>
        <b/>
        <sz val="10"/>
        <rFont val="Arial"/>
        <family val="2"/>
      </rPr>
      <t>Notes:</t>
    </r>
    <r>
      <rPr>
        <sz val="10"/>
        <rFont val="Arial"/>
        <family val="2"/>
      </rPr>
      <t xml:space="preserve">
</t>
    </r>
    <r>
      <rPr>
        <u/>
        <sz val="10"/>
        <rFont val="Arial"/>
        <family val="2"/>
      </rPr>
      <t>Estate multiplier approach:</t>
    </r>
    <r>
      <rPr>
        <sz val="10"/>
        <rFont val="Arial"/>
        <family val="2"/>
      </rPr>
      <t xml:space="preserve">
This table reports the wealth distributions of the living using the estate multiplier approach with differential mortality parameters.  
The differential mortality parameters comes from Blampain and Chardon (2011) "Les inégalités sociales face à la mort". 
The data used are the surveys MTG 1984, 1987, 1994, 2000, 2006 and 2010. 
The raw fiscal estate files are adjusted to include non-tax filers, i.e cases in which successors  do not fill an estate tax returns. The adjustment consists in adding non-tax filers at death such as our new files match the demographic structure of the decedents (by age and sex) provided by INSEE.
We then impute wealth to the bottom 50% using a uniform law and  the estimation of the bottom 50% wealth share from the capitalizaion method.
Life insurance is almost entierely exempt from inheritance tax. In this table, we impute life insurance at the individual level using wealth surveys 2010.
Finally, we redress assets (housing, business, equities and debt assets) to obtain wealth consistent with the private wealth reported into the national accounts. 
See GGP2016WealthAppendix for more details.</t>
    </r>
  </si>
  <si>
    <t>This table reports wealth series using the capitalization method (GGP2016WealthAppendixB Table B1).</t>
  </si>
  <si>
    <t>Table D6. Wealth distribution of decedents</t>
  </si>
  <si>
    <t>Table D6: Wealth distribution of decedents</t>
  </si>
  <si>
    <t>A. With mortality differential</t>
  </si>
  <si>
    <t>B. Without mortality differential</t>
  </si>
  <si>
    <t>C. With old mortality differential (Piketty(2011))</t>
  </si>
  <si>
    <t>A. No adjustment</t>
  </si>
  <si>
    <t>B. Adding non-tax filer wealth</t>
  </si>
  <si>
    <t>C. Final series</t>
  </si>
  <si>
    <t>Notes: The table reports wealth inequality from inheritance tax data using estate multiplier approach. Alternative differential mortality parameters are applied. 
Panel A reports our main specification using differential mortality parameters varying by time period, decenial age, gender and level of wealth (top 10%, middle 40% and bottom 50%) based on motrality tables from Blampain (2011). 
Panel B depicts series on wealth concentration without differential mortality parameters.
Panel C uses old differential mortality parameters from Piketty(2011) varying only by decenial age and level of wealth (top 50% and bottom 50%). See Table D5 for differential mortality parameters used.</t>
  </si>
  <si>
    <t>Notes: The table reports series on wealth inequality using the estate multiplier approach adjusted step by step. 
In panel A, the raw fiscal estate files are adjusted to include non-tax filers with 0 wealth, i.e cases in which successors  do not fill an estate tax returns. The adjustment consists in adding non-tax filers at death such as our new files match the demographic structure of the decedents (by age and sex) provided by INSEE.
In panel B, we impute wealth to the bottom 50% using a uniform law and  the estimation of the bottom 50% wealth share from the capitalizaion method.
Panel C correspond to our final series. In addition to Panel B, we impute life insurance based on wealth surveys and adjust other assets (housing, business, equities and debt assets) such as they match the corresponding assets in the national accounts. 
See GGP2016WealthAppendix for more details.</t>
  </si>
  <si>
    <t>Table D7. Wealth concentration in France (1984-2010), reconciliation of capitalization and estate multiplier methods</t>
  </si>
  <si>
    <t>Top 1% wealth share</t>
  </si>
  <si>
    <t>With</t>
  </si>
  <si>
    <t>Without</t>
  </si>
  <si>
    <t>Old</t>
  </si>
  <si>
    <t>Alternative differential mortality parameters (Top 1%, Estate multiplier)</t>
  </si>
  <si>
    <t>Adjustment step by step
 (Top 1%, Estate multiplier)</t>
  </si>
  <si>
    <t>No adjustment</t>
  </si>
  <si>
    <t>Add non-tax filers</t>
  </si>
  <si>
    <t>Final</t>
  </si>
  <si>
    <t>Figure D4: Top 1% wealth share, adjustment step by step</t>
  </si>
  <si>
    <t>Figure D3. Using alternative differential mortality parameters</t>
  </si>
  <si>
    <t>Bottom 50% wealth share</t>
  </si>
  <si>
    <t>Middle 40% wealth share</t>
  </si>
  <si>
    <t>Top 10% wealth share</t>
  </si>
  <si>
    <t>Net
 Housing</t>
  </si>
  <si>
    <t>Business assets</t>
  </si>
  <si>
    <t>Financial assets</t>
  </si>
  <si>
    <t>incl. Equities</t>
  </si>
  <si>
    <t>incl.
Deposits and bonds</t>
  </si>
  <si>
    <t xml:space="preserve">incl.
Life insurance </t>
  </si>
  <si>
    <t>Bottom 50% wealth composition (in % of total wealth)</t>
  </si>
  <si>
    <t>Middle 40% wealth composition (in % of total wealth)</t>
  </si>
  <si>
    <t>Top 10% wealth composition (in % of total wealth)</t>
  </si>
  <si>
    <t>Top 1% wealth composition (in % of total wealth)</t>
  </si>
  <si>
    <t>Table D9. Alternative differential mortality parameters</t>
  </si>
  <si>
    <t>Table D10. Wealth concentration in France (1984-2010), adjustment step by step</t>
  </si>
  <si>
    <t>Table D8. Wealth composition in % of total wealth (bottom 50%, middle 40%, top 10%, top 1%)</t>
  </si>
  <si>
    <t>Table D8: Summary wealth composition in % of total wealth (bottom 50%, middle 40%, top 10%, top 1%)</t>
  </si>
  <si>
    <t>Table TD9. Alternative differential mortality parameters</t>
  </si>
  <si>
    <t>Table TD10. Wealth concentration in France (1984-2010), adjustment step by step</t>
  </si>
  <si>
    <t>pop</t>
  </si>
  <si>
    <t>frac_decl</t>
  </si>
  <si>
    <t>patmean</t>
  </si>
  <si>
    <t>patbot90</t>
  </si>
  <si>
    <t>pat50</t>
  </si>
  <si>
    <t>pat40</t>
  </si>
  <si>
    <t>pattop10</t>
  </si>
  <si>
    <t>pattop1</t>
  </si>
  <si>
    <t>pat01</t>
  </si>
  <si>
    <t>pat9</t>
  </si>
  <si>
    <t>pat09</t>
  </si>
  <si>
    <t>patmin10</t>
  </si>
  <si>
    <t>patmin40</t>
  </si>
  <si>
    <t>patmin9</t>
  </si>
  <si>
    <t>patmin09</t>
  </si>
  <si>
    <t>patmin01</t>
  </si>
  <si>
    <t>Last updated: November, 2th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</si>
</sst>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3" formatCode="_-* #,##0.00\ _€_-;\-* #,##0.00\ _€_-;_-* &quot;-&quot;??\ _€_-;_-@_-"/>
    <numFmt numFmtId="164" formatCode="General_)"/>
    <numFmt numFmtId="165" formatCode="#,##0.000"/>
    <numFmt numFmtId="166" formatCode="#,##0.0"/>
    <numFmt numFmtId="167" formatCode="#,##0.00__;\-#,##0.00__;#,##0.00__;@__"/>
    <numFmt numFmtId="168" formatCode="&quot;$&quot;#,##0_);\(&quot;$&quot;#,##0\)"/>
    <numFmt numFmtId="169" formatCode="_ * #,##0.00_ ;_ * \-#,##0.00_ ;_ * &quot;-&quot;??_ ;_ @_ "/>
    <numFmt numFmtId="170" formatCode="_ * #,##0.00_)\ _€_ ;_ * \(#,##0.00\)\ _€_ ;_ * &quot;-&quot;??_)\ _€_ ;_ @_ "/>
    <numFmt numFmtId="171" formatCode="\$#,##0\ ;\(\$#,##0\)"/>
    <numFmt numFmtId="172" formatCode="_-* #,##0\ _€_-;\-* #,##0\ _€_-;_-* &quot;-&quot;??\ _€_-;_-@_-"/>
    <numFmt numFmtId="173" formatCode="0.0%"/>
    <numFmt numFmtId="174" formatCode="\$#,##0\ ;&quot;($&quot;#,##0\)"/>
    <numFmt numFmtId="175" formatCode="#,##0\ "/>
    <numFmt numFmtId="176" formatCode="#,##0&quot; &quot;;"/>
    <numFmt numFmtId="177" formatCode="_-* #,##0.000000\ _€_-;\-* #,##0.000000\ _€_-;_-* &quot;-&quot;??\ _€_-;_-@_-"/>
    <numFmt numFmtId="178" formatCode="_-* #,##0.0\ _€_-;\-* #,##0.0\ _€_-;_-* &quot;-&quot;??\ _€_-;_-@_-"/>
    <numFmt numFmtId="179" formatCode="0.0"/>
    <numFmt numFmtId="180" formatCode="0.00000"/>
  </numFmts>
  <fonts count="64">
    <font>
      <sz val="11"/>
      <color theme="1"/>
      <name val="Calibri"/>
      <family val="2"/>
      <scheme val="minor"/>
    </font>
    <font>
      <sz val="11"/>
      <color theme="1"/>
      <name val="Calibri"/>
      <family val="2"/>
      <scheme val="minor"/>
    </font>
    <font>
      <sz val="10"/>
      <name val="Arial"/>
      <family val="2"/>
    </font>
    <font>
      <b/>
      <sz val="24"/>
      <name val="Arial"/>
      <family val="2"/>
    </font>
    <font>
      <sz val="14"/>
      <name val="Arial"/>
      <family val="2"/>
    </font>
    <font>
      <b/>
      <sz val="20"/>
      <name val="Arial"/>
      <family val="2"/>
    </font>
    <font>
      <sz val="11"/>
      <name val="Arial"/>
      <family val="2"/>
    </font>
    <font>
      <sz val="11"/>
      <name val="Calibri"/>
      <family val="2"/>
    </font>
    <font>
      <sz val="11"/>
      <color indexed="8"/>
      <name val="Calibri"/>
      <family val="2"/>
    </font>
    <font>
      <sz val="11"/>
      <color indexed="9"/>
      <name val="Calibri"/>
      <family val="2"/>
    </font>
    <font>
      <sz val="11"/>
      <color indexed="20"/>
      <name val="Calibri"/>
      <family val="2"/>
    </font>
    <font>
      <sz val="11"/>
      <color indexed="17"/>
      <name val="Calibri"/>
      <family val="2"/>
    </font>
    <font>
      <sz val="9"/>
      <color indexed="9"/>
      <name val="Times"/>
      <family val="1"/>
    </font>
    <font>
      <b/>
      <sz val="11"/>
      <color indexed="52"/>
      <name val="Calibri"/>
      <family val="2"/>
    </font>
    <font>
      <b/>
      <sz val="11"/>
      <color indexed="9"/>
      <name val="Calibri"/>
      <family val="2"/>
    </font>
    <font>
      <sz val="9"/>
      <color indexed="8"/>
      <name val="Times"/>
      <family val="1"/>
    </font>
    <font>
      <sz val="12"/>
      <color indexed="24"/>
      <name val="Arial"/>
      <family val="2"/>
    </font>
    <font>
      <sz val="8"/>
      <name val="Helvetica"/>
    </font>
    <font>
      <b/>
      <sz val="8"/>
      <color indexed="24"/>
      <name val="Times New Roman"/>
      <family val="1"/>
    </font>
    <font>
      <sz val="8"/>
      <color indexed="24"/>
      <name val="Times New Roman"/>
      <family val="1"/>
    </font>
    <font>
      <i/>
      <sz val="11"/>
      <color indexed="23"/>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u/>
      <sz val="12"/>
      <color indexed="12"/>
      <name val="Calibri"/>
      <family val="2"/>
    </font>
    <font>
      <sz val="11"/>
      <color indexed="52"/>
      <name val="Calibri"/>
      <family val="2"/>
    </font>
    <font>
      <sz val="12"/>
      <color theme="1"/>
      <name val="Arial"/>
      <family val="2"/>
    </font>
    <font>
      <sz val="11"/>
      <color indexed="60"/>
      <name val="Calibri"/>
      <family val="2"/>
    </font>
    <font>
      <sz val="12"/>
      <color indexed="8"/>
      <name val="Calibri"/>
      <family val="2"/>
    </font>
    <font>
      <sz val="10"/>
      <name val="Verdana"/>
      <family val="2"/>
    </font>
    <font>
      <sz val="12"/>
      <color theme="1"/>
      <name val="Calibri"/>
      <family val="2"/>
      <scheme val="minor"/>
    </font>
    <font>
      <sz val="9"/>
      <name val="Times New Roman"/>
      <family val="1"/>
    </font>
    <font>
      <sz val="10"/>
      <color indexed="8"/>
      <name val="Times"/>
      <family val="1"/>
    </font>
    <font>
      <sz val="9"/>
      <name val="Times"/>
    </font>
    <font>
      <sz val="12"/>
      <name val="Arial CE"/>
    </font>
    <font>
      <b/>
      <sz val="11"/>
      <color indexed="63"/>
      <name val="Calibri"/>
      <family val="2"/>
    </font>
    <font>
      <sz val="7"/>
      <name val="Helvetica"/>
      <family val="2"/>
    </font>
    <font>
      <b/>
      <sz val="18"/>
      <color indexed="56"/>
      <name val="Cambria"/>
      <family val="2"/>
    </font>
    <font>
      <sz val="11"/>
      <color indexed="10"/>
      <name val="Calibri"/>
      <family val="2"/>
    </font>
    <font>
      <sz val="10"/>
      <name val="Times"/>
      <family val="1"/>
    </font>
    <font>
      <b/>
      <sz val="14"/>
      <name val="Arial"/>
      <family val="2"/>
    </font>
    <font>
      <b/>
      <sz val="10"/>
      <name val="Arial"/>
      <family val="2"/>
    </font>
    <font>
      <sz val="10"/>
      <color theme="1"/>
      <name val="Arial"/>
      <family val="2"/>
    </font>
    <font>
      <sz val="12"/>
      <name val="Times New Roman"/>
      <family val="1"/>
    </font>
    <font>
      <b/>
      <sz val="11"/>
      <color indexed="8"/>
      <name val="Calibri"/>
      <family val="2"/>
    </font>
    <font>
      <u/>
      <sz val="12"/>
      <color indexed="12"/>
      <name val="Arial"/>
      <family val="2"/>
    </font>
    <font>
      <sz val="10"/>
      <name val="Times New Roman"/>
      <family val="1"/>
    </font>
    <font>
      <b/>
      <sz val="12"/>
      <name val="Arial"/>
      <family val="2"/>
    </font>
    <font>
      <b/>
      <sz val="11"/>
      <name val="Arial"/>
      <family val="2"/>
    </font>
    <font>
      <vertAlign val="subscript"/>
      <sz val="10"/>
      <name val="Arial"/>
      <family val="2"/>
    </font>
    <font>
      <vertAlign val="superscript"/>
      <sz val="10"/>
      <name val="Arial"/>
      <family val="2"/>
    </font>
    <font>
      <b/>
      <vertAlign val="subscript"/>
      <sz val="10"/>
      <name val="Arial"/>
      <family val="2"/>
    </font>
    <font>
      <sz val="11"/>
      <name val="Times New Roman"/>
      <family val="1"/>
    </font>
    <font>
      <b/>
      <sz val="12"/>
      <name val="Times New Roman"/>
      <family val="1"/>
    </font>
    <font>
      <sz val="12"/>
      <name val="Arial"/>
      <family val="2"/>
    </font>
    <font>
      <b/>
      <sz val="11"/>
      <name val="Times New Roman"/>
      <family val="1"/>
    </font>
    <font>
      <b/>
      <sz val="14"/>
      <color theme="1"/>
      <name val="Arial"/>
      <family val="2"/>
    </font>
    <font>
      <sz val="14"/>
      <color theme="1"/>
      <name val="Arial"/>
      <family val="2"/>
    </font>
    <font>
      <b/>
      <sz val="12"/>
      <color theme="1"/>
      <name val="Arial"/>
      <family val="2"/>
    </font>
    <font>
      <sz val="11"/>
      <color theme="1"/>
      <name val="Arial"/>
      <family val="2"/>
    </font>
    <font>
      <u/>
      <sz val="10"/>
      <color indexed="12"/>
      <name val="Arial"/>
      <family val="2"/>
    </font>
    <font>
      <u/>
      <sz val="10"/>
      <name val="Arial"/>
      <family val="2"/>
    </font>
    <font>
      <sz val="10"/>
      <color rgb="FF000000"/>
      <name val="Arial"/>
      <family val="2"/>
    </font>
  </fonts>
  <fills count="25">
    <fill>
      <patternFill patternType="none"/>
    </fill>
    <fill>
      <patternFill patternType="gray125"/>
    </fill>
    <fill>
      <patternFill patternType="solid">
        <fgColor rgb="FFF5F9FC"/>
        <bgColor indexed="64"/>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6"/>
        <bgColor indexed="9"/>
      </patternFill>
    </fill>
    <fill>
      <patternFill patternType="solid">
        <fgColor theme="5" tint="0.79995117038483843"/>
        <bgColor indexed="64"/>
      </patternFill>
    </fill>
    <fill>
      <patternFill patternType="solid">
        <fgColor theme="6" tint="0.39997558519241921"/>
        <bgColor indexed="64"/>
      </patternFill>
    </fill>
  </fills>
  <borders count="96">
    <border>
      <left/>
      <right/>
      <top/>
      <bottom/>
      <diagonal/>
    </border>
    <border>
      <left style="thick">
        <color auto="1"/>
      </left>
      <right style="thick">
        <color auto="1"/>
      </right>
      <top style="thick">
        <color auto="1"/>
      </top>
      <bottom style="thick">
        <color auto="1"/>
      </bottom>
      <diagonal/>
    </border>
    <border>
      <left style="medium">
        <color indexed="64"/>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auto="1"/>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auto="1"/>
      </left>
      <right style="thin">
        <color auto="1"/>
      </right>
      <top/>
      <bottom style="medium">
        <color indexed="64"/>
      </bottom>
      <diagonal/>
    </border>
    <border>
      <left/>
      <right/>
      <top style="thin">
        <color indexed="62"/>
      </top>
      <bottom style="double">
        <color indexed="62"/>
      </bottom>
      <diagonal/>
    </border>
    <border>
      <left/>
      <right/>
      <top style="double">
        <color indexed="63"/>
      </top>
      <bottom/>
      <diagonal/>
    </border>
    <border>
      <left style="medium">
        <color indexed="64"/>
      </left>
      <right style="thick">
        <color indexed="63"/>
      </right>
      <top style="medium">
        <color indexed="64"/>
      </top>
      <bottom/>
      <diagonal/>
    </border>
    <border>
      <left style="thick">
        <color indexed="63"/>
      </left>
      <right style="thick">
        <color indexed="63"/>
      </right>
      <top style="medium">
        <color indexed="64"/>
      </top>
      <bottom/>
      <diagonal/>
    </border>
    <border>
      <left style="thick">
        <color indexed="63"/>
      </left>
      <right style="medium">
        <color indexed="64"/>
      </right>
      <top style="medium">
        <color indexed="64"/>
      </top>
      <bottom/>
      <diagonal/>
    </border>
    <border>
      <left style="medium">
        <color indexed="64"/>
      </left>
      <right/>
      <top style="medium">
        <color indexed="64"/>
      </top>
      <bottom style="thin">
        <color indexed="63"/>
      </bottom>
      <diagonal/>
    </border>
    <border>
      <left/>
      <right/>
      <top style="medium">
        <color indexed="64"/>
      </top>
      <bottom style="thin">
        <color indexed="63"/>
      </bottom>
      <diagonal/>
    </border>
    <border>
      <left/>
      <right style="medium">
        <color indexed="64"/>
      </right>
      <top style="medium">
        <color indexed="64"/>
      </top>
      <bottom style="thin">
        <color indexed="63"/>
      </bottom>
      <diagonal/>
    </border>
    <border>
      <left style="medium">
        <color indexed="64"/>
      </left>
      <right style="thin">
        <color indexed="64"/>
      </right>
      <top style="thin">
        <color indexed="63"/>
      </top>
      <bottom/>
      <diagonal/>
    </border>
    <border>
      <left style="thin">
        <color indexed="64"/>
      </left>
      <right style="thin">
        <color indexed="64"/>
      </right>
      <top style="thin">
        <color indexed="63"/>
      </top>
      <bottom/>
      <diagonal/>
    </border>
    <border>
      <left style="thin">
        <color indexed="64"/>
      </left>
      <right style="medium">
        <color indexed="64"/>
      </right>
      <top style="thin">
        <color indexed="63"/>
      </top>
      <bottom/>
      <diagonal/>
    </border>
    <border>
      <left style="medium">
        <color indexed="64"/>
      </left>
      <right style="thin">
        <color indexed="63"/>
      </right>
      <top style="thin">
        <color indexed="63"/>
      </top>
      <bottom/>
      <diagonal/>
    </border>
    <border>
      <left style="thin">
        <color indexed="63"/>
      </left>
      <right style="thin">
        <color indexed="63"/>
      </right>
      <top style="thin">
        <color indexed="63"/>
      </top>
      <bottom/>
      <diagonal/>
    </border>
    <border>
      <left style="thin">
        <color indexed="63"/>
      </left>
      <right style="medium">
        <color indexed="64"/>
      </right>
      <top style="thin">
        <color indexed="63"/>
      </top>
      <bottom/>
      <diagonal/>
    </border>
    <border>
      <left style="thin">
        <color indexed="64"/>
      </left>
      <right style="thin">
        <color indexed="64"/>
      </right>
      <top/>
      <bottom/>
      <diagonal/>
    </border>
    <border>
      <left style="medium">
        <color indexed="64"/>
      </left>
      <right style="thin">
        <color indexed="63"/>
      </right>
      <top/>
      <bottom/>
      <diagonal/>
    </border>
    <border>
      <left style="thin">
        <color indexed="63"/>
      </left>
      <right style="thin">
        <color indexed="63"/>
      </right>
      <top/>
      <bottom/>
      <diagonal/>
    </border>
    <border>
      <left style="thin">
        <color indexed="63"/>
      </left>
      <right style="medium">
        <color indexed="64"/>
      </right>
      <top/>
      <bottom/>
      <diagonal/>
    </border>
    <border>
      <left style="thin">
        <color indexed="63"/>
      </left>
      <right style="thin">
        <color indexed="63"/>
      </right>
      <top/>
      <bottom style="medium">
        <color indexed="64"/>
      </bottom>
      <diagonal/>
    </border>
    <border>
      <left style="thin">
        <color indexed="63"/>
      </left>
      <right style="medium">
        <color indexed="64"/>
      </right>
      <top/>
      <bottom style="medium">
        <color indexed="64"/>
      </bottom>
      <diagonal/>
    </border>
    <border>
      <left/>
      <right/>
      <top/>
      <bottom style="thin">
        <color indexed="63"/>
      </bottom>
      <diagonal/>
    </border>
    <border>
      <left/>
      <right style="medium">
        <color indexed="64"/>
      </right>
      <top/>
      <bottom style="thin">
        <color indexed="63"/>
      </bottom>
      <diagonal/>
    </border>
    <border>
      <left style="thin">
        <color indexed="63"/>
      </left>
      <right/>
      <top style="thin">
        <color indexed="63"/>
      </top>
      <bottom/>
      <diagonal/>
    </border>
    <border>
      <left/>
      <right style="medium">
        <color indexed="64"/>
      </right>
      <top style="thin">
        <color indexed="63"/>
      </top>
      <bottom/>
      <diagonal/>
    </border>
    <border>
      <left/>
      <right/>
      <top style="thin">
        <color indexed="63"/>
      </top>
      <bottom/>
      <diagonal/>
    </border>
    <border>
      <left style="thin">
        <color indexed="64"/>
      </left>
      <right style="thin">
        <color indexed="64"/>
      </right>
      <top style="thin">
        <color indexed="64"/>
      </top>
      <bottom/>
      <diagonal/>
    </border>
    <border>
      <left/>
      <right style="thin">
        <color indexed="63"/>
      </right>
      <top/>
      <bottom/>
      <diagonal/>
    </border>
    <border>
      <left style="thin">
        <color indexed="64"/>
      </left>
      <right style="thin">
        <color indexed="64"/>
      </right>
      <top/>
      <bottom style="medium">
        <color indexed="64"/>
      </bottom>
      <diagonal/>
    </border>
    <border>
      <left/>
      <right style="thin">
        <color indexed="63"/>
      </right>
      <top/>
      <bottom style="medium">
        <color indexed="64"/>
      </bottom>
      <diagonal/>
    </border>
    <border>
      <left/>
      <right style="medium">
        <color indexed="63"/>
      </right>
      <top/>
      <bottom/>
      <diagonal/>
    </border>
    <border>
      <left/>
      <right/>
      <top/>
      <bottom style="thin">
        <color indexed="64"/>
      </bottom>
      <diagonal/>
    </border>
    <border>
      <left/>
      <right style="medium">
        <color auto="1"/>
      </right>
      <top/>
      <bottom style="thin">
        <color auto="1"/>
      </bottom>
      <diagonal/>
    </border>
    <border>
      <left/>
      <right/>
      <top style="thin">
        <color auto="1"/>
      </top>
      <bottom style="thin">
        <color auto="1"/>
      </bottom>
      <diagonal/>
    </border>
    <border>
      <left/>
      <right style="medium">
        <color indexed="64"/>
      </right>
      <top style="thin">
        <color auto="1"/>
      </top>
      <bottom style="thin">
        <color auto="1"/>
      </bottom>
      <diagonal/>
    </border>
    <border>
      <left/>
      <right/>
      <top style="thin">
        <color indexed="64"/>
      </top>
      <bottom/>
      <diagonal/>
    </border>
    <border>
      <left/>
      <right style="medium">
        <color indexed="64"/>
      </right>
      <top style="thin">
        <color auto="1"/>
      </top>
      <bottom/>
      <diagonal/>
    </border>
    <border>
      <left style="medium">
        <color indexed="64"/>
      </left>
      <right/>
      <top/>
      <bottom style="thin">
        <color indexed="64"/>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hair">
        <color indexed="64"/>
      </right>
      <top style="medium">
        <color indexed="64"/>
      </top>
      <bottom/>
      <diagonal/>
    </border>
    <border>
      <left style="hair">
        <color indexed="64"/>
      </left>
      <right style="thin">
        <color indexed="64"/>
      </right>
      <top style="medium">
        <color indexed="64"/>
      </top>
      <bottom/>
      <diagonal/>
    </border>
    <border>
      <left style="medium">
        <color indexed="64"/>
      </left>
      <right style="hair">
        <color indexed="64"/>
      </right>
      <top/>
      <bottom/>
      <diagonal/>
    </border>
    <border>
      <left style="hair">
        <color indexed="64"/>
      </left>
      <right style="thin">
        <color indexed="64"/>
      </right>
      <top/>
      <bottom/>
      <diagonal/>
    </border>
    <border>
      <left style="medium">
        <color indexed="64"/>
      </left>
      <right style="hair">
        <color indexed="64"/>
      </right>
      <top/>
      <bottom style="medium">
        <color indexed="64"/>
      </bottom>
      <diagonal/>
    </border>
    <border>
      <left style="hair">
        <color indexed="64"/>
      </left>
      <right style="thin">
        <color indexed="64"/>
      </right>
      <top/>
      <bottom style="medium">
        <color indexed="64"/>
      </bottom>
      <diagonal/>
    </border>
    <border>
      <left style="hair">
        <color indexed="64"/>
      </left>
      <right/>
      <top style="medium">
        <color indexed="64"/>
      </top>
      <bottom/>
      <diagonal/>
    </border>
    <border>
      <left style="hair">
        <color indexed="64"/>
      </left>
      <right/>
      <top/>
      <bottom/>
      <diagonal/>
    </border>
    <border>
      <left style="hair">
        <color indexed="64"/>
      </left>
      <right/>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s>
  <cellStyleXfs count="281">
    <xf numFmtId="0" fontId="0" fillId="0" borderId="0"/>
    <xf numFmtId="0" fontId="2" fillId="0" borderId="0"/>
    <xf numFmtId="0" fontId="2" fillId="0" borderId="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7"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10" fillId="5" borderId="0" applyNumberFormat="0" applyBorder="0" applyAlignment="0" applyProtection="0"/>
    <xf numFmtId="0" fontId="11" fillId="6" borderId="0" applyNumberFormat="0" applyBorder="0" applyAlignment="0" applyProtection="0"/>
    <xf numFmtId="164" fontId="12" fillId="0" borderId="0">
      <alignment vertical="top"/>
    </xf>
    <xf numFmtId="0" fontId="13" fillId="18" borderId="3" applyNumberFormat="0" applyAlignment="0" applyProtection="0"/>
    <xf numFmtId="0" fontId="14" fillId="19" borderId="4" applyNumberFormat="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3" fontId="15" fillId="0" borderId="0" applyFill="0" applyBorder="0">
      <alignment horizontal="right" vertical="top"/>
    </xf>
    <xf numFmtId="165" fontId="15" fillId="0" borderId="0" applyFill="0" applyBorder="0">
      <alignment horizontal="right" vertical="top"/>
    </xf>
    <xf numFmtId="3" fontId="15" fillId="0" borderId="0" applyFill="0" applyBorder="0">
      <alignment horizontal="right" vertical="top"/>
    </xf>
    <xf numFmtId="166" fontId="12" fillId="0" borderId="0" applyFont="0" applyFill="0" applyBorder="0">
      <alignment horizontal="right" vertical="top"/>
    </xf>
    <xf numFmtId="167" fontId="15" fillId="0" borderId="0" applyFont="0" applyFill="0" applyBorder="0" applyAlignment="0" applyProtection="0">
      <alignment horizontal="right" vertical="top"/>
    </xf>
    <xf numFmtId="165" fontId="15" fillId="0" borderId="0">
      <alignment horizontal="right" vertical="top"/>
    </xf>
    <xf numFmtId="3" fontId="2" fillId="0" borderId="0" applyFont="0" applyFill="0" applyBorder="0" applyAlignment="0" applyProtection="0"/>
    <xf numFmtId="168" fontId="2" fillId="0" borderId="0" applyFont="0" applyFill="0" applyBorder="0" applyAlignment="0" applyProtection="0"/>
    <xf numFmtId="0" fontId="16" fillId="0" borderId="0" applyFont="0" applyFill="0" applyBorder="0" applyAlignment="0" applyProtection="0"/>
    <xf numFmtId="169" fontId="17" fillId="0" borderId="0" applyFon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3" fontId="16" fillId="0" borderId="0" applyFont="0" applyFill="0" applyBorder="0" applyAlignment="0" applyProtection="0"/>
    <xf numFmtId="2" fontId="2" fillId="0" borderId="0" applyFont="0" applyFill="0" applyBorder="0" applyAlignment="0" applyProtection="0"/>
    <xf numFmtId="0" fontId="11" fillId="6" borderId="0" applyNumberFormat="0" applyBorder="0" applyAlignment="0" applyProtection="0"/>
    <xf numFmtId="0" fontId="21" fillId="0" borderId="5" applyNumberFormat="0" applyFill="0" applyAlignment="0" applyProtection="0"/>
    <xf numFmtId="0" fontId="22" fillId="0" borderId="6" applyNumberFormat="0" applyFill="0" applyAlignment="0" applyProtection="0"/>
    <xf numFmtId="0" fontId="23" fillId="0" borderId="7" applyNumberFormat="0" applyFill="0" applyAlignment="0" applyProtection="0"/>
    <xf numFmtId="0" fontId="23" fillId="0" borderId="0" applyNumberFormat="0" applyFill="0" applyBorder="0" applyAlignment="0" applyProtection="0"/>
    <xf numFmtId="0" fontId="24" fillId="9" borderId="3" applyNumberFormat="0" applyAlignment="0" applyProtection="0"/>
    <xf numFmtId="0" fontId="25" fillId="0" borderId="0" applyNumberFormat="0" applyFill="0" applyBorder="0" applyAlignment="0" applyProtection="0"/>
    <xf numFmtId="0" fontId="26" fillId="0" borderId="8" applyNumberFormat="0" applyFill="0" applyAlignment="0" applyProtection="0"/>
    <xf numFmtId="170" fontId="27" fillId="0" borderId="0" applyFont="0" applyFill="0" applyBorder="0" applyAlignment="0" applyProtection="0"/>
    <xf numFmtId="171" fontId="16" fillId="0" borderId="0" applyFont="0" applyFill="0" applyBorder="0" applyAlignment="0" applyProtection="0"/>
    <xf numFmtId="0" fontId="2" fillId="0" borderId="0"/>
    <xf numFmtId="0" fontId="28" fillId="20" borderId="0" applyNumberFormat="0" applyBorder="0" applyAlignment="0" applyProtection="0"/>
    <xf numFmtId="0" fontId="2" fillId="0" borderId="0"/>
    <xf numFmtId="0" fontId="27" fillId="0" borderId="0"/>
    <xf numFmtId="0" fontId="27" fillId="0" borderId="0"/>
    <xf numFmtId="0" fontId="2" fillId="0" borderId="0"/>
    <xf numFmtId="0" fontId="2" fillId="0" borderId="0"/>
    <xf numFmtId="0" fontId="16" fillId="0" borderId="0"/>
    <xf numFmtId="0" fontId="16" fillId="0" borderId="0"/>
    <xf numFmtId="0" fontId="27" fillId="0" borderId="0"/>
    <xf numFmtId="0" fontId="27" fillId="0" borderId="0"/>
    <xf numFmtId="0" fontId="2" fillId="0" borderId="0"/>
    <xf numFmtId="0" fontId="29" fillId="0" borderId="0"/>
    <xf numFmtId="0" fontId="30" fillId="0" borderId="0"/>
    <xf numFmtId="0" fontId="2" fillId="0" borderId="0"/>
    <xf numFmtId="0" fontId="31" fillId="0" borderId="0"/>
    <xf numFmtId="0" fontId="31" fillId="0" borderId="0"/>
    <xf numFmtId="0" fontId="1" fillId="0" borderId="0"/>
    <xf numFmtId="0" fontId="2" fillId="0" borderId="0"/>
    <xf numFmtId="0" fontId="31" fillId="0" borderId="0"/>
    <xf numFmtId="0" fontId="27" fillId="0" borderId="0"/>
    <xf numFmtId="0" fontId="27" fillId="0" borderId="0"/>
    <xf numFmtId="0" fontId="27" fillId="0" borderId="0"/>
    <xf numFmtId="0" fontId="32" fillId="0" borderId="9" applyNumberFormat="0" applyFill="0" applyAlignment="0" applyProtection="0"/>
    <xf numFmtId="1" fontId="12" fillId="0" borderId="0">
      <alignment vertical="top" wrapText="1"/>
    </xf>
    <xf numFmtId="1" fontId="33" fillId="0" borderId="0" applyFill="0" applyBorder="0" applyProtection="0"/>
    <xf numFmtId="1" fontId="32" fillId="0" borderId="0" applyFont="0" applyFill="0" applyBorder="0" applyProtection="0">
      <alignment vertical="center"/>
    </xf>
    <xf numFmtId="1" fontId="34" fillId="0" borderId="0">
      <alignment horizontal="right" vertical="top"/>
    </xf>
    <xf numFmtId="0" fontId="35" fillId="0" borderId="0"/>
    <xf numFmtId="1" fontId="15" fillId="0" borderId="0" applyNumberFormat="0" applyFill="0" applyBorder="0">
      <alignment vertical="top"/>
    </xf>
    <xf numFmtId="0" fontId="2" fillId="21" borderId="10" applyNumberFormat="0" applyFont="0" applyAlignment="0" applyProtection="0"/>
    <xf numFmtId="0" fontId="36" fillId="18" borderId="11" applyNumberFormat="0" applyAlignment="0" applyProtection="0"/>
    <xf numFmtId="9" fontId="27" fillId="0" borderId="0" applyFont="0" applyFill="0" applyBorder="0" applyAlignment="0" applyProtection="0"/>
    <xf numFmtId="9" fontId="27"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43" fontId="2" fillId="0" borderId="0" applyFont="0" applyFill="0" applyBorder="0" applyAlignment="0" applyProtection="0"/>
    <xf numFmtId="9" fontId="27" fillId="0" borderId="0" applyFont="0" applyFill="0" applyBorder="0" applyAlignment="0" applyProtection="0"/>
    <xf numFmtId="9" fontId="2" fillId="0" borderId="0" applyFont="0" applyFill="0" applyBorder="0" applyAlignment="0" applyProtection="0"/>
    <xf numFmtId="9" fontId="29" fillId="0" borderId="0" applyFont="0" applyFill="0" applyBorder="0" applyAlignment="0" applyProtection="0"/>
    <xf numFmtId="9" fontId="2" fillId="0" borderId="0" applyFont="0" applyFill="0" applyBorder="0" applyAlignment="0" applyProtection="0"/>
    <xf numFmtId="9" fontId="31" fillId="0" borderId="0" applyFont="0" applyFill="0" applyBorder="0" applyAlignment="0" applyProtection="0"/>
    <xf numFmtId="9" fontId="29"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0" fontId="2" fillId="0" borderId="0"/>
    <xf numFmtId="0" fontId="2" fillId="0" borderId="0"/>
    <xf numFmtId="2" fontId="2" fillId="0" borderId="0" applyFont="0" applyFill="0" applyBorder="0" applyProtection="0">
      <alignment horizontal="right"/>
    </xf>
    <xf numFmtId="2" fontId="2" fillId="0" borderId="0" applyFont="0" applyFill="0" applyBorder="0" applyProtection="0">
      <alignment horizontal="right"/>
    </xf>
    <xf numFmtId="0" fontId="37" fillId="0" borderId="12">
      <alignment horizontal="center"/>
    </xf>
    <xf numFmtId="49" fontId="15" fillId="0" borderId="0" applyFill="0" applyBorder="0" applyAlignment="0" applyProtection="0">
      <alignment vertical="top"/>
    </xf>
    <xf numFmtId="0" fontId="38" fillId="0" borderId="0" applyNumberFormat="0" applyFill="0" applyBorder="0" applyAlignment="0" applyProtection="0"/>
    <xf numFmtId="0" fontId="21" fillId="0" borderId="5" applyNumberFormat="0" applyFill="0" applyAlignment="0" applyProtection="0"/>
    <xf numFmtId="0" fontId="22" fillId="0" borderId="6" applyNumberFormat="0" applyFill="0" applyAlignment="0" applyProtection="0"/>
    <xf numFmtId="0" fontId="23" fillId="0" borderId="7" applyNumberFormat="0" applyFill="0" applyAlignment="0" applyProtection="0"/>
    <xf numFmtId="0" fontId="23" fillId="0" borderId="0" applyNumberFormat="0" applyFill="0" applyBorder="0" applyAlignment="0" applyProtection="0"/>
    <xf numFmtId="2" fontId="16" fillId="0" borderId="0" applyFont="0" applyFill="0" applyBorder="0" applyAlignment="0" applyProtection="0"/>
    <xf numFmtId="0" fontId="39" fillId="0" borderId="0" applyNumberFormat="0" applyFill="0" applyBorder="0" applyAlignment="0" applyProtection="0"/>
    <xf numFmtId="1" fontId="40" fillId="0" borderId="0">
      <alignment vertical="top" wrapText="1"/>
    </xf>
    <xf numFmtId="43" fontId="2" fillId="0" borderId="0" applyFont="0" applyFill="0" applyBorder="0" applyAlignment="0" applyProtection="0"/>
    <xf numFmtId="0" fontId="44" fillId="0" borderId="0" applyFill="0" applyBorder="0" applyAlignment="0" applyProtection="0"/>
    <xf numFmtId="0" fontId="44" fillId="0" borderId="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3" fontId="44" fillId="0" borderId="0" applyFill="0" applyBorder="0" applyAlignment="0" applyProtection="0"/>
    <xf numFmtId="3" fontId="44" fillId="0" borderId="0" applyFill="0" applyBorder="0" applyAlignment="0" applyProtection="0"/>
    <xf numFmtId="0" fontId="25" fillId="0" borderId="0" applyNumberFormat="0" applyFill="0" applyBorder="0" applyAlignment="0" applyProtection="0"/>
    <xf numFmtId="174" fontId="44" fillId="0" borderId="0" applyFill="0" applyBorder="0" applyAlignment="0" applyProtection="0"/>
    <xf numFmtId="174" fontId="44" fillId="0" borderId="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4" fillId="22" borderId="10" applyNumberFormat="0" applyAlignment="0" applyProtection="0"/>
    <xf numFmtId="0" fontId="44" fillId="22" borderId="10" applyNumberFormat="0" applyAlignment="0" applyProtection="0"/>
    <xf numFmtId="0" fontId="44" fillId="22" borderId="10" applyNumberFormat="0" applyAlignment="0" applyProtection="0"/>
    <xf numFmtId="0" fontId="44" fillId="22" borderId="10" applyNumberFormat="0" applyAlignment="0" applyProtection="0"/>
    <xf numFmtId="0" fontId="44" fillId="22" borderId="10" applyNumberFormat="0" applyAlignment="0" applyProtection="0"/>
    <xf numFmtId="0" fontId="44" fillId="22" borderId="10" applyNumberFormat="0" applyAlignment="0" applyProtection="0"/>
    <xf numFmtId="0" fontId="44" fillId="22" borderId="10" applyNumberFormat="0" applyAlignment="0" applyProtection="0"/>
    <xf numFmtId="0" fontId="44" fillId="22" borderId="10" applyNumberFormat="0" applyAlignment="0" applyProtection="0"/>
    <xf numFmtId="0" fontId="44" fillId="22" borderId="10" applyNumberFormat="0" applyAlignment="0" applyProtection="0"/>
    <xf numFmtId="0" fontId="44" fillId="22" borderId="10" applyNumberFormat="0" applyAlignment="0" applyProtection="0"/>
    <xf numFmtId="0" fontId="44" fillId="22" borderId="10" applyNumberFormat="0" applyAlignment="0" applyProtection="0"/>
    <xf numFmtId="0" fontId="44" fillId="22" borderId="10" applyNumberFormat="0" applyAlignment="0" applyProtection="0"/>
    <xf numFmtId="0" fontId="44" fillId="22" borderId="10" applyNumberFormat="0" applyAlignment="0" applyProtection="0"/>
    <xf numFmtId="0" fontId="44" fillId="22" borderId="10" applyNumberFormat="0" applyAlignment="0" applyProtection="0"/>
    <xf numFmtId="0" fontId="44" fillId="22" borderId="10" applyNumberFormat="0" applyAlignment="0" applyProtection="0"/>
    <xf numFmtId="0" fontId="44" fillId="22" borderId="10" applyNumberFormat="0" applyAlignment="0" applyProtection="0"/>
    <xf numFmtId="0" fontId="44" fillId="22" borderId="10" applyNumberFormat="0" applyAlignment="0" applyProtection="0"/>
    <xf numFmtId="0" fontId="44" fillId="22" borderId="10" applyNumberFormat="0" applyAlignment="0" applyProtection="0"/>
    <xf numFmtId="0" fontId="45" fillId="0" borderId="38" applyNumberFormat="0" applyFill="0" applyAlignment="0" applyProtection="0"/>
    <xf numFmtId="0" fontId="45" fillId="0" borderId="38" applyNumberFormat="0" applyFill="0" applyAlignment="0" applyProtection="0"/>
    <xf numFmtId="0" fontId="45" fillId="0" borderId="38" applyNumberFormat="0" applyFill="0" applyAlignment="0" applyProtection="0"/>
    <xf numFmtId="0" fontId="45" fillId="0" borderId="38" applyNumberFormat="0" applyFill="0" applyAlignment="0" applyProtection="0"/>
    <xf numFmtId="0" fontId="45" fillId="0" borderId="38" applyNumberFormat="0" applyFill="0" applyAlignment="0" applyProtection="0"/>
    <xf numFmtId="0" fontId="45" fillId="0" borderId="38" applyNumberFormat="0" applyFill="0" applyAlignment="0" applyProtection="0"/>
    <xf numFmtId="0" fontId="45" fillId="0" borderId="38" applyNumberFormat="0" applyFill="0" applyAlignment="0" applyProtection="0"/>
    <xf numFmtId="0" fontId="45" fillId="0" borderId="38" applyNumberFormat="0" applyFill="0" applyAlignment="0" applyProtection="0"/>
    <xf numFmtId="0" fontId="45" fillId="0" borderId="38" applyNumberFormat="0" applyFill="0" applyAlignment="0" applyProtection="0"/>
    <xf numFmtId="0" fontId="45" fillId="0" borderId="38" applyNumberFormat="0" applyFill="0" applyAlignment="0" applyProtection="0"/>
    <xf numFmtId="0" fontId="44" fillId="0" borderId="39" applyNumberFormat="0" applyFill="0" applyAlignment="0" applyProtection="0"/>
    <xf numFmtId="0" fontId="45" fillId="0" borderId="38" applyNumberFormat="0" applyFill="0" applyAlignment="0" applyProtection="0"/>
    <xf numFmtId="0" fontId="45" fillId="0" borderId="38" applyNumberFormat="0" applyFill="0" applyAlignment="0" applyProtection="0"/>
    <xf numFmtId="0" fontId="45" fillId="0" borderId="38" applyNumberFormat="0" applyFill="0" applyAlignment="0" applyProtection="0"/>
    <xf numFmtId="0" fontId="45" fillId="0" borderId="38" applyNumberFormat="0" applyFill="0" applyAlignment="0" applyProtection="0"/>
    <xf numFmtId="0" fontId="44" fillId="0" borderId="39" applyNumberFormat="0" applyFill="0" applyAlignment="0" applyProtection="0"/>
    <xf numFmtId="0" fontId="44" fillId="0" borderId="39" applyNumberFormat="0" applyFill="0" applyAlignment="0" applyProtection="0"/>
    <xf numFmtId="0" fontId="44" fillId="0" borderId="39" applyNumberFormat="0" applyFill="0" applyAlignment="0" applyProtection="0"/>
    <xf numFmtId="0" fontId="45" fillId="0" borderId="38" applyNumberFormat="0" applyFill="0" applyAlignment="0" applyProtection="0"/>
    <xf numFmtId="0" fontId="45" fillId="0" borderId="38" applyNumberFormat="0" applyFill="0" applyAlignment="0" applyProtection="0"/>
    <xf numFmtId="0" fontId="45" fillId="0" borderId="38" applyNumberFormat="0" applyFill="0" applyAlignment="0" applyProtection="0"/>
    <xf numFmtId="0" fontId="45" fillId="0" borderId="38" applyNumberFormat="0" applyFill="0" applyAlignment="0" applyProtection="0"/>
    <xf numFmtId="2" fontId="44" fillId="0" borderId="0" applyFill="0" applyBorder="0" applyAlignment="0" applyProtection="0"/>
    <xf numFmtId="2" fontId="44" fillId="0" borderId="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47" fillId="0" borderId="0"/>
    <xf numFmtId="0" fontId="44" fillId="0" borderId="0"/>
    <xf numFmtId="43" fontId="44" fillId="0" borderId="0" applyFont="0" applyFill="0" applyBorder="0" applyAlignment="0" applyProtection="0"/>
    <xf numFmtId="9" fontId="44" fillId="0" borderId="0" applyFont="0" applyFill="0" applyBorder="0" applyAlignment="0" applyProtection="0"/>
    <xf numFmtId="0" fontId="2" fillId="0" borderId="0"/>
    <xf numFmtId="0" fontId="44" fillId="0" borderId="0"/>
    <xf numFmtId="0" fontId="2" fillId="0" borderId="0"/>
    <xf numFmtId="0" fontId="61" fillId="0" borderId="0" applyNumberFormat="0" applyFill="0" applyBorder="0" applyAlignment="0" applyProtection="0">
      <alignment vertical="top"/>
      <protection locked="0"/>
    </xf>
  </cellStyleXfs>
  <cellXfs count="500">
    <xf numFmtId="0" fontId="0" fillId="0" borderId="0" xfId="0"/>
    <xf numFmtId="0" fontId="5" fillId="3" borderId="1" xfId="0" applyFont="1" applyFill="1" applyBorder="1" applyAlignment="1">
      <alignment horizontal="center" vertical="center"/>
    </xf>
    <xf numFmtId="0" fontId="6" fillId="0" borderId="0" xfId="2" applyFont="1" applyAlignment="1">
      <alignment horizontal="center" vertical="center"/>
    </xf>
    <xf numFmtId="0" fontId="3" fillId="2" borderId="0" xfId="1" applyFont="1" applyFill="1" applyBorder="1" applyAlignment="1">
      <alignment horizontal="center" vertical="center"/>
    </xf>
    <xf numFmtId="0" fontId="4" fillId="2" borderId="0" xfId="1" applyFont="1" applyFill="1" applyAlignment="1">
      <alignment horizontal="center" vertical="center"/>
    </xf>
    <xf numFmtId="0" fontId="5" fillId="3" borderId="2" xfId="2" applyFont="1" applyFill="1" applyBorder="1" applyAlignment="1">
      <alignment horizontal="center" vertical="center"/>
    </xf>
    <xf numFmtId="0" fontId="0" fillId="0" borderId="0" xfId="0" applyAlignment="1">
      <alignment horizontal="center" vertical="center"/>
    </xf>
    <xf numFmtId="0" fontId="2" fillId="0" borderId="0" xfId="2" applyAlignment="1">
      <alignment horizontal="center" vertical="center"/>
    </xf>
    <xf numFmtId="0" fontId="0" fillId="0" borderId="0" xfId="0" applyAlignment="1">
      <alignment horizontal="left" vertical="top"/>
    </xf>
    <xf numFmtId="9" fontId="0" fillId="0" borderId="16" xfId="0" applyNumberFormat="1" applyBorder="1" applyAlignment="1">
      <alignment horizontal="center" vertical="center"/>
    </xf>
    <xf numFmtId="9" fontId="0" fillId="0" borderId="0" xfId="0" applyNumberFormat="1" applyBorder="1" applyAlignment="1">
      <alignment horizontal="center" vertical="center"/>
    </xf>
    <xf numFmtId="9" fontId="0" fillId="0" borderId="17" xfId="0" applyNumberFormat="1" applyBorder="1" applyAlignment="1">
      <alignment horizontal="center" vertical="center"/>
    </xf>
    <xf numFmtId="0" fontId="0" fillId="0" borderId="0" xfId="0" applyBorder="1"/>
    <xf numFmtId="0" fontId="0" fillId="0" borderId="17" xfId="0" applyBorder="1"/>
    <xf numFmtId="9" fontId="0" fillId="0" borderId="18" xfId="0" applyNumberFormat="1" applyBorder="1" applyAlignment="1">
      <alignment horizontal="center" vertical="center"/>
    </xf>
    <xf numFmtId="0" fontId="0" fillId="0" borderId="19" xfId="0" applyBorder="1"/>
    <xf numFmtId="0" fontId="0" fillId="0" borderId="20" xfId="0" applyBorder="1"/>
    <xf numFmtId="0" fontId="0" fillId="0" borderId="21" xfId="0" applyBorder="1"/>
    <xf numFmtId="0" fontId="0" fillId="0" borderId="22" xfId="0" applyBorder="1"/>
    <xf numFmtId="0" fontId="0" fillId="0" borderId="22" xfId="0" applyBorder="1" applyAlignment="1">
      <alignment horizontal="center" vertical="center"/>
    </xf>
    <xf numFmtId="0" fontId="0" fillId="0" borderId="23" xfId="0" applyBorder="1" applyAlignment="1">
      <alignment horizontal="center" vertical="center"/>
    </xf>
    <xf numFmtId="0" fontId="2" fillId="0" borderId="0" xfId="59" applyBorder="1"/>
    <xf numFmtId="0" fontId="2" fillId="0" borderId="0" xfId="59" applyFont="1" applyBorder="1"/>
    <xf numFmtId="0" fontId="2" fillId="0" borderId="0" xfId="59" applyBorder="1" applyAlignment="1">
      <alignment horizontal="center" vertical="center" wrapText="1"/>
    </xf>
    <xf numFmtId="0" fontId="2" fillId="0" borderId="0" xfId="59" applyBorder="1" applyAlignment="1">
      <alignment horizontal="center" vertical="center"/>
    </xf>
    <xf numFmtId="0" fontId="2" fillId="0" borderId="0" xfId="59" applyBorder="1" applyAlignment="1">
      <alignment vertical="center"/>
    </xf>
    <xf numFmtId="9" fontId="2" fillId="0" borderId="16" xfId="59" applyNumberFormat="1" applyBorder="1" applyAlignment="1">
      <alignment horizontal="center" vertical="center"/>
    </xf>
    <xf numFmtId="9" fontId="0" fillId="0" borderId="18" xfId="0" applyNumberFormat="1" applyFont="1" applyBorder="1" applyAlignment="1">
      <alignment horizontal="center" vertical="center"/>
    </xf>
    <xf numFmtId="9" fontId="0" fillId="0" borderId="19" xfId="0" applyNumberFormat="1" applyFont="1" applyBorder="1" applyAlignment="1">
      <alignment horizontal="center" vertical="center"/>
    </xf>
    <xf numFmtId="9" fontId="0" fillId="0" borderId="20" xfId="0" applyNumberFormat="1" applyFont="1" applyBorder="1" applyAlignment="1">
      <alignment horizontal="center" vertical="center"/>
    </xf>
    <xf numFmtId="0" fontId="0" fillId="0" borderId="13" xfId="0" applyBorder="1"/>
    <xf numFmtId="0" fontId="0" fillId="0" borderId="14" xfId="0" applyBorder="1"/>
    <xf numFmtId="0" fontId="0" fillId="0" borderId="15" xfId="0" applyBorder="1"/>
    <xf numFmtId="0" fontId="0" fillId="0" borderId="16" xfId="0" applyBorder="1"/>
    <xf numFmtId="9" fontId="0" fillId="0" borderId="19" xfId="0" applyNumberFormat="1" applyBorder="1" applyAlignment="1">
      <alignment horizontal="center" vertical="center"/>
    </xf>
    <xf numFmtId="9" fontId="0" fillId="0" borderId="20" xfId="0" applyNumberFormat="1" applyBorder="1" applyAlignment="1">
      <alignment horizontal="center" vertical="center"/>
    </xf>
    <xf numFmtId="0" fontId="27" fillId="0" borderId="0" xfId="0" applyFont="1" applyAlignment="1">
      <alignment vertical="center"/>
    </xf>
    <xf numFmtId="9" fontId="0" fillId="0" borderId="16" xfId="0" applyNumberFormat="1" applyBorder="1" applyAlignment="1">
      <alignment horizontal="center" vertical="center"/>
    </xf>
    <xf numFmtId="9" fontId="0" fillId="0" borderId="0" xfId="0" applyNumberFormat="1" applyBorder="1" applyAlignment="1">
      <alignment horizontal="center" vertical="center"/>
    </xf>
    <xf numFmtId="9" fontId="0" fillId="0" borderId="17" xfId="0" applyNumberFormat="1" applyBorder="1" applyAlignment="1">
      <alignment horizontal="center" vertical="center"/>
    </xf>
    <xf numFmtId="0" fontId="46" fillId="0" borderId="0" xfId="127" applyFont="1"/>
    <xf numFmtId="0" fontId="6" fillId="0" borderId="0" xfId="273" applyFont="1"/>
    <xf numFmtId="0" fontId="6" fillId="0" borderId="0" xfId="274" applyFont="1"/>
    <xf numFmtId="0" fontId="6" fillId="0" borderId="16" xfId="273" applyFont="1" applyBorder="1"/>
    <xf numFmtId="0" fontId="6" fillId="0" borderId="0" xfId="273" applyFont="1" applyBorder="1"/>
    <xf numFmtId="0" fontId="6" fillId="0" borderId="0" xfId="274" applyFont="1" applyBorder="1"/>
    <xf numFmtId="0" fontId="6" fillId="0" borderId="17" xfId="274" applyFont="1" applyBorder="1"/>
    <xf numFmtId="0" fontId="2" fillId="0" borderId="16" xfId="274" applyFont="1" applyBorder="1"/>
    <xf numFmtId="0" fontId="2" fillId="0" borderId="0" xfId="274" applyFont="1" applyBorder="1" applyAlignment="1">
      <alignment horizontal="center"/>
    </xf>
    <xf numFmtId="0" fontId="2" fillId="0" borderId="17" xfId="274" applyFont="1" applyBorder="1" applyAlignment="1">
      <alignment horizontal="center"/>
    </xf>
    <xf numFmtId="0" fontId="2" fillId="0" borderId="46" xfId="274" applyFont="1" applyBorder="1" applyAlignment="1">
      <alignment horizontal="center" vertical="center" wrapText="1"/>
    </xf>
    <xf numFmtId="0" fontId="2" fillId="0" borderId="47" xfId="274" applyFont="1" applyBorder="1" applyAlignment="1">
      <alignment horizontal="center" vertical="center" wrapText="1"/>
    </xf>
    <xf numFmtId="0" fontId="2" fillId="0" borderId="48" xfId="274" applyFont="1" applyBorder="1" applyAlignment="1">
      <alignment vertical="center" wrapText="1"/>
    </xf>
    <xf numFmtId="0" fontId="2" fillId="0" borderId="49" xfId="274" applyFont="1" applyBorder="1" applyAlignment="1">
      <alignment horizontal="center" vertical="center" wrapText="1"/>
    </xf>
    <xf numFmtId="0" fontId="2" fillId="0" borderId="50" xfId="274" applyFont="1" applyBorder="1" applyAlignment="1">
      <alignment horizontal="center" vertical="center" wrapText="1"/>
    </xf>
    <xf numFmtId="0" fontId="42" fillId="0" borderId="50" xfId="274" applyFont="1" applyBorder="1" applyAlignment="1">
      <alignment horizontal="center" vertical="center" wrapText="1"/>
    </xf>
    <xf numFmtId="0" fontId="42" fillId="0" borderId="51" xfId="274" applyFont="1" applyBorder="1" applyAlignment="1">
      <alignment horizontal="center" vertical="center" wrapText="1"/>
    </xf>
    <xf numFmtId="0" fontId="49" fillId="0" borderId="0" xfId="274" applyFont="1"/>
    <xf numFmtId="0" fontId="2" fillId="0" borderId="33" xfId="274" applyFont="1" applyBorder="1" applyAlignment="1">
      <alignment horizontal="center" vertical="center"/>
    </xf>
    <xf numFmtId="0" fontId="2" fillId="0" borderId="52" xfId="274" applyFont="1" applyBorder="1" applyAlignment="1">
      <alignment horizontal="center" vertical="center"/>
    </xf>
    <xf numFmtId="0" fontId="2" fillId="0" borderId="53" xfId="274" applyFont="1" applyBorder="1" applyAlignment="1">
      <alignment horizontal="center" vertical="center"/>
    </xf>
    <xf numFmtId="0" fontId="42" fillId="0" borderId="54" xfId="274" applyFont="1" applyBorder="1" applyAlignment="1">
      <alignment horizontal="center" vertical="center"/>
    </xf>
    <xf numFmtId="0" fontId="2" fillId="0" borderId="54" xfId="274" applyFont="1" applyBorder="1" applyAlignment="1">
      <alignment horizontal="center" vertical="center"/>
    </xf>
    <xf numFmtId="0" fontId="2" fillId="0" borderId="54" xfId="274" applyFont="1" applyBorder="1" applyAlignment="1">
      <alignment horizontal="center" vertical="center" wrapText="1"/>
    </xf>
    <xf numFmtId="0" fontId="2" fillId="0" borderId="55" xfId="274" applyFont="1" applyBorder="1" applyAlignment="1">
      <alignment horizontal="center" vertical="center" wrapText="1"/>
    </xf>
    <xf numFmtId="0" fontId="2" fillId="0" borderId="16" xfId="274" applyFont="1" applyBorder="1" applyAlignment="1">
      <alignment horizontal="center" vertical="center" wrapText="1"/>
    </xf>
    <xf numFmtId="3" fontId="2" fillId="0" borderId="33" xfId="274" applyNumberFormat="1" applyFont="1" applyBorder="1" applyAlignment="1">
      <alignment horizontal="center"/>
    </xf>
    <xf numFmtId="0" fontId="2" fillId="0" borderId="52" xfId="274" applyFont="1" applyBorder="1" applyAlignment="1">
      <alignment horizontal="center"/>
    </xf>
    <xf numFmtId="173" fontId="2" fillId="0" borderId="34" xfId="274" applyNumberFormat="1" applyFont="1" applyBorder="1" applyAlignment="1">
      <alignment horizontal="center"/>
    </xf>
    <xf numFmtId="3" fontId="2" fillId="0" borderId="53" xfId="274" applyNumberFormat="1" applyFont="1" applyBorder="1" applyAlignment="1">
      <alignment horizontal="center"/>
    </xf>
    <xf numFmtId="0" fontId="42" fillId="0" borderId="54" xfId="274" applyFont="1" applyBorder="1" applyAlignment="1">
      <alignment horizontal="center"/>
    </xf>
    <xf numFmtId="3" fontId="2" fillId="0" borderId="54" xfId="274" applyNumberFormat="1" applyFont="1" applyBorder="1" applyAlignment="1">
      <alignment horizontal="center"/>
    </xf>
    <xf numFmtId="0" fontId="2" fillId="0" borderId="54" xfId="274" applyFont="1" applyBorder="1" applyAlignment="1">
      <alignment horizontal="center"/>
    </xf>
    <xf numFmtId="173" fontId="2" fillId="0" borderId="54" xfId="274" applyNumberFormat="1" applyFont="1" applyBorder="1" applyAlignment="1">
      <alignment horizontal="center"/>
    </xf>
    <xf numFmtId="0" fontId="42" fillId="0" borderId="55" xfId="274" applyFont="1" applyBorder="1"/>
    <xf numFmtId="0" fontId="2" fillId="0" borderId="16" xfId="273" applyFont="1" applyBorder="1" applyAlignment="1">
      <alignment horizontal="center"/>
    </xf>
    <xf numFmtId="172" fontId="2" fillId="0" borderId="33" xfId="275" applyNumberFormat="1" applyFont="1" applyBorder="1" applyAlignment="1">
      <alignment horizontal="center"/>
    </xf>
    <xf numFmtId="172" fontId="2" fillId="0" borderId="52" xfId="275" applyNumberFormat="1" applyFont="1" applyBorder="1" applyAlignment="1">
      <alignment horizontal="center" vertical="center"/>
    </xf>
    <xf numFmtId="173" fontId="2" fillId="0" borderId="34" xfId="276" applyNumberFormat="1" applyFont="1" applyBorder="1" applyAlignment="1">
      <alignment horizontal="center" vertical="center"/>
    </xf>
    <xf numFmtId="175" fontId="2" fillId="0" borderId="16" xfId="277" applyNumberFormat="1" applyFont="1" applyFill="1" applyBorder="1" applyAlignment="1">
      <alignment horizontal="right" vertical="center"/>
    </xf>
    <xf numFmtId="173" fontId="42" fillId="0" borderId="54" xfId="273" applyNumberFormat="1" applyFont="1" applyBorder="1" applyAlignment="1">
      <alignment horizontal="center"/>
    </xf>
    <xf numFmtId="3" fontId="2" fillId="0" borderId="50" xfId="278" applyNumberFormat="1" applyFont="1" applyBorder="1" applyAlignment="1">
      <alignment horizontal="center"/>
    </xf>
    <xf numFmtId="3" fontId="2" fillId="0" borderId="54" xfId="273" applyNumberFormat="1" applyFont="1" applyBorder="1" applyAlignment="1">
      <alignment horizontal="center"/>
    </xf>
    <xf numFmtId="173" fontId="2" fillId="0" borderId="54" xfId="273" applyNumberFormat="1" applyFont="1" applyBorder="1" applyAlignment="1">
      <alignment horizontal="center"/>
    </xf>
    <xf numFmtId="1" fontId="2" fillId="0" borderId="54" xfId="273" applyNumberFormat="1" applyFont="1" applyBorder="1" applyAlignment="1">
      <alignment horizontal="center"/>
    </xf>
    <xf numFmtId="173" fontId="42" fillId="0" borderId="55" xfId="273" applyNumberFormat="1" applyFont="1" applyBorder="1" applyAlignment="1">
      <alignment horizontal="center"/>
    </xf>
    <xf numFmtId="176" fontId="2" fillId="0" borderId="0" xfId="274" applyNumberFormat="1" applyFont="1" applyFill="1" applyAlignment="1">
      <alignment horizontal="right" vertical="center"/>
    </xf>
    <xf numFmtId="3" fontId="6" fillId="0" borderId="0" xfId="273" applyNumberFormat="1" applyFont="1"/>
    <xf numFmtId="3" fontId="2" fillId="0" borderId="54" xfId="278" applyNumberFormat="1" applyFont="1" applyBorder="1" applyAlignment="1">
      <alignment horizontal="center"/>
    </xf>
    <xf numFmtId="0" fontId="2" fillId="0" borderId="18" xfId="273" applyFont="1" applyBorder="1" applyAlignment="1">
      <alignment horizontal="center"/>
    </xf>
    <xf numFmtId="172" fontId="2" fillId="0" borderId="35" xfId="275" applyNumberFormat="1" applyFont="1" applyBorder="1" applyAlignment="1">
      <alignment horizontal="center"/>
    </xf>
    <xf numFmtId="172" fontId="2" fillId="0" borderId="37" xfId="275" applyNumberFormat="1" applyFont="1" applyBorder="1" applyAlignment="1">
      <alignment horizontal="center" vertical="center"/>
    </xf>
    <xf numFmtId="173" fontId="2" fillId="0" borderId="36" xfId="276" applyNumberFormat="1" applyFont="1" applyBorder="1" applyAlignment="1">
      <alignment horizontal="center" vertical="center"/>
    </xf>
    <xf numFmtId="175" fontId="2" fillId="0" borderId="18" xfId="277" applyNumberFormat="1" applyFont="1" applyFill="1" applyBorder="1" applyAlignment="1">
      <alignment horizontal="right" vertical="center"/>
    </xf>
    <xf numFmtId="173" fontId="42" fillId="0" borderId="56" xfId="273" applyNumberFormat="1" applyFont="1" applyBorder="1" applyAlignment="1">
      <alignment horizontal="center"/>
    </xf>
    <xf numFmtId="0" fontId="2" fillId="0" borderId="56" xfId="273" applyFont="1" applyBorder="1"/>
    <xf numFmtId="3" fontId="2" fillId="0" borderId="56" xfId="273" applyNumberFormat="1" applyFont="1" applyBorder="1" applyAlignment="1">
      <alignment horizontal="center"/>
    </xf>
    <xf numFmtId="173" fontId="2" fillId="0" borderId="56" xfId="273" applyNumberFormat="1" applyFont="1" applyBorder="1" applyAlignment="1">
      <alignment horizontal="center"/>
    </xf>
    <xf numFmtId="0" fontId="2" fillId="0" borderId="57" xfId="273" applyFont="1" applyBorder="1"/>
    <xf numFmtId="0" fontId="2" fillId="0" borderId="58" xfId="274" applyFont="1" applyBorder="1" applyAlignment="1">
      <alignment horizontal="center"/>
    </xf>
    <xf numFmtId="0" fontId="2" fillId="0" borderId="59" xfId="274" applyFont="1" applyBorder="1" applyAlignment="1">
      <alignment horizontal="center"/>
    </xf>
    <xf numFmtId="0" fontId="6" fillId="0" borderId="0" xfId="173" applyFont="1"/>
    <xf numFmtId="0" fontId="2" fillId="0" borderId="50" xfId="274" applyFont="1" applyBorder="1" applyAlignment="1">
      <alignment horizontal="center" vertical="center"/>
    </xf>
    <xf numFmtId="49" fontId="2" fillId="0" borderId="50" xfId="274" applyNumberFormat="1" applyFont="1" applyBorder="1" applyAlignment="1">
      <alignment horizontal="center" vertical="center"/>
    </xf>
    <xf numFmtId="49" fontId="2" fillId="0" borderId="51" xfId="274" applyNumberFormat="1" applyFont="1" applyBorder="1" applyAlignment="1">
      <alignment horizontal="center" vertical="center"/>
    </xf>
    <xf numFmtId="0" fontId="6" fillId="0" borderId="0" xfId="174" applyFont="1"/>
    <xf numFmtId="3" fontId="2" fillId="0" borderId="55" xfId="273" applyNumberFormat="1" applyFont="1" applyBorder="1" applyAlignment="1">
      <alignment horizontal="center"/>
    </xf>
    <xf numFmtId="3" fontId="2" fillId="0" borderId="57" xfId="273" applyNumberFormat="1" applyFont="1" applyBorder="1" applyAlignment="1">
      <alignment horizontal="center"/>
    </xf>
    <xf numFmtId="0" fontId="53" fillId="0" borderId="0" xfId="273" applyFont="1"/>
    <xf numFmtId="0" fontId="48" fillId="0" borderId="0" xfId="274" applyFont="1"/>
    <xf numFmtId="0" fontId="54" fillId="0" borderId="0" xfId="274" applyFont="1"/>
    <xf numFmtId="0" fontId="0" fillId="0" borderId="0" xfId="273" applyFont="1"/>
    <xf numFmtId="0" fontId="55" fillId="0" borderId="0" xfId="274" applyFont="1"/>
    <xf numFmtId="0" fontId="44" fillId="0" borderId="0" xfId="274"/>
    <xf numFmtId="0" fontId="0" fillId="0" borderId="16" xfId="273" applyFont="1" applyBorder="1"/>
    <xf numFmtId="0" fontId="0" fillId="0" borderId="0" xfId="273" applyFont="1" applyBorder="1"/>
    <xf numFmtId="0" fontId="55" fillId="0" borderId="0" xfId="274" applyFont="1" applyBorder="1"/>
    <xf numFmtId="0" fontId="55" fillId="0" borderId="17" xfId="274" applyFont="1" applyBorder="1"/>
    <xf numFmtId="0" fontId="2" fillId="0" borderId="60" xfId="274" applyFont="1" applyBorder="1" applyAlignment="1">
      <alignment horizontal="center" vertical="center"/>
    </xf>
    <xf numFmtId="0" fontId="2" fillId="0" borderId="0" xfId="274" applyFont="1" applyBorder="1" applyAlignment="1">
      <alignment horizontal="center" vertical="center"/>
    </xf>
    <xf numFmtId="49" fontId="2" fillId="0" borderId="0" xfId="274" applyNumberFormat="1" applyFont="1" applyBorder="1" applyAlignment="1">
      <alignment horizontal="center" vertical="center"/>
    </xf>
    <xf numFmtId="49" fontId="2" fillId="0" borderId="61" xfId="274" applyNumberFormat="1" applyFont="1" applyBorder="1" applyAlignment="1">
      <alignment horizontal="center" vertical="center"/>
    </xf>
    <xf numFmtId="172" fontId="2" fillId="0" borderId="0" xfId="275" applyNumberFormat="1" applyFont="1" applyBorder="1" applyAlignment="1">
      <alignment horizontal="center" vertical="center"/>
    </xf>
    <xf numFmtId="172" fontId="2" fillId="0" borderId="17" xfId="275" applyNumberFormat="1" applyFont="1" applyBorder="1" applyAlignment="1">
      <alignment horizontal="center" vertical="center"/>
    </xf>
    <xf numFmtId="0" fontId="55" fillId="0" borderId="0" xfId="273" applyFont="1"/>
    <xf numFmtId="172" fontId="2" fillId="0" borderId="19" xfId="275" applyNumberFormat="1" applyFont="1" applyBorder="1" applyAlignment="1">
      <alignment horizontal="center" vertical="center"/>
    </xf>
    <xf numFmtId="172" fontId="2" fillId="0" borderId="20" xfId="275" applyNumberFormat="1" applyFont="1" applyBorder="1" applyAlignment="1">
      <alignment horizontal="center" vertical="center"/>
    </xf>
    <xf numFmtId="177" fontId="0" fillId="0" borderId="0" xfId="273" applyNumberFormat="1" applyFont="1"/>
    <xf numFmtId="0" fontId="2" fillId="0" borderId="0" xfId="273" applyFont="1"/>
    <xf numFmtId="0" fontId="56" fillId="0" borderId="0" xfId="274" applyFont="1"/>
    <xf numFmtId="0" fontId="53" fillId="0" borderId="0" xfId="274" applyFont="1"/>
    <xf numFmtId="0" fontId="53" fillId="0" borderId="16" xfId="273" applyFont="1" applyBorder="1"/>
    <xf numFmtId="0" fontId="53" fillId="0" borderId="0" xfId="273" applyFont="1" applyBorder="1"/>
    <xf numFmtId="0" fontId="53" fillId="0" borderId="0" xfId="274" applyFont="1" applyBorder="1"/>
    <xf numFmtId="0" fontId="53" fillId="0" borderId="17" xfId="274" applyFont="1" applyBorder="1"/>
    <xf numFmtId="49" fontId="2" fillId="0" borderId="62" xfId="274" applyNumberFormat="1" applyFont="1" applyBorder="1" applyAlignment="1">
      <alignment horizontal="center" vertical="center"/>
    </xf>
    <xf numFmtId="0" fontId="53" fillId="0" borderId="17" xfId="274" applyFont="1" applyBorder="1" applyAlignment="1">
      <alignment horizontal="center" vertical="center" wrapText="1"/>
    </xf>
    <xf numFmtId="0" fontId="2" fillId="0" borderId="0" xfId="274" applyFont="1" applyAlignment="1">
      <alignment horizontal="center" vertical="center"/>
    </xf>
    <xf numFmtId="166" fontId="2" fillId="0" borderId="63" xfId="278" applyNumberFormat="1" applyFont="1" applyBorder="1" applyAlignment="1">
      <alignment horizontal="center"/>
    </xf>
    <xf numFmtId="166" fontId="2" fillId="0" borderId="64" xfId="273" applyNumberFormat="1" applyFont="1" applyBorder="1" applyAlignment="1">
      <alignment horizontal="center"/>
    </xf>
    <xf numFmtId="166" fontId="2" fillId="0" borderId="0" xfId="273" applyNumberFormat="1" applyFont="1" applyBorder="1" applyAlignment="1">
      <alignment horizontal="center"/>
    </xf>
    <xf numFmtId="178" fontId="53" fillId="0" borderId="17" xfId="26" applyNumberFormat="1" applyFont="1" applyBorder="1" applyAlignment="1">
      <alignment horizontal="center" vertical="center"/>
    </xf>
    <xf numFmtId="165" fontId="53" fillId="0" borderId="0" xfId="273" applyNumberFormat="1" applyFont="1"/>
    <xf numFmtId="166" fontId="2" fillId="0" borderId="52" xfId="278" applyNumberFormat="1" applyFont="1" applyBorder="1" applyAlignment="1">
      <alignment horizontal="center"/>
    </xf>
    <xf numFmtId="166" fontId="2" fillId="0" borderId="65" xfId="278" applyNumberFormat="1" applyFont="1" applyBorder="1" applyAlignment="1">
      <alignment horizontal="center"/>
    </xf>
    <xf numFmtId="166" fontId="2" fillId="0" borderId="66" xfId="273" applyNumberFormat="1" applyFont="1" applyBorder="1" applyAlignment="1">
      <alignment horizontal="center"/>
    </xf>
    <xf numFmtId="166" fontId="2" fillId="0" borderId="19" xfId="273" applyNumberFormat="1" applyFont="1" applyBorder="1" applyAlignment="1">
      <alignment horizontal="center"/>
    </xf>
    <xf numFmtId="178" fontId="53" fillId="0" borderId="20" xfId="26" applyNumberFormat="1" applyFont="1" applyBorder="1" applyAlignment="1">
      <alignment horizontal="center" vertical="center"/>
    </xf>
    <xf numFmtId="3" fontId="8" fillId="0" borderId="0" xfId="184" applyNumberFormat="1"/>
    <xf numFmtId="179" fontId="2" fillId="0" borderId="58" xfId="274" applyNumberFormat="1" applyFont="1" applyBorder="1" applyAlignment="1">
      <alignment horizontal="center"/>
    </xf>
    <xf numFmtId="179" fontId="2" fillId="0" borderId="59" xfId="274" applyNumberFormat="1" applyFont="1" applyBorder="1" applyAlignment="1">
      <alignment horizontal="center"/>
    </xf>
    <xf numFmtId="0" fontId="8" fillId="0" borderId="0" xfId="184"/>
    <xf numFmtId="179" fontId="2" fillId="0" borderId="60" xfId="274" applyNumberFormat="1" applyFont="1" applyBorder="1" applyAlignment="1">
      <alignment horizontal="center" vertical="center"/>
    </xf>
    <xf numFmtId="179" fontId="2" fillId="0" borderId="0" xfId="274" applyNumberFormat="1" applyFont="1" applyBorder="1" applyAlignment="1">
      <alignment horizontal="center" vertical="center"/>
    </xf>
    <xf numFmtId="179" fontId="2" fillId="0" borderId="61" xfId="274" applyNumberFormat="1" applyFont="1" applyBorder="1" applyAlignment="1">
      <alignment horizontal="center" vertical="center"/>
    </xf>
    <xf numFmtId="179" fontId="42" fillId="0" borderId="16" xfId="274" applyNumberFormat="1" applyFont="1" applyBorder="1"/>
    <xf numFmtId="179" fontId="2" fillId="0" borderId="0" xfId="274" applyNumberFormat="1" applyFont="1" applyBorder="1" applyAlignment="1">
      <alignment horizontal="center"/>
    </xf>
    <xf numFmtId="179" fontId="42" fillId="0" borderId="17" xfId="274" applyNumberFormat="1" applyFont="1" applyBorder="1"/>
    <xf numFmtId="1" fontId="2" fillId="0" borderId="16" xfId="273" applyNumberFormat="1" applyFont="1" applyBorder="1" applyAlignment="1">
      <alignment horizontal="center" vertical="center"/>
    </xf>
    <xf numFmtId="179" fontId="2" fillId="0" borderId="0" xfId="275" applyNumberFormat="1" applyFont="1" applyBorder="1" applyAlignment="1">
      <alignment horizontal="center" vertical="center"/>
    </xf>
    <xf numFmtId="179" fontId="2" fillId="0" borderId="17" xfId="275" applyNumberFormat="1" applyFont="1" applyBorder="1" applyAlignment="1">
      <alignment horizontal="center" vertical="center"/>
    </xf>
    <xf numFmtId="0" fontId="54" fillId="0" borderId="0" xfId="274" applyFont="1" applyAlignment="1">
      <alignment wrapText="1"/>
    </xf>
    <xf numFmtId="179" fontId="2" fillId="0" borderId="0" xfId="130" applyNumberFormat="1" applyFont="1" applyBorder="1" applyAlignment="1">
      <alignment horizontal="center" vertical="center"/>
    </xf>
    <xf numFmtId="179" fontId="2" fillId="0" borderId="17" xfId="130" applyNumberFormat="1" applyFont="1" applyBorder="1" applyAlignment="1">
      <alignment horizontal="center" vertical="center"/>
    </xf>
    <xf numFmtId="0" fontId="53" fillId="0" borderId="0" xfId="274" applyFont="1" applyBorder="1" applyAlignment="1">
      <alignment horizontal="center" vertical="center"/>
    </xf>
    <xf numFmtId="49" fontId="53" fillId="0" borderId="0" xfId="274" applyNumberFormat="1" applyFont="1" applyBorder="1" applyAlignment="1">
      <alignment horizontal="center" vertical="center"/>
    </xf>
    <xf numFmtId="179" fontId="2" fillId="0" borderId="0" xfId="275" applyNumberFormat="1" applyFont="1" applyFill="1" applyBorder="1" applyAlignment="1">
      <alignment horizontal="center" vertical="center"/>
    </xf>
    <xf numFmtId="179" fontId="2" fillId="0" borderId="17" xfId="275" applyNumberFormat="1" applyFont="1" applyFill="1" applyBorder="1" applyAlignment="1">
      <alignment horizontal="center" vertical="center"/>
    </xf>
    <xf numFmtId="49" fontId="53" fillId="0" borderId="67" xfId="274" applyNumberFormat="1" applyFont="1" applyBorder="1" applyAlignment="1">
      <alignment horizontal="center" vertical="center"/>
    </xf>
    <xf numFmtId="1" fontId="0" fillId="0" borderId="0" xfId="273" applyNumberFormat="1" applyFont="1" applyBorder="1"/>
    <xf numFmtId="1" fontId="0" fillId="0" borderId="0" xfId="273" applyNumberFormat="1" applyFont="1"/>
    <xf numFmtId="1" fontId="2" fillId="0" borderId="18" xfId="273" applyNumberFormat="1" applyFont="1" applyBorder="1" applyAlignment="1">
      <alignment horizontal="center" vertical="center"/>
    </xf>
    <xf numFmtId="179" fontId="2" fillId="0" borderId="19" xfId="275" applyNumberFormat="1" applyFont="1" applyBorder="1" applyAlignment="1">
      <alignment horizontal="center" vertical="center"/>
    </xf>
    <xf numFmtId="179" fontId="2" fillId="0" borderId="20" xfId="275" applyNumberFormat="1" applyFont="1" applyBorder="1" applyAlignment="1">
      <alignment horizontal="center" vertical="center"/>
    </xf>
    <xf numFmtId="4" fontId="55" fillId="0" borderId="0" xfId="273" applyNumberFormat="1" applyFont="1"/>
    <xf numFmtId="0" fontId="6" fillId="0" borderId="16" xfId="273" applyFont="1" applyBorder="1" applyAlignment="1">
      <alignment horizontal="center" vertical="center"/>
    </xf>
    <xf numFmtId="0" fontId="6" fillId="0" borderId="0" xfId="273" applyFont="1" applyBorder="1" applyAlignment="1">
      <alignment horizontal="center" vertical="center"/>
    </xf>
    <xf numFmtId="0" fontId="6" fillId="0" borderId="0" xfId="274" applyFont="1" applyBorder="1" applyAlignment="1">
      <alignment horizontal="center" vertical="center"/>
    </xf>
    <xf numFmtId="3" fontId="8" fillId="0" borderId="0" xfId="192" applyNumberFormat="1"/>
    <xf numFmtId="0" fontId="8" fillId="0" borderId="0" xfId="192"/>
    <xf numFmtId="0" fontId="42" fillId="0" borderId="16" xfId="274" applyFont="1" applyBorder="1" applyAlignment="1">
      <alignment horizontal="center" vertical="center"/>
    </xf>
    <xf numFmtId="0" fontId="42" fillId="0" borderId="17" xfId="274" applyFont="1" applyBorder="1"/>
    <xf numFmtId="0" fontId="2" fillId="0" borderId="16" xfId="273" applyFont="1" applyBorder="1" applyAlignment="1">
      <alignment horizontal="center" vertical="center"/>
    </xf>
    <xf numFmtId="178" fontId="2" fillId="0" borderId="0" xfId="26" applyNumberFormat="1" applyFont="1" applyBorder="1" applyAlignment="1">
      <alignment horizontal="center" vertical="center"/>
    </xf>
    <xf numFmtId="178" fontId="2" fillId="0" borderId="17" xfId="26" applyNumberFormat="1" applyFont="1" applyBorder="1" applyAlignment="1">
      <alignment horizontal="center" vertical="center"/>
    </xf>
    <xf numFmtId="178" fontId="55" fillId="0" borderId="0" xfId="273" applyNumberFormat="1" applyFont="1"/>
    <xf numFmtId="178" fontId="2" fillId="0" borderId="0" xfId="26" applyNumberFormat="1" applyFont="1" applyBorder="1"/>
    <xf numFmtId="178" fontId="2" fillId="0" borderId="17" xfId="26" applyNumberFormat="1" applyFont="1" applyBorder="1"/>
    <xf numFmtId="0" fontId="2" fillId="0" borderId="18" xfId="273" applyFont="1" applyBorder="1" applyAlignment="1">
      <alignment horizontal="center" vertical="center"/>
    </xf>
    <xf numFmtId="178" fontId="2" fillId="0" borderId="19" xfId="26" applyNumberFormat="1" applyFont="1" applyBorder="1" applyAlignment="1">
      <alignment horizontal="center" vertical="center"/>
    </xf>
    <xf numFmtId="178" fontId="2" fillId="0" borderId="20" xfId="26" applyNumberFormat="1" applyFont="1" applyBorder="1" applyAlignment="1">
      <alignment horizontal="center" vertical="center"/>
    </xf>
    <xf numFmtId="0" fontId="47" fillId="0" borderId="0" xfId="273" applyFont="1"/>
    <xf numFmtId="3" fontId="55" fillId="0" borderId="0" xfId="273" applyNumberFormat="1" applyFont="1"/>
    <xf numFmtId="3" fontId="55" fillId="0" borderId="0" xfId="273" applyNumberFormat="1" applyFont="1" applyBorder="1"/>
    <xf numFmtId="0" fontId="2" fillId="0" borderId="16" xfId="273" applyFont="1" applyBorder="1"/>
    <xf numFmtId="0" fontId="2" fillId="0" borderId="0" xfId="273" applyFont="1" applyBorder="1"/>
    <xf numFmtId="0" fontId="2" fillId="0" borderId="17" xfId="273" applyFont="1" applyBorder="1"/>
    <xf numFmtId="0" fontId="2" fillId="0" borderId="62" xfId="274" applyFont="1" applyBorder="1" applyAlignment="1">
      <alignment horizontal="center" vertical="center"/>
    </xf>
    <xf numFmtId="172" fontId="2" fillId="0" borderId="54" xfId="26" applyNumberFormat="1" applyFont="1" applyBorder="1" applyAlignment="1">
      <alignment vertical="center"/>
    </xf>
    <xf numFmtId="172" fontId="2" fillId="0" borderId="55" xfId="26" applyNumberFormat="1" applyFont="1" applyBorder="1" applyAlignment="1">
      <alignment vertical="center"/>
    </xf>
    <xf numFmtId="3" fontId="2" fillId="0" borderId="56" xfId="278" applyNumberFormat="1" applyFont="1" applyBorder="1" applyAlignment="1">
      <alignment horizontal="center"/>
    </xf>
    <xf numFmtId="172" fontId="2" fillId="0" borderId="56" xfId="26" applyNumberFormat="1" applyFont="1" applyBorder="1" applyAlignment="1">
      <alignment vertical="center"/>
    </xf>
    <xf numFmtId="172" fontId="2" fillId="0" borderId="57" xfId="26" applyNumberFormat="1" applyFont="1" applyBorder="1" applyAlignment="1">
      <alignment vertical="center"/>
    </xf>
    <xf numFmtId="173" fontId="44" fillId="0" borderId="0" xfId="88" applyNumberFormat="1" applyFont="1"/>
    <xf numFmtId="0" fontId="27" fillId="0" borderId="0" xfId="279" applyFont="1" applyAlignment="1">
      <alignment vertical="center" wrapText="1"/>
    </xf>
    <xf numFmtId="0" fontId="27" fillId="0" borderId="0" xfId="279" applyFont="1"/>
    <xf numFmtId="0" fontId="59" fillId="0" borderId="16" xfId="279" applyFont="1" applyBorder="1" applyAlignment="1">
      <alignment horizontal="center" vertical="center"/>
    </xf>
    <xf numFmtId="0" fontId="59" fillId="0" borderId="0" xfId="279" applyFont="1" applyBorder="1" applyAlignment="1">
      <alignment horizontal="center" vertical="center"/>
    </xf>
    <xf numFmtId="0" fontId="27" fillId="0" borderId="0" xfId="279" applyFont="1" applyBorder="1"/>
    <xf numFmtId="0" fontId="27" fillId="0" borderId="17" xfId="279" applyFont="1" applyBorder="1"/>
    <xf numFmtId="0" fontId="2" fillId="0" borderId="68" xfId="65" applyFont="1" applyFill="1" applyBorder="1" applyAlignment="1">
      <alignment horizontal="center"/>
    </xf>
    <xf numFmtId="0" fontId="2" fillId="0" borderId="68" xfId="65" applyNumberFormat="1" applyFont="1" applyFill="1" applyBorder="1" applyAlignment="1" applyProtection="1">
      <alignment horizontal="center"/>
    </xf>
    <xf numFmtId="0" fontId="2" fillId="0" borderId="69" xfId="65" applyNumberFormat="1" applyFont="1" applyFill="1" applyBorder="1" applyAlignment="1" applyProtection="1">
      <alignment horizontal="center"/>
    </xf>
    <xf numFmtId="0" fontId="27" fillId="0" borderId="16" xfId="274" applyFont="1" applyBorder="1"/>
    <xf numFmtId="0" fontId="57" fillId="0" borderId="0" xfId="274" applyFont="1" applyBorder="1" applyAlignment="1">
      <alignment vertical="center"/>
    </xf>
    <xf numFmtId="0" fontId="27" fillId="0" borderId="0" xfId="274" applyFont="1"/>
    <xf numFmtId="0" fontId="27" fillId="0" borderId="0" xfId="274" applyFont="1" applyBorder="1"/>
    <xf numFmtId="0" fontId="27" fillId="0" borderId="74" xfId="274" applyFont="1" applyBorder="1"/>
    <xf numFmtId="0" fontId="43" fillId="0" borderId="68" xfId="274" applyFont="1" applyBorder="1" applyAlignment="1">
      <alignment horizontal="center" vertical="center" wrapText="1"/>
    </xf>
    <xf numFmtId="0" fontId="60" fillId="0" borderId="68" xfId="274" applyFont="1" applyBorder="1" applyAlignment="1">
      <alignment horizontal="center" vertical="center"/>
    </xf>
    <xf numFmtId="0" fontId="27" fillId="0" borderId="68" xfId="274" applyFont="1" applyBorder="1"/>
    <xf numFmtId="0" fontId="60" fillId="0" borderId="69" xfId="274" applyFont="1" applyBorder="1" applyAlignment="1">
      <alignment horizontal="center" vertical="center"/>
    </xf>
    <xf numFmtId="0" fontId="57" fillId="0" borderId="16" xfId="274" applyFont="1" applyBorder="1"/>
    <xf numFmtId="0" fontId="27" fillId="0" borderId="17" xfId="274" applyFont="1" applyBorder="1"/>
    <xf numFmtId="10" fontId="27" fillId="0" borderId="0" xfId="274" applyNumberFormat="1" applyFont="1" applyBorder="1" applyAlignment="1">
      <alignment horizontal="center"/>
    </xf>
    <xf numFmtId="9" fontId="27" fillId="0" borderId="0" xfId="276" applyFont="1" applyBorder="1" applyAlignment="1">
      <alignment horizontal="center" vertical="center"/>
    </xf>
    <xf numFmtId="9" fontId="27" fillId="0" borderId="0" xfId="274" applyNumberFormat="1" applyFont="1" applyBorder="1" applyAlignment="1">
      <alignment horizontal="center" vertical="center"/>
    </xf>
    <xf numFmtId="9" fontId="27" fillId="0" borderId="0" xfId="274" applyNumberFormat="1" applyFont="1" applyBorder="1" applyAlignment="1">
      <alignment horizontal="center"/>
    </xf>
    <xf numFmtId="173" fontId="27" fillId="0" borderId="0" xfId="274" applyNumberFormat="1" applyFont="1" applyBorder="1" applyAlignment="1">
      <alignment horizontal="center"/>
    </xf>
    <xf numFmtId="9" fontId="27" fillId="0" borderId="17" xfId="274" applyNumberFormat="1" applyFont="1" applyBorder="1" applyAlignment="1">
      <alignment horizontal="center"/>
    </xf>
    <xf numFmtId="0" fontId="27" fillId="0" borderId="0" xfId="274" applyFont="1" applyAlignment="1">
      <alignment horizontal="center"/>
    </xf>
    <xf numFmtId="0" fontId="27" fillId="0" borderId="0" xfId="274" applyFont="1" applyBorder="1" applyAlignment="1">
      <alignment horizontal="center"/>
    </xf>
    <xf numFmtId="0" fontId="27" fillId="0" borderId="17" xfId="274" applyFont="1" applyBorder="1" applyAlignment="1">
      <alignment horizontal="center"/>
    </xf>
    <xf numFmtId="180" fontId="27" fillId="0" borderId="0" xfId="274" applyNumberFormat="1" applyFont="1" applyBorder="1" applyAlignment="1">
      <alignment horizontal="center"/>
    </xf>
    <xf numFmtId="0" fontId="27" fillId="0" borderId="18" xfId="274" applyFont="1" applyBorder="1"/>
    <xf numFmtId="0" fontId="27" fillId="0" borderId="19" xfId="274" applyFont="1" applyBorder="1"/>
    <xf numFmtId="0" fontId="27" fillId="0" borderId="20" xfId="274" applyFont="1" applyBorder="1"/>
    <xf numFmtId="0" fontId="5" fillId="0" borderId="0" xfId="2" applyFont="1" applyFill="1" applyBorder="1" applyAlignment="1">
      <alignment horizontal="center" vertical="center"/>
    </xf>
    <xf numFmtId="0" fontId="49" fillId="0" borderId="0" xfId="2" applyFont="1" applyFill="1" applyBorder="1" applyAlignment="1">
      <alignment horizontal="left"/>
    </xf>
    <xf numFmtId="0" fontId="61" fillId="23" borderId="0" xfId="280" applyFill="1" applyBorder="1" applyAlignment="1" applyProtection="1">
      <alignment horizontal="left"/>
    </xf>
    <xf numFmtId="0" fontId="61" fillId="23" borderId="0" xfId="280" applyFill="1" applyBorder="1" applyAlignment="1" applyProtection="1">
      <alignment vertical="center" wrapText="1"/>
    </xf>
    <xf numFmtId="0" fontId="61" fillId="23" borderId="0" xfId="280" applyFill="1" applyBorder="1" applyAlignment="1" applyProtection="1">
      <alignment horizontal="left" vertical="center"/>
    </xf>
    <xf numFmtId="0" fontId="61" fillId="23" borderId="0" xfId="280" applyFill="1" applyBorder="1" applyAlignment="1" applyProtection="1"/>
    <xf numFmtId="0" fontId="61" fillId="0" borderId="0" xfId="280" applyFill="1" applyBorder="1" applyAlignment="1" applyProtection="1">
      <alignment horizontal="left"/>
    </xf>
    <xf numFmtId="0" fontId="2" fillId="0" borderId="0" xfId="130"/>
    <xf numFmtId="0" fontId="2" fillId="0" borderId="0" xfId="130" applyBorder="1"/>
    <xf numFmtId="0" fontId="41" fillId="0" borderId="0" xfId="130" applyFont="1" applyBorder="1"/>
    <xf numFmtId="0" fontId="2" fillId="0" borderId="0" xfId="130" applyFont="1" applyBorder="1"/>
    <xf numFmtId="0" fontId="2" fillId="0" borderId="0" xfId="130" applyBorder="1" applyAlignment="1">
      <alignment horizontal="center" vertical="center" wrapText="1"/>
    </xf>
    <xf numFmtId="0" fontId="42" fillId="0" borderId="0" xfId="130" applyFont="1" applyBorder="1" applyAlignment="1">
      <alignment vertical="center" wrapText="1"/>
    </xf>
    <xf numFmtId="0" fontId="2" fillId="0" borderId="0" xfId="130" applyBorder="1" applyAlignment="1">
      <alignment vertical="center"/>
    </xf>
    <xf numFmtId="0" fontId="2" fillId="0" borderId="29" xfId="130" applyBorder="1" applyAlignment="1">
      <alignment horizontal="center" vertical="center" wrapText="1"/>
    </xf>
    <xf numFmtId="0" fontId="2" fillId="0" borderId="30" xfId="130" applyFont="1" applyBorder="1" applyAlignment="1">
      <alignment horizontal="center" vertical="center" wrapText="1"/>
    </xf>
    <xf numFmtId="0" fontId="2" fillId="0" borderId="30" xfId="130" applyBorder="1" applyAlignment="1">
      <alignment horizontal="center" vertical="center" wrapText="1"/>
    </xf>
    <xf numFmtId="0" fontId="43" fillId="0" borderId="30" xfId="130" applyFont="1" applyBorder="1" applyAlignment="1">
      <alignment horizontal="center" vertical="center" wrapText="1"/>
    </xf>
    <xf numFmtId="0" fontId="43" fillId="0" borderId="31" xfId="130" applyFont="1" applyBorder="1" applyAlignment="1">
      <alignment horizontal="center" vertical="center" wrapText="1"/>
    </xf>
    <xf numFmtId="0" fontId="2" fillId="0" borderId="24" xfId="130" applyFont="1" applyBorder="1" applyAlignment="1">
      <alignment horizontal="center" vertical="center"/>
    </xf>
    <xf numFmtId="0" fontId="2" fillId="0" borderId="30" xfId="130" applyFont="1" applyBorder="1" applyAlignment="1">
      <alignment horizontal="center" vertical="center"/>
    </xf>
    <xf numFmtId="0" fontId="2" fillId="0" borderId="31" xfId="130" applyFont="1" applyBorder="1" applyAlignment="1">
      <alignment horizontal="center" vertical="center"/>
    </xf>
    <xf numFmtId="0" fontId="2" fillId="0" borderId="16" xfId="130" applyBorder="1"/>
    <xf numFmtId="0" fontId="2" fillId="0" borderId="17" xfId="130" applyBorder="1"/>
    <xf numFmtId="0" fontId="2" fillId="0" borderId="14" xfId="130" applyBorder="1"/>
    <xf numFmtId="0" fontId="2" fillId="0" borderId="15" xfId="130" applyBorder="1"/>
    <xf numFmtId="0" fontId="2" fillId="0" borderId="0" xfId="130" applyBorder="1" applyAlignment="1">
      <alignment wrapText="1"/>
    </xf>
    <xf numFmtId="172" fontId="0" fillId="0" borderId="16" xfId="26" applyNumberFormat="1" applyFont="1" applyBorder="1" applyAlignment="1">
      <alignment horizontal="center" vertical="center"/>
    </xf>
    <xf numFmtId="9" fontId="0" fillId="0" borderId="0" xfId="88" applyFont="1" applyBorder="1" applyAlignment="1">
      <alignment horizontal="center" vertical="center"/>
    </xf>
    <xf numFmtId="172" fontId="0" fillId="0" borderId="0" xfId="26" applyNumberFormat="1" applyFont="1" applyBorder="1" applyAlignment="1">
      <alignment horizontal="center" vertical="center"/>
    </xf>
    <xf numFmtId="9" fontId="0" fillId="0" borderId="16" xfId="88" applyFont="1" applyBorder="1" applyAlignment="1">
      <alignment horizontal="center" vertical="center"/>
    </xf>
    <xf numFmtId="9" fontId="0" fillId="0" borderId="0" xfId="88" applyFont="1" applyBorder="1" applyAlignment="1">
      <alignment horizontal="center"/>
    </xf>
    <xf numFmtId="9" fontId="0" fillId="0" borderId="17" xfId="88" applyFont="1" applyBorder="1" applyAlignment="1">
      <alignment horizontal="center" vertical="center"/>
    </xf>
    <xf numFmtId="172" fontId="0" fillId="0" borderId="17" xfId="26" applyNumberFormat="1" applyFont="1" applyBorder="1" applyAlignment="1">
      <alignment horizontal="center" vertical="center"/>
    </xf>
    <xf numFmtId="172" fontId="0" fillId="0" borderId="18" xfId="26" applyNumberFormat="1" applyFont="1" applyBorder="1" applyAlignment="1">
      <alignment horizontal="center" vertical="center"/>
    </xf>
    <xf numFmtId="9" fontId="0" fillId="0" borderId="19" xfId="88" applyFont="1" applyBorder="1" applyAlignment="1">
      <alignment horizontal="center" vertical="center"/>
    </xf>
    <xf numFmtId="172" fontId="0" fillId="0" borderId="19" xfId="26" applyNumberFormat="1" applyFont="1" applyBorder="1" applyAlignment="1">
      <alignment horizontal="center" vertical="center"/>
    </xf>
    <xf numFmtId="172" fontId="0" fillId="0" borderId="20" xfId="26" applyNumberFormat="1" applyFont="1" applyBorder="1" applyAlignment="1">
      <alignment horizontal="center" vertical="center"/>
    </xf>
    <xf numFmtId="9" fontId="0" fillId="0" borderId="18" xfId="88" applyFont="1" applyBorder="1" applyAlignment="1">
      <alignment horizontal="center" vertical="center"/>
    </xf>
    <xf numFmtId="9" fontId="0" fillId="0" borderId="20" xfId="88" applyFont="1" applyBorder="1" applyAlignment="1">
      <alignment horizontal="center" vertical="center"/>
    </xf>
    <xf numFmtId="172" fontId="0" fillId="0" borderId="17" xfId="26" applyNumberFormat="1" applyFont="1" applyBorder="1" applyAlignment="1">
      <alignment horizontal="center"/>
    </xf>
    <xf numFmtId="0" fontId="2" fillId="0" borderId="0" xfId="130" applyBorder="1" applyAlignment="1"/>
    <xf numFmtId="0" fontId="2" fillId="0" borderId="0" xfId="130" applyBorder="1" applyAlignment="1">
      <alignment horizontal="center" vertical="center"/>
    </xf>
    <xf numFmtId="9" fontId="2" fillId="0" borderId="0" xfId="130" applyNumberFormat="1" applyBorder="1" applyAlignment="1">
      <alignment horizontal="center" vertical="center"/>
    </xf>
    <xf numFmtId="173" fontId="0" fillId="0" borderId="0" xfId="88" applyNumberFormat="1" applyFont="1" applyBorder="1"/>
    <xf numFmtId="1" fontId="2" fillId="0" borderId="0" xfId="130" applyNumberFormat="1" applyBorder="1" applyAlignment="1">
      <alignment horizontal="center" vertical="center"/>
    </xf>
    <xf numFmtId="0" fontId="2" fillId="0" borderId="0" xfId="130" applyFont="1" applyBorder="1" applyAlignment="1">
      <alignment vertical="top" wrapText="1"/>
    </xf>
    <xf numFmtId="0" fontId="48" fillId="0" borderId="0" xfId="130" applyFont="1" applyBorder="1" applyAlignment="1">
      <alignment vertical="center" wrapText="1"/>
    </xf>
    <xf numFmtId="0" fontId="46" fillId="0" borderId="0" xfId="127" applyFont="1" applyBorder="1"/>
    <xf numFmtId="0" fontId="2" fillId="0" borderId="78" xfId="130" applyBorder="1" applyAlignment="1">
      <alignment horizontal="center" vertical="center"/>
    </xf>
    <xf numFmtId="0" fontId="2" fillId="0" borderId="79" xfId="130" applyBorder="1" applyAlignment="1">
      <alignment horizontal="center" vertical="center"/>
    </xf>
    <xf numFmtId="0" fontId="2" fillId="0" borderId="80" xfId="130" applyBorder="1" applyAlignment="1">
      <alignment horizontal="center" vertical="center"/>
    </xf>
    <xf numFmtId="172" fontId="0" fillId="0" borderId="79" xfId="26" applyNumberFormat="1" applyFont="1" applyBorder="1" applyAlignment="1">
      <alignment horizontal="center" vertical="center"/>
    </xf>
    <xf numFmtId="0" fontId="2" fillId="0" borderId="0" xfId="130" applyFont="1" applyBorder="1" applyAlignment="1">
      <alignment horizontal="center" vertical="center"/>
    </xf>
    <xf numFmtId="0" fontId="2" fillId="0" borderId="86" xfId="130" applyBorder="1" applyAlignment="1">
      <alignment horizontal="center" vertical="center"/>
    </xf>
    <xf numFmtId="0" fontId="2" fillId="0" borderId="87" xfId="130" applyBorder="1" applyAlignment="1">
      <alignment horizontal="center" vertical="center"/>
    </xf>
    <xf numFmtId="9" fontId="43" fillId="0" borderId="87" xfId="88" applyFont="1" applyBorder="1" applyAlignment="1">
      <alignment horizontal="center" vertical="center"/>
    </xf>
    <xf numFmtId="172" fontId="43" fillId="0" borderId="87" xfId="26" applyNumberFormat="1" applyFont="1" applyBorder="1" applyAlignment="1">
      <alignment horizontal="center" vertical="center"/>
    </xf>
    <xf numFmtId="9" fontId="43" fillId="0" borderId="89" xfId="88" applyFont="1" applyBorder="1" applyAlignment="1">
      <alignment horizontal="center" vertical="center"/>
    </xf>
    <xf numFmtId="9" fontId="43" fillId="0" borderId="78" xfId="88" applyFont="1" applyBorder="1" applyAlignment="1">
      <alignment horizontal="center" vertical="center"/>
    </xf>
    <xf numFmtId="9" fontId="43" fillId="0" borderId="79" xfId="88" applyFont="1" applyBorder="1" applyAlignment="1">
      <alignment horizontal="center" vertical="center"/>
    </xf>
    <xf numFmtId="9" fontId="43" fillId="0" borderId="81" xfId="88" applyFont="1" applyBorder="1" applyAlignment="1">
      <alignment horizontal="center" vertical="center"/>
    </xf>
    <xf numFmtId="9" fontId="43" fillId="0" borderId="82" xfId="88" applyFont="1" applyBorder="1" applyAlignment="1">
      <alignment horizontal="center" vertical="center"/>
    </xf>
    <xf numFmtId="9" fontId="2" fillId="0" borderId="79" xfId="130" applyNumberFormat="1" applyBorder="1" applyAlignment="1">
      <alignment horizontal="center" vertical="center"/>
    </xf>
    <xf numFmtId="9" fontId="2" fillId="0" borderId="87" xfId="130" applyNumberFormat="1" applyBorder="1" applyAlignment="1">
      <alignment horizontal="center" vertical="center"/>
    </xf>
    <xf numFmtId="172" fontId="2" fillId="0" borderId="78" xfId="271" applyNumberFormat="1" applyFont="1" applyBorder="1" applyAlignment="1">
      <alignment horizontal="center" vertical="center"/>
    </xf>
    <xf numFmtId="172" fontId="43" fillId="0" borderId="79" xfId="271" applyNumberFormat="1" applyFont="1" applyBorder="1" applyAlignment="1">
      <alignment horizontal="center" vertical="center"/>
    </xf>
    <xf numFmtId="172" fontId="43" fillId="0" borderId="80" xfId="271" applyNumberFormat="1" applyFont="1" applyBorder="1" applyAlignment="1">
      <alignment horizontal="center" vertical="center"/>
    </xf>
    <xf numFmtId="172" fontId="43" fillId="0" borderId="78" xfId="271" applyNumberFormat="1" applyFont="1" applyBorder="1" applyAlignment="1">
      <alignment horizontal="center" vertical="center"/>
    </xf>
    <xf numFmtId="172" fontId="2" fillId="0" borderId="79" xfId="271" applyNumberFormat="1" applyFont="1" applyBorder="1" applyAlignment="1">
      <alignment horizontal="center" vertical="center"/>
    </xf>
    <xf numFmtId="172" fontId="2" fillId="0" borderId="80" xfId="271" applyNumberFormat="1" applyFont="1" applyBorder="1" applyAlignment="1">
      <alignment horizontal="center" vertical="center"/>
    </xf>
    <xf numFmtId="172" fontId="43" fillId="0" borderId="81" xfId="271" applyNumberFormat="1" applyFont="1" applyBorder="1" applyAlignment="1">
      <alignment horizontal="center" vertical="center"/>
    </xf>
    <xf numFmtId="172" fontId="43" fillId="0" borderId="82" xfId="271" applyNumberFormat="1" applyFont="1" applyBorder="1" applyAlignment="1">
      <alignment horizontal="center" vertical="center"/>
    </xf>
    <xf numFmtId="172" fontId="43" fillId="0" borderId="86" xfId="271" applyNumberFormat="1" applyFont="1" applyBorder="1" applyAlignment="1">
      <alignment horizontal="center" vertical="center"/>
    </xf>
    <xf numFmtId="172" fontId="2" fillId="0" borderId="86" xfId="271" applyNumberFormat="1" applyFont="1" applyBorder="1" applyAlignment="1">
      <alignment horizontal="center" vertical="center"/>
    </xf>
    <xf numFmtId="172" fontId="2" fillId="0" borderId="88" xfId="271" applyNumberFormat="1" applyFont="1" applyBorder="1" applyAlignment="1">
      <alignment horizontal="center" vertical="center"/>
    </xf>
    <xf numFmtId="0" fontId="2" fillId="0" borderId="91" xfId="130" applyBorder="1" applyAlignment="1">
      <alignment horizontal="center" vertical="center"/>
    </xf>
    <xf numFmtId="172" fontId="43" fillId="0" borderId="91" xfId="271" applyNumberFormat="1" applyFont="1" applyBorder="1" applyAlignment="1">
      <alignment horizontal="center" vertical="center"/>
    </xf>
    <xf numFmtId="172" fontId="43" fillId="0" borderId="92" xfId="271" applyNumberFormat="1" applyFont="1" applyBorder="1" applyAlignment="1">
      <alignment horizontal="center" vertical="center"/>
    </xf>
    <xf numFmtId="172" fontId="0" fillId="0" borderId="86" xfId="26" applyNumberFormat="1" applyFont="1" applyBorder="1" applyAlignment="1">
      <alignment horizontal="center" vertical="center"/>
    </xf>
    <xf numFmtId="172" fontId="0" fillId="0" borderId="88" xfId="26" applyNumberFormat="1" applyFont="1" applyBorder="1" applyAlignment="1">
      <alignment horizontal="center" vertical="center"/>
    </xf>
    <xf numFmtId="9" fontId="2" fillId="0" borderId="82" xfId="130" applyNumberFormat="1" applyBorder="1" applyAlignment="1">
      <alignment horizontal="center" vertical="center"/>
    </xf>
    <xf numFmtId="9" fontId="2" fillId="0" borderId="89" xfId="130" applyNumberFormat="1" applyBorder="1" applyAlignment="1">
      <alignment horizontal="center" vertical="center"/>
    </xf>
    <xf numFmtId="172" fontId="2" fillId="0" borderId="81" xfId="271" applyNumberFormat="1" applyFont="1" applyBorder="1" applyAlignment="1">
      <alignment horizontal="center" vertical="center"/>
    </xf>
    <xf numFmtId="172" fontId="2" fillId="0" borderId="82" xfId="271" applyNumberFormat="1" applyFont="1" applyBorder="1" applyAlignment="1">
      <alignment horizontal="center" vertical="center"/>
    </xf>
    <xf numFmtId="172" fontId="2" fillId="0" borderId="83" xfId="271" applyNumberFormat="1" applyFont="1" applyBorder="1" applyAlignment="1">
      <alignment horizontal="center" vertical="center"/>
    </xf>
    <xf numFmtId="172" fontId="0" fillId="0" borderId="20" xfId="26" applyNumberFormat="1" applyFont="1" applyBorder="1" applyAlignment="1">
      <alignment horizontal="center"/>
    </xf>
    <xf numFmtId="9" fontId="0" fillId="0" borderId="19" xfId="88" applyFont="1" applyBorder="1" applyAlignment="1">
      <alignment horizontal="center"/>
    </xf>
    <xf numFmtId="0" fontId="2" fillId="0" borderId="0" xfId="59" applyBorder="1" applyAlignment="1">
      <alignment horizontal="left"/>
    </xf>
    <xf numFmtId="0" fontId="42" fillId="0" borderId="0" xfId="59" applyFont="1" applyBorder="1" applyAlignment="1">
      <alignment horizontal="left" vertical="center"/>
    </xf>
    <xf numFmtId="0" fontId="42" fillId="0" borderId="0" xfId="59" applyFont="1" applyBorder="1" applyAlignment="1">
      <alignment horizontal="left"/>
    </xf>
    <xf numFmtId="9" fontId="0" fillId="0" borderId="0" xfId="272" applyFont="1" applyBorder="1" applyAlignment="1">
      <alignment horizontal="center" vertical="center"/>
    </xf>
    <xf numFmtId="9" fontId="0" fillId="0" borderId="17" xfId="272" applyFont="1" applyBorder="1" applyAlignment="1">
      <alignment horizontal="center" vertical="center"/>
    </xf>
    <xf numFmtId="9" fontId="2" fillId="0" borderId="13" xfId="59" applyNumberFormat="1" applyBorder="1" applyAlignment="1">
      <alignment horizontal="center" vertical="center"/>
    </xf>
    <xf numFmtId="9" fontId="0" fillId="0" borderId="14" xfId="272" applyFont="1" applyBorder="1" applyAlignment="1">
      <alignment horizontal="center" vertical="center"/>
    </xf>
    <xf numFmtId="9" fontId="0" fillId="0" borderId="15" xfId="272" applyFont="1" applyBorder="1" applyAlignment="1">
      <alignment horizontal="center" vertical="center"/>
    </xf>
    <xf numFmtId="9" fontId="2" fillId="0" borderId="18" xfId="59" applyNumberFormat="1" applyBorder="1" applyAlignment="1">
      <alignment horizontal="center" vertical="center"/>
    </xf>
    <xf numFmtId="9" fontId="0" fillId="0" borderId="19" xfId="272" applyFont="1" applyBorder="1" applyAlignment="1">
      <alignment horizontal="center" vertical="center"/>
    </xf>
    <xf numFmtId="9" fontId="0" fillId="0" borderId="20" xfId="272" applyFont="1" applyBorder="1" applyAlignment="1">
      <alignment horizontal="center" vertical="center"/>
    </xf>
    <xf numFmtId="172" fontId="0" fillId="0" borderId="86" xfId="271" applyNumberFormat="1" applyFont="1" applyBorder="1" applyAlignment="1">
      <alignment horizontal="center" vertical="center"/>
    </xf>
    <xf numFmtId="9" fontId="0" fillId="0" borderId="79" xfId="272" applyFont="1" applyBorder="1" applyAlignment="1">
      <alignment horizontal="center" vertical="center"/>
    </xf>
    <xf numFmtId="9" fontId="0" fillId="0" borderId="80" xfId="272" applyFont="1" applyBorder="1" applyAlignment="1">
      <alignment horizontal="center" vertical="center"/>
    </xf>
    <xf numFmtId="9" fontId="2" fillId="0" borderId="79" xfId="272" applyFont="1" applyBorder="1" applyAlignment="1">
      <alignment horizontal="center" vertical="center"/>
    </xf>
    <xf numFmtId="9" fontId="2" fillId="0" borderId="82" xfId="272" applyFont="1" applyBorder="1" applyAlignment="1">
      <alignment horizontal="center" vertical="center"/>
    </xf>
    <xf numFmtId="9" fontId="0" fillId="0" borderId="82" xfId="272" applyFont="1" applyBorder="1" applyAlignment="1">
      <alignment horizontal="center" vertical="center"/>
    </xf>
    <xf numFmtId="9" fontId="2" fillId="0" borderId="80" xfId="272" applyFont="1" applyBorder="1" applyAlignment="1">
      <alignment horizontal="center" vertical="center"/>
    </xf>
    <xf numFmtId="9" fontId="2" fillId="0" borderId="83" xfId="272" applyFont="1" applyBorder="1" applyAlignment="1">
      <alignment horizontal="center" vertical="center"/>
    </xf>
    <xf numFmtId="9" fontId="0" fillId="0" borderId="18" xfId="0" applyNumberFormat="1" applyFont="1" applyFill="1" applyBorder="1" applyAlignment="1">
      <alignment horizontal="center" vertical="center"/>
    </xf>
    <xf numFmtId="9" fontId="0" fillId="0" borderId="19" xfId="0" applyNumberFormat="1" applyFont="1" applyFill="1" applyBorder="1" applyAlignment="1">
      <alignment horizontal="center" vertical="center"/>
    </xf>
    <xf numFmtId="9" fontId="0" fillId="0" borderId="20" xfId="0" applyNumberFormat="1" applyFont="1" applyFill="1" applyBorder="1" applyAlignment="1">
      <alignment horizontal="center" vertical="center"/>
    </xf>
    <xf numFmtId="0" fontId="0" fillId="0" borderId="18" xfId="0" applyBorder="1"/>
    <xf numFmtId="9" fontId="0" fillId="0" borderId="0" xfId="0" applyNumberFormat="1" applyBorder="1" applyAlignment="1">
      <alignment horizontal="center"/>
    </xf>
    <xf numFmtId="9" fontId="0" fillId="0" borderId="17" xfId="0" applyNumberFormat="1" applyBorder="1" applyAlignment="1">
      <alignment horizontal="center"/>
    </xf>
    <xf numFmtId="0" fontId="0" fillId="0" borderId="16" xfId="0" applyBorder="1" applyAlignment="1">
      <alignment horizontal="center"/>
    </xf>
    <xf numFmtId="0" fontId="0" fillId="0" borderId="0" xfId="0" applyBorder="1" applyAlignment="1">
      <alignment horizontal="center"/>
    </xf>
    <xf numFmtId="0" fontId="0" fillId="0" borderId="17" xfId="0" applyBorder="1" applyAlignment="1">
      <alignment horizontal="center"/>
    </xf>
    <xf numFmtId="9" fontId="0" fillId="0" borderId="18" xfId="0" applyNumberFormat="1" applyFont="1" applyFill="1" applyBorder="1" applyAlignment="1">
      <alignment horizontal="center" vertical="center" wrapText="1"/>
    </xf>
    <xf numFmtId="9" fontId="0" fillId="0" borderId="19" xfId="0" applyNumberFormat="1" applyFont="1" applyFill="1" applyBorder="1" applyAlignment="1">
      <alignment horizontal="center" vertical="center" wrapText="1"/>
    </xf>
    <xf numFmtId="0" fontId="0" fillId="0" borderId="16" xfId="0" applyBorder="1" applyAlignment="1">
      <alignment horizontal="center" vertical="center"/>
    </xf>
    <xf numFmtId="0" fontId="0" fillId="0" borderId="0"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43" fillId="0" borderId="0" xfId="0" applyFont="1"/>
    <xf numFmtId="0" fontId="63" fillId="0" borderId="0" xfId="0" applyFont="1" applyAlignment="1">
      <alignment horizontal="left" vertical="center" readingOrder="1"/>
    </xf>
    <xf numFmtId="0" fontId="46" fillId="0" borderId="0" xfId="280" applyFont="1" applyAlignment="1" applyProtection="1"/>
    <xf numFmtId="0" fontId="2" fillId="0" borderId="0" xfId="65"/>
    <xf numFmtId="173" fontId="2" fillId="0" borderId="0" xfId="65" applyNumberFormat="1"/>
    <xf numFmtId="0" fontId="59" fillId="0" borderId="0" xfId="65" applyFont="1" applyAlignment="1">
      <alignment vertical="center"/>
    </xf>
    <xf numFmtId="0" fontId="2" fillId="0" borderId="0" xfId="65" applyAlignment="1">
      <alignment horizontal="center" vertical="center"/>
    </xf>
    <xf numFmtId="0" fontId="2" fillId="0" borderId="0" xfId="65" applyAlignment="1">
      <alignment wrapText="1"/>
    </xf>
    <xf numFmtId="0" fontId="59" fillId="0" borderId="0" xfId="65" applyFont="1" applyBorder="1" applyAlignment="1">
      <alignment horizontal="center" vertical="center"/>
    </xf>
    <xf numFmtId="0" fontId="59" fillId="0" borderId="0" xfId="65" applyFont="1" applyBorder="1" applyAlignment="1">
      <alignment vertical="center"/>
    </xf>
    <xf numFmtId="0" fontId="55" fillId="0" borderId="0" xfId="65" applyFont="1" applyBorder="1" applyAlignment="1">
      <alignment horizontal="center" vertical="center"/>
    </xf>
    <xf numFmtId="0" fontId="2" fillId="0" borderId="0" xfId="65" applyBorder="1"/>
    <xf numFmtId="0" fontId="2" fillId="0" borderId="0" xfId="65" applyFont="1" applyBorder="1" applyAlignment="1">
      <alignment horizontal="center" vertical="center"/>
    </xf>
    <xf numFmtId="0" fontId="2" fillId="0" borderId="0" xfId="65" applyBorder="1" applyAlignment="1">
      <alignment horizontal="center" vertical="center"/>
    </xf>
    <xf numFmtId="173" fontId="2" fillId="0" borderId="0" xfId="88" applyNumberFormat="1" applyFont="1" applyFill="1" applyBorder="1" applyAlignment="1">
      <alignment horizontal="center" vertical="center"/>
    </xf>
    <xf numFmtId="0" fontId="2" fillId="0" borderId="0" xfId="65" applyBorder="1" applyAlignment="1">
      <alignment wrapText="1"/>
    </xf>
    <xf numFmtId="0" fontId="2" fillId="0" borderId="0" xfId="65" applyFont="1" applyBorder="1"/>
    <xf numFmtId="173" fontId="2" fillId="0" borderId="17" xfId="88" applyNumberFormat="1" applyFont="1" applyFill="1" applyBorder="1" applyAlignment="1">
      <alignment horizontal="center" vertical="center"/>
    </xf>
    <xf numFmtId="173" fontId="2" fillId="0" borderId="19" xfId="88" applyNumberFormat="1" applyFont="1" applyFill="1" applyBorder="1" applyAlignment="1">
      <alignment horizontal="center" vertical="center"/>
    </xf>
    <xf numFmtId="173" fontId="2" fillId="0" borderId="20" xfId="88" applyNumberFormat="1" applyFont="1" applyFill="1" applyBorder="1" applyAlignment="1">
      <alignment horizontal="center" vertical="center"/>
    </xf>
    <xf numFmtId="0" fontId="2" fillId="0" borderId="19" xfId="65" applyFont="1" applyBorder="1" applyAlignment="1">
      <alignment horizontal="center" vertical="center" wrapText="1"/>
    </xf>
    <xf numFmtId="173" fontId="2" fillId="0" borderId="19" xfId="88" applyNumberFormat="1" applyFont="1" applyFill="1" applyBorder="1" applyAlignment="1">
      <alignment horizontal="center" vertical="center" wrapText="1"/>
    </xf>
    <xf numFmtId="173" fontId="42" fillId="0" borderId="19" xfId="88" applyNumberFormat="1" applyFont="1" applyFill="1" applyBorder="1" applyAlignment="1">
      <alignment horizontal="center" vertical="center" wrapText="1"/>
    </xf>
    <xf numFmtId="0" fontId="63" fillId="0" borderId="19" xfId="130" applyFont="1" applyBorder="1" applyAlignment="1">
      <alignment horizontal="center" vertical="center" wrapText="1"/>
    </xf>
    <xf numFmtId="0" fontId="2" fillId="0" borderId="19" xfId="130" applyFont="1" applyBorder="1" applyAlignment="1">
      <alignment horizontal="center" vertical="center" wrapText="1"/>
    </xf>
    <xf numFmtId="0" fontId="63" fillId="0" borderId="19" xfId="130" applyFont="1" applyFill="1" applyBorder="1" applyAlignment="1">
      <alignment horizontal="center" vertical="center" wrapText="1"/>
    </xf>
    <xf numFmtId="0" fontId="63" fillId="0" borderId="20" xfId="130" applyFont="1" applyFill="1" applyBorder="1" applyAlignment="1">
      <alignment horizontal="center" vertical="center" wrapText="1"/>
    </xf>
    <xf numFmtId="173" fontId="2" fillId="0" borderId="22" xfId="88" applyNumberFormat="1" applyFont="1" applyFill="1" applyBorder="1" applyAlignment="1">
      <alignment horizontal="center" vertical="center"/>
    </xf>
    <xf numFmtId="173" fontId="2" fillId="0" borderId="23" xfId="88" applyNumberFormat="1" applyFont="1" applyFill="1" applyBorder="1" applyAlignment="1">
      <alignment horizontal="center" vertical="center"/>
    </xf>
    <xf numFmtId="0" fontId="61" fillId="24" borderId="0" xfId="280" applyFill="1" applyAlignment="1" applyProtection="1">
      <alignment horizontal="left" vertical="top"/>
    </xf>
    <xf numFmtId="0" fontId="61" fillId="24" borderId="0" xfId="280" applyFill="1" applyAlignment="1" applyProtection="1">
      <alignment horizontal="left" vertical="center"/>
    </xf>
    <xf numFmtId="9" fontId="43" fillId="0" borderId="79" xfId="88" applyNumberFormat="1" applyFont="1" applyBorder="1" applyAlignment="1">
      <alignment horizontal="center" vertical="center"/>
    </xf>
    <xf numFmtId="173" fontId="0" fillId="0" borderId="79" xfId="272" applyNumberFormat="1" applyFont="1" applyBorder="1" applyAlignment="1">
      <alignment horizontal="center" vertical="center"/>
    </xf>
    <xf numFmtId="9" fontId="2" fillId="0" borderId="79" xfId="272" applyNumberFormat="1" applyFont="1" applyBorder="1" applyAlignment="1">
      <alignment horizontal="center" vertical="center"/>
    </xf>
    <xf numFmtId="9" fontId="2" fillId="0" borderId="82" xfId="272" applyNumberFormat="1" applyFont="1" applyBorder="1" applyAlignment="1">
      <alignment horizontal="center" vertical="center"/>
    </xf>
    <xf numFmtId="173" fontId="0" fillId="0" borderId="16" xfId="0" applyNumberFormat="1" applyBorder="1" applyAlignment="1">
      <alignment horizontal="center" vertical="center"/>
    </xf>
    <xf numFmtId="0" fontId="48" fillId="0" borderId="40" xfId="274" applyFont="1" applyBorder="1" applyAlignment="1">
      <alignment horizontal="center" vertical="center" wrapText="1"/>
    </xf>
    <xf numFmtId="0" fontId="48" fillId="0" borderId="41" xfId="274" applyFont="1" applyBorder="1" applyAlignment="1">
      <alignment horizontal="center" vertical="center" wrapText="1"/>
    </xf>
    <xf numFmtId="0" fontId="48" fillId="0" borderId="42" xfId="274" applyFont="1" applyBorder="1" applyAlignment="1">
      <alignment horizontal="center" vertical="center" wrapText="1"/>
    </xf>
    <xf numFmtId="0" fontId="42" fillId="0" borderId="43" xfId="273" applyFont="1" applyBorder="1" applyAlignment="1">
      <alignment horizontal="center"/>
    </xf>
    <xf numFmtId="0" fontId="42" fillId="0" borderId="44" xfId="273" applyFont="1" applyBorder="1" applyAlignment="1">
      <alignment horizontal="center"/>
    </xf>
    <xf numFmtId="0" fontId="42" fillId="0" borderId="45" xfId="273" applyFont="1" applyBorder="1" applyAlignment="1">
      <alignment horizontal="center"/>
    </xf>
    <xf numFmtId="0" fontId="2" fillId="0" borderId="16" xfId="274" applyFont="1" applyBorder="1" applyAlignment="1">
      <alignment horizontal="center" vertical="center" wrapText="1"/>
    </xf>
    <xf numFmtId="0" fontId="2" fillId="0" borderId="50" xfId="274" applyFont="1" applyBorder="1" applyAlignment="1">
      <alignment horizontal="center" vertical="center" wrapText="1"/>
    </xf>
    <xf numFmtId="0" fontId="48" fillId="0" borderId="13" xfId="274" applyFont="1" applyBorder="1" applyAlignment="1">
      <alignment horizontal="center" vertical="center" wrapText="1"/>
    </xf>
    <xf numFmtId="0" fontId="48" fillId="0" borderId="14" xfId="274" applyFont="1" applyBorder="1" applyAlignment="1">
      <alignment horizontal="center" vertical="center" wrapText="1"/>
    </xf>
    <xf numFmtId="0" fontId="48" fillId="0" borderId="15" xfId="274" applyFont="1" applyBorder="1" applyAlignment="1">
      <alignment horizontal="center" vertical="center" wrapText="1"/>
    </xf>
    <xf numFmtId="179" fontId="2" fillId="0" borderId="16" xfId="274" applyNumberFormat="1" applyFont="1" applyBorder="1" applyAlignment="1">
      <alignment horizontal="center" vertical="center" wrapText="1"/>
    </xf>
    <xf numFmtId="0" fontId="27" fillId="0" borderId="0" xfId="274" applyFont="1" applyAlignment="1">
      <alignment horizontal="justify" wrapText="1"/>
    </xf>
    <xf numFmtId="0" fontId="27" fillId="0" borderId="0" xfId="274" applyNumberFormat="1" applyFont="1" applyAlignment="1">
      <alignment horizontal="left" vertical="center" wrapText="1"/>
    </xf>
    <xf numFmtId="0" fontId="57" fillId="0" borderId="13" xfId="279" applyFont="1" applyBorder="1" applyAlignment="1">
      <alignment horizontal="center" vertical="center"/>
    </xf>
    <xf numFmtId="0" fontId="57" fillId="0" borderId="14" xfId="279" applyFont="1" applyBorder="1" applyAlignment="1">
      <alignment horizontal="center" vertical="center"/>
    </xf>
    <xf numFmtId="0" fontId="58" fillId="0" borderId="14" xfId="274" applyFont="1" applyBorder="1" applyAlignment="1"/>
    <xf numFmtId="0" fontId="58" fillId="0" borderId="15" xfId="274" applyFont="1" applyBorder="1" applyAlignment="1"/>
    <xf numFmtId="0" fontId="57" fillId="0" borderId="70" xfId="274" applyFont="1" applyBorder="1" applyAlignment="1">
      <alignment horizontal="center" vertical="center"/>
    </xf>
    <xf numFmtId="0" fontId="57" fillId="0" borderId="71" xfId="274" applyFont="1" applyBorder="1" applyAlignment="1">
      <alignment horizontal="center" vertical="center"/>
    </xf>
    <xf numFmtId="0" fontId="27" fillId="0" borderId="72" xfId="274" applyFont="1" applyBorder="1" applyAlignment="1">
      <alignment horizontal="center" vertical="center" wrapText="1"/>
    </xf>
    <xf numFmtId="0" fontId="27" fillId="0" borderId="68" xfId="274" applyFont="1" applyBorder="1" applyAlignment="1">
      <alignment vertical="center"/>
    </xf>
    <xf numFmtId="0" fontId="27" fillId="0" borderId="72" xfId="274" applyFont="1" applyBorder="1" applyAlignment="1">
      <alignment horizontal="center" vertical="center"/>
    </xf>
    <xf numFmtId="0" fontId="27" fillId="0" borderId="73" xfId="274" applyFont="1" applyBorder="1" applyAlignment="1">
      <alignment horizontal="center" vertical="center"/>
    </xf>
    <xf numFmtId="0" fontId="2" fillId="0" borderId="0" xfId="130" applyFont="1" applyAlignment="1">
      <alignment horizontal="left" vertical="top" wrapText="1"/>
    </xf>
    <xf numFmtId="0" fontId="2" fillId="0" borderId="0" xfId="130" applyFont="1" applyAlignment="1">
      <alignment horizontal="left" vertical="top"/>
    </xf>
    <xf numFmtId="0" fontId="48" fillId="0" borderId="24" xfId="130" applyFont="1" applyBorder="1" applyAlignment="1">
      <alignment horizontal="left" vertical="center"/>
    </xf>
    <xf numFmtId="0" fontId="48" fillId="0" borderId="25" xfId="130" applyFont="1" applyBorder="1" applyAlignment="1">
      <alignment horizontal="left" vertical="center"/>
    </xf>
    <xf numFmtId="0" fontId="48" fillId="0" borderId="26" xfId="130" applyFont="1" applyBorder="1" applyAlignment="1">
      <alignment horizontal="left" vertical="center"/>
    </xf>
    <xf numFmtId="0" fontId="2" fillId="0" borderId="27" xfId="130" applyFont="1" applyBorder="1" applyAlignment="1">
      <alignment horizontal="center" vertical="center" wrapText="1"/>
    </xf>
    <xf numFmtId="0" fontId="2" fillId="0" borderId="35" xfId="130" applyFont="1" applyBorder="1" applyAlignment="1">
      <alignment horizontal="center" vertical="center" wrapText="1"/>
    </xf>
    <xf numFmtId="0" fontId="2" fillId="0" borderId="32" xfId="130" applyFont="1" applyBorder="1" applyAlignment="1">
      <alignment horizontal="center" vertical="center" wrapText="1"/>
    </xf>
    <xf numFmtId="0" fontId="2" fillId="0" borderId="65" xfId="130" applyFont="1" applyBorder="1" applyAlignment="1">
      <alignment horizontal="center" vertical="center" wrapText="1"/>
    </xf>
    <xf numFmtId="0" fontId="2" fillId="0" borderId="28" xfId="130" applyFont="1" applyBorder="1" applyAlignment="1">
      <alignment horizontal="center" vertical="center" wrapText="1"/>
    </xf>
    <xf numFmtId="0" fontId="2" fillId="0" borderId="36" xfId="130" applyFont="1" applyBorder="1" applyAlignment="1">
      <alignment horizontal="center" vertical="center" wrapText="1"/>
    </xf>
    <xf numFmtId="0" fontId="42" fillId="0" borderId="24" xfId="130" applyFont="1" applyBorder="1" applyAlignment="1">
      <alignment horizontal="center" vertical="center" wrapText="1"/>
    </xf>
    <xf numFmtId="0" fontId="42" fillId="0" borderId="25" xfId="130" applyFont="1" applyBorder="1" applyAlignment="1">
      <alignment horizontal="center" vertical="center" wrapText="1"/>
    </xf>
    <xf numFmtId="0" fontId="42" fillId="0" borderId="26" xfId="130" applyFont="1" applyBorder="1" applyAlignment="1">
      <alignment horizontal="center" vertical="center" wrapText="1"/>
    </xf>
    <xf numFmtId="0" fontId="2" fillId="0" borderId="0" xfId="130" applyFont="1" applyBorder="1" applyAlignment="1">
      <alignment horizontal="left" vertical="top" wrapText="1"/>
    </xf>
    <xf numFmtId="0" fontId="43" fillId="0" borderId="75" xfId="130" applyFont="1" applyBorder="1" applyAlignment="1">
      <alignment horizontal="center" vertical="center" wrapText="1"/>
    </xf>
    <xf numFmtId="0" fontId="43" fillId="0" borderId="78" xfId="130" applyFont="1" applyBorder="1" applyAlignment="1">
      <alignment horizontal="center" vertical="center" wrapText="1"/>
    </xf>
    <xf numFmtId="0" fontId="2" fillId="0" borderId="76" xfId="130" applyFont="1" applyBorder="1" applyAlignment="1">
      <alignment horizontal="center" vertical="center"/>
    </xf>
    <xf numFmtId="0" fontId="2" fillId="0" borderId="79" xfId="130" applyFont="1" applyBorder="1" applyAlignment="1">
      <alignment horizontal="center" vertical="center"/>
    </xf>
    <xf numFmtId="0" fontId="2" fillId="0" borderId="76" xfId="130" applyFont="1" applyBorder="1" applyAlignment="1">
      <alignment horizontal="center" vertical="center" wrapText="1"/>
    </xf>
    <xf numFmtId="0" fontId="2" fillId="0" borderId="79" xfId="130" applyFont="1" applyBorder="1" applyAlignment="1">
      <alignment horizontal="center" vertical="center" wrapText="1"/>
    </xf>
    <xf numFmtId="0" fontId="2" fillId="0" borderId="85" xfId="130" applyFont="1" applyBorder="1" applyAlignment="1">
      <alignment horizontal="center" vertical="center" wrapText="1"/>
    </xf>
    <xf numFmtId="0" fontId="2" fillId="0" borderId="87" xfId="130" applyFont="1" applyBorder="1" applyAlignment="1">
      <alignment horizontal="center" vertical="center" wrapText="1"/>
    </xf>
    <xf numFmtId="0" fontId="2" fillId="0" borderId="76" xfId="130" applyBorder="1" applyAlignment="1">
      <alignment horizontal="center" vertical="center" wrapText="1"/>
    </xf>
    <xf numFmtId="0" fontId="2" fillId="0" borderId="79" xfId="130" applyBorder="1" applyAlignment="1">
      <alignment horizontal="center" vertical="center" wrapText="1"/>
    </xf>
    <xf numFmtId="0" fontId="43" fillId="0" borderId="76" xfId="130" applyFont="1" applyBorder="1" applyAlignment="1">
      <alignment horizontal="center" vertical="center" wrapText="1"/>
    </xf>
    <xf numFmtId="0" fontId="43" fillId="0" borderId="79" xfId="130" applyFont="1" applyBorder="1" applyAlignment="1">
      <alignment horizontal="center" vertical="center" wrapText="1"/>
    </xf>
    <xf numFmtId="0" fontId="43" fillId="0" borderId="85" xfId="130" applyFont="1" applyBorder="1" applyAlignment="1">
      <alignment horizontal="center" vertical="center" wrapText="1"/>
    </xf>
    <xf numFmtId="0" fontId="43" fillId="0" borderId="87" xfId="130" applyFont="1" applyBorder="1" applyAlignment="1">
      <alignment horizontal="center" vertical="center" wrapText="1"/>
    </xf>
    <xf numFmtId="0" fontId="48" fillId="0" borderId="24" xfId="130" applyFont="1" applyBorder="1" applyAlignment="1">
      <alignment horizontal="left" vertical="center" wrapText="1"/>
    </xf>
    <xf numFmtId="0" fontId="48" fillId="0" borderId="25" xfId="130" applyFont="1" applyBorder="1" applyAlignment="1">
      <alignment horizontal="left" vertical="center" wrapText="1"/>
    </xf>
    <xf numFmtId="0" fontId="48" fillId="0" borderId="26" xfId="130" applyFont="1" applyBorder="1" applyAlignment="1">
      <alignment horizontal="left" vertical="center" wrapText="1"/>
    </xf>
    <xf numFmtId="0" fontId="2" fillId="0" borderId="84" xfId="130" applyFont="1" applyBorder="1" applyAlignment="1">
      <alignment horizontal="center" vertical="center" wrapText="1"/>
    </xf>
    <xf numFmtId="0" fontId="2" fillId="0" borderId="86" xfId="130" applyFont="1" applyBorder="1" applyAlignment="1">
      <alignment horizontal="center" vertical="center" wrapText="1"/>
    </xf>
    <xf numFmtId="0" fontId="2" fillId="0" borderId="75" xfId="130" applyBorder="1" applyAlignment="1">
      <alignment horizontal="center" vertical="center" wrapText="1"/>
    </xf>
    <xf numFmtId="0" fontId="2" fillId="0" borderId="78" xfId="130" applyBorder="1" applyAlignment="1">
      <alignment horizontal="center" vertical="center" wrapText="1"/>
    </xf>
    <xf numFmtId="0" fontId="2" fillId="0" borderId="0" xfId="130" applyBorder="1" applyAlignment="1">
      <alignment horizontal="center" vertical="center"/>
    </xf>
    <xf numFmtId="0" fontId="2" fillId="0" borderId="77" xfId="130" applyFont="1" applyBorder="1" applyAlignment="1">
      <alignment horizontal="center" vertical="center"/>
    </xf>
    <xf numFmtId="0" fontId="2" fillId="0" borderId="80" xfId="130" applyFont="1" applyBorder="1" applyAlignment="1">
      <alignment horizontal="center" vertical="center"/>
    </xf>
    <xf numFmtId="0" fontId="2" fillId="0" borderId="90" xfId="130" applyFont="1" applyBorder="1" applyAlignment="1">
      <alignment horizontal="center" vertical="center"/>
    </xf>
    <xf numFmtId="0" fontId="2" fillId="0" borderId="91" xfId="130" applyFont="1" applyBorder="1" applyAlignment="1">
      <alignment horizontal="center" vertical="center"/>
    </xf>
    <xf numFmtId="0" fontId="59" fillId="0" borderId="24" xfId="65" applyFont="1" applyBorder="1" applyAlignment="1">
      <alignment horizontal="left" vertical="center"/>
    </xf>
    <xf numFmtId="0" fontId="59" fillId="0" borderId="25" xfId="65" applyFont="1" applyBorder="1" applyAlignment="1">
      <alignment horizontal="left" vertical="center"/>
    </xf>
    <xf numFmtId="0" fontId="59" fillId="0" borderId="26" xfId="65" applyFont="1" applyBorder="1" applyAlignment="1">
      <alignment horizontal="left" vertical="center"/>
    </xf>
    <xf numFmtId="173" fontId="42" fillId="0" borderId="21" xfId="88" applyNumberFormat="1" applyFont="1" applyFill="1" applyBorder="1" applyAlignment="1">
      <alignment horizontal="center" vertical="center" wrapText="1"/>
    </xf>
    <xf numFmtId="173" fontId="42" fillId="0" borderId="23" xfId="88" applyNumberFormat="1" applyFont="1" applyFill="1" applyBorder="1" applyAlignment="1">
      <alignment horizontal="center" vertical="center" wrapText="1"/>
    </xf>
    <xf numFmtId="0" fontId="42" fillId="0" borderId="14" xfId="65" applyFont="1" applyBorder="1" applyAlignment="1">
      <alignment horizontal="center" vertical="center"/>
    </xf>
    <xf numFmtId="0" fontId="42" fillId="0" borderId="15" xfId="65" applyFont="1" applyBorder="1" applyAlignment="1">
      <alignment horizontal="center" vertical="center"/>
    </xf>
    <xf numFmtId="0" fontId="48" fillId="0" borderId="24" xfId="59" applyFont="1" applyBorder="1" applyAlignment="1">
      <alignment horizontal="left" vertical="center"/>
    </xf>
    <xf numFmtId="0" fontId="48" fillId="0" borderId="25" xfId="59" applyFont="1" applyBorder="1" applyAlignment="1">
      <alignment horizontal="left" vertical="center"/>
    </xf>
    <xf numFmtId="0" fontId="48" fillId="0" borderId="26" xfId="59" applyFont="1" applyBorder="1" applyAlignment="1">
      <alignment horizontal="left" vertical="center"/>
    </xf>
    <xf numFmtId="0" fontId="2" fillId="0" borderId="0" xfId="59" applyBorder="1" applyAlignment="1">
      <alignment horizontal="left" vertical="top" wrapText="1"/>
    </xf>
    <xf numFmtId="0" fontId="2" fillId="0" borderId="77" xfId="130" applyBorder="1" applyAlignment="1">
      <alignment horizontal="center" vertical="center" wrapText="1"/>
    </xf>
    <xf numFmtId="0" fontId="2" fillId="0" borderId="80" xfId="130" applyBorder="1" applyAlignment="1">
      <alignment horizontal="center" vertical="center" wrapText="1"/>
    </xf>
    <xf numFmtId="0" fontId="2" fillId="0" borderId="84" xfId="130" applyBorder="1" applyAlignment="1">
      <alignment horizontal="center" vertical="center" wrapText="1"/>
    </xf>
    <xf numFmtId="0" fontId="2" fillId="0" borderId="86" xfId="130" applyBorder="1" applyAlignment="1">
      <alignment horizontal="center" vertical="center" wrapText="1"/>
    </xf>
    <xf numFmtId="0" fontId="42" fillId="0" borderId="24" xfId="59" applyFont="1" applyBorder="1" applyAlignment="1">
      <alignment horizontal="left" vertical="center" wrapText="1"/>
    </xf>
    <xf numFmtId="0" fontId="42" fillId="0" borderId="25" xfId="59" applyFont="1" applyBorder="1" applyAlignment="1">
      <alignment horizontal="left" vertical="center" wrapText="1"/>
    </xf>
    <xf numFmtId="0" fontId="42" fillId="0" borderId="26" xfId="59" applyFont="1" applyBorder="1" applyAlignment="1">
      <alignment horizontal="left" vertical="center" wrapText="1"/>
    </xf>
    <xf numFmtId="0" fontId="2" fillId="0" borderId="84" xfId="59" applyBorder="1" applyAlignment="1">
      <alignment horizontal="center" vertical="center" wrapText="1"/>
    </xf>
    <xf numFmtId="0" fontId="2" fillId="0" borderId="86" xfId="59" applyBorder="1" applyAlignment="1">
      <alignment horizontal="center" vertical="center" wrapText="1"/>
    </xf>
    <xf numFmtId="0" fontId="48" fillId="0" borderId="24" xfId="59" applyFont="1" applyBorder="1" applyAlignment="1">
      <alignment horizontal="center" vertical="center"/>
    </xf>
    <xf numFmtId="0" fontId="48" fillId="0" borderId="25" xfId="59" applyFont="1" applyBorder="1" applyAlignment="1">
      <alignment horizontal="center" vertical="center"/>
    </xf>
    <xf numFmtId="0" fontId="48" fillId="0" borderId="26" xfId="59" applyFont="1" applyBorder="1" applyAlignment="1">
      <alignment horizontal="center" vertical="center"/>
    </xf>
    <xf numFmtId="0" fontId="42" fillId="0" borderId="93" xfId="59" applyFont="1" applyBorder="1" applyAlignment="1">
      <alignment horizontal="left" vertical="center" wrapText="1"/>
    </xf>
    <xf numFmtId="0" fontId="42" fillId="0" borderId="94" xfId="59" applyFont="1" applyBorder="1" applyAlignment="1">
      <alignment horizontal="left" vertical="center" wrapText="1"/>
    </xf>
    <xf numFmtId="0" fontId="42" fillId="0" borderId="95" xfId="59" applyFont="1" applyBorder="1" applyAlignment="1">
      <alignment horizontal="left"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0" xfId="0" applyBorder="1" applyAlignment="1">
      <alignment horizontal="center" vertical="center" wrapText="1"/>
    </xf>
    <xf numFmtId="0" fontId="0" fillId="0" borderId="17" xfId="0" applyBorder="1" applyAlignment="1">
      <alignment horizontal="center" vertical="center" wrapText="1"/>
    </xf>
    <xf numFmtId="9" fontId="0" fillId="0" borderId="13" xfId="0" applyNumberFormat="1" applyBorder="1" applyAlignment="1">
      <alignment horizontal="center" vertical="center"/>
    </xf>
    <xf numFmtId="9" fontId="0" fillId="0" borderId="14" xfId="0" applyNumberFormat="1" applyBorder="1" applyAlignment="1">
      <alignment horizontal="center" vertical="center"/>
    </xf>
    <xf numFmtId="9" fontId="0" fillId="0" borderId="15" xfId="0" applyNumberFormat="1" applyBorder="1" applyAlignment="1">
      <alignment horizontal="center" vertical="center"/>
    </xf>
    <xf numFmtId="9" fontId="0" fillId="0" borderId="16" xfId="0" applyNumberFormat="1" applyBorder="1" applyAlignment="1">
      <alignment horizontal="center" vertical="center"/>
    </xf>
    <xf numFmtId="9" fontId="0" fillId="0" borderId="0" xfId="0" applyNumberFormat="1" applyBorder="1" applyAlignment="1">
      <alignment horizontal="center" vertical="center"/>
    </xf>
    <xf numFmtId="9" fontId="0" fillId="0" borderId="17" xfId="0" applyNumberFormat="1" applyBorder="1" applyAlignment="1">
      <alignment horizontal="center" vertical="center"/>
    </xf>
  </cellXfs>
  <cellStyles count="281">
    <cellStyle name="20% - Accent1" xfId="3"/>
    <cellStyle name="20% - Accent2" xfId="4"/>
    <cellStyle name="20% - Accent3" xfId="5"/>
    <cellStyle name="20% - Accent4" xfId="6"/>
    <cellStyle name="20% - Accent5" xfId="7"/>
    <cellStyle name="20% - Accent6" xfId="8"/>
    <cellStyle name="40% - Accent1" xfId="9"/>
    <cellStyle name="40% - Accent2" xfId="10"/>
    <cellStyle name="40% - Accent3" xfId="11"/>
    <cellStyle name="40% - Accent4" xfId="12"/>
    <cellStyle name="40% - Accent5" xfId="13"/>
    <cellStyle name="40% - Accent6" xfId="14"/>
    <cellStyle name="60% - Accent1" xfId="15"/>
    <cellStyle name="60% - Accent2" xfId="16"/>
    <cellStyle name="60% - Accent3" xfId="17"/>
    <cellStyle name="60% - Accent4" xfId="18"/>
    <cellStyle name="60% - Accent5" xfId="19"/>
    <cellStyle name="60% - Accent6" xfId="20"/>
    <cellStyle name="Bad" xfId="21"/>
    <cellStyle name="Bon" xfId="22"/>
    <cellStyle name="caché" xfId="23"/>
    <cellStyle name="Calculation" xfId="24"/>
    <cellStyle name="Check Cell" xfId="25"/>
    <cellStyle name="Comma" xfId="271" builtinId="3"/>
    <cellStyle name="Comma 2" xfId="26"/>
    <cellStyle name="Comma 2 2" xfId="275"/>
    <cellStyle name="Comma 3" xfId="27"/>
    <cellStyle name="Comma 3 2" xfId="28"/>
    <cellStyle name="Comma(0)" xfId="29"/>
    <cellStyle name="Comma(3)" xfId="30"/>
    <cellStyle name="Comma[0]" xfId="31"/>
    <cellStyle name="Comma[1]" xfId="32"/>
    <cellStyle name="Comma[2]__" xfId="33"/>
    <cellStyle name="Comma[3]" xfId="34"/>
    <cellStyle name="Comma0" xfId="35"/>
    <cellStyle name="Currency0" xfId="36"/>
    <cellStyle name="Date" xfId="37"/>
    <cellStyle name="Date 2" xfId="119"/>
    <cellStyle name="Date 3" xfId="120"/>
    <cellStyle name="Dezimal_03-09-03" xfId="38"/>
    <cellStyle name="En-tête 1" xfId="39"/>
    <cellStyle name="En-tête 1 2" xfId="121"/>
    <cellStyle name="En-tête 1 3" xfId="122"/>
    <cellStyle name="En-tête 2" xfId="40"/>
    <cellStyle name="En-tête 2 2" xfId="123"/>
    <cellStyle name="En-tête 2 3" xfId="124"/>
    <cellStyle name="Explanatory Text" xfId="41"/>
    <cellStyle name="Financier0" xfId="42"/>
    <cellStyle name="Financier0 2" xfId="125"/>
    <cellStyle name="Financier0 3" xfId="126"/>
    <cellStyle name="Fixed" xfId="43"/>
    <cellStyle name="Good" xfId="44"/>
    <cellStyle name="Heading 1" xfId="45"/>
    <cellStyle name="Heading 2" xfId="46"/>
    <cellStyle name="Heading 3" xfId="47"/>
    <cellStyle name="Heading 4" xfId="48"/>
    <cellStyle name="Hyperlink" xfId="280" builtinId="8"/>
    <cellStyle name="Hyperlink 2" xfId="127"/>
    <cellStyle name="Input" xfId="49"/>
    <cellStyle name="Lien hypertexte 2" xfId="50"/>
    <cellStyle name="Linked Cell" xfId="51"/>
    <cellStyle name="Milliers 2" xfId="52"/>
    <cellStyle name="Milliers 3" xfId="118"/>
    <cellStyle name="Monétaire0" xfId="53"/>
    <cellStyle name="Monétaire0 2" xfId="128"/>
    <cellStyle name="Monétaire0 3" xfId="129"/>
    <cellStyle name="Motif" xfId="54"/>
    <cellStyle name="Neutral" xfId="55"/>
    <cellStyle name="Normaali_Eduskuntavaalit" xfId="56"/>
    <cellStyle name="Normal" xfId="0" builtinId="0"/>
    <cellStyle name="Normal 10" xfId="57"/>
    <cellStyle name="Normal 10 10" xfId="130"/>
    <cellStyle name="Normal 10 11" xfId="131"/>
    <cellStyle name="Normal 10 12" xfId="132"/>
    <cellStyle name="Normal 10 13" xfId="133"/>
    <cellStyle name="Normal 10 14" xfId="134"/>
    <cellStyle name="Normal 10 15" xfId="135"/>
    <cellStyle name="Normal 10 16" xfId="136"/>
    <cellStyle name="Normal 10 17" xfId="137"/>
    <cellStyle name="Normal 10 18" xfId="138"/>
    <cellStyle name="Normal 10 19" xfId="139"/>
    <cellStyle name="Normal 10 2" xfId="140"/>
    <cellStyle name="Normal 10 3" xfId="141"/>
    <cellStyle name="Normal 10 4" xfId="142"/>
    <cellStyle name="Normal 10 5" xfId="143"/>
    <cellStyle name="Normal 10 6" xfId="144"/>
    <cellStyle name="Normal 10 7" xfId="145"/>
    <cellStyle name="Normal 10 8" xfId="146"/>
    <cellStyle name="Normal 10 9" xfId="147"/>
    <cellStyle name="Normal 11" xfId="58"/>
    <cellStyle name="Normal 12" xfId="59"/>
    <cellStyle name="Normal 12 2" xfId="2"/>
    <cellStyle name="Normal 13" xfId="148"/>
    <cellStyle name="Normal 14" xfId="149"/>
    <cellStyle name="Normal 15" xfId="150"/>
    <cellStyle name="Normal 16" xfId="151"/>
    <cellStyle name="Normal 17" xfId="152"/>
    <cellStyle name="Normal 18" xfId="153"/>
    <cellStyle name="Normal 19" xfId="154"/>
    <cellStyle name="Normal 2" xfId="60"/>
    <cellStyle name="Normal 2 10" xfId="155"/>
    <cellStyle name="Normal 2 11" xfId="156"/>
    <cellStyle name="Normal 2 12" xfId="157"/>
    <cellStyle name="Normal 2 13" xfId="158"/>
    <cellStyle name="Normal 2 14" xfId="159"/>
    <cellStyle name="Normal 2 15" xfId="160"/>
    <cellStyle name="Normal 2 16" xfId="161"/>
    <cellStyle name="Normal 2 17" xfId="162"/>
    <cellStyle name="Normal 2 18" xfId="163"/>
    <cellStyle name="Normal 2 19" xfId="164"/>
    <cellStyle name="Normal 2 2" xfId="61"/>
    <cellStyle name="Normal 2 2 2" xfId="62"/>
    <cellStyle name="Normal 2 20" xfId="165"/>
    <cellStyle name="Normal 2 21" xfId="166"/>
    <cellStyle name="Normal 2 3" xfId="1"/>
    <cellStyle name="Normal 2 4" xfId="63"/>
    <cellStyle name="Normal 2 4 2" xfId="64"/>
    <cellStyle name="Normal 2 4 3" xfId="279"/>
    <cellStyle name="Normal 2 5" xfId="167"/>
    <cellStyle name="Normal 2 6" xfId="168"/>
    <cellStyle name="Normal 2 7" xfId="169"/>
    <cellStyle name="Normal 2 8" xfId="170"/>
    <cellStyle name="Normal 2 9" xfId="171"/>
    <cellStyle name="Normal 2_AccumulationEquation" xfId="65"/>
    <cellStyle name="Normal 20" xfId="172"/>
    <cellStyle name="Normal 21" xfId="173"/>
    <cellStyle name="Normal 22" xfId="174"/>
    <cellStyle name="Normal 23" xfId="175"/>
    <cellStyle name="Normal 24" xfId="176"/>
    <cellStyle name="Normal 25" xfId="177"/>
    <cellStyle name="Normal 26" xfId="178"/>
    <cellStyle name="Normal 27" xfId="179"/>
    <cellStyle name="Normal 28" xfId="180"/>
    <cellStyle name="Normal 29" xfId="181"/>
    <cellStyle name="Normal 3" xfId="66"/>
    <cellStyle name="Normal 3 2" xfId="67"/>
    <cellStyle name="Normal 3 3" xfId="68"/>
    <cellStyle name="Normal 3 4" xfId="274"/>
    <cellStyle name="Normal 30" xfId="182"/>
    <cellStyle name="Normal 31" xfId="183"/>
    <cellStyle name="Normal 32" xfId="184"/>
    <cellStyle name="Normal 33" xfId="185"/>
    <cellStyle name="Normal 34" xfId="186"/>
    <cellStyle name="Normal 35" xfId="187"/>
    <cellStyle name="Normal 36" xfId="188"/>
    <cellStyle name="Normal 37" xfId="189"/>
    <cellStyle name="Normal 38" xfId="190"/>
    <cellStyle name="Normal 39" xfId="191"/>
    <cellStyle name="Normal 4" xfId="69"/>
    <cellStyle name="Normal 4 2" xfId="70"/>
    <cellStyle name="Normal 4 3" xfId="71"/>
    <cellStyle name="Normal 40" xfId="192"/>
    <cellStyle name="Normal 5" xfId="72"/>
    <cellStyle name="Normal 6" xfId="73"/>
    <cellStyle name="Normal 6 10" xfId="193"/>
    <cellStyle name="Normal 6 11" xfId="194"/>
    <cellStyle name="Normal 6 12" xfId="195"/>
    <cellStyle name="Normal 6 13" xfId="196"/>
    <cellStyle name="Normal 6 14" xfId="197"/>
    <cellStyle name="Normal 6 15" xfId="198"/>
    <cellStyle name="Normal 6 16" xfId="199"/>
    <cellStyle name="Normal 6 17" xfId="200"/>
    <cellStyle name="Normal 6 18" xfId="201"/>
    <cellStyle name="Normal 6 19" xfId="202"/>
    <cellStyle name="Normal 6 2" xfId="203"/>
    <cellStyle name="Normal 6 20" xfId="278"/>
    <cellStyle name="Normal 6 3" xfId="204"/>
    <cellStyle name="Normal 6 4" xfId="205"/>
    <cellStyle name="Normal 6 5" xfId="206"/>
    <cellStyle name="Normal 6 6" xfId="207"/>
    <cellStyle name="Normal 6 7" xfId="208"/>
    <cellStyle name="Normal 6 8" xfId="209"/>
    <cellStyle name="Normal 6 9" xfId="210"/>
    <cellStyle name="Normal 7" xfId="74"/>
    <cellStyle name="Normal 7 2" xfId="277"/>
    <cellStyle name="Normal 8" xfId="75"/>
    <cellStyle name="Normal 8 10" xfId="211"/>
    <cellStyle name="Normal 8 11" xfId="212"/>
    <cellStyle name="Normal 8 12" xfId="213"/>
    <cellStyle name="Normal 8 13" xfId="214"/>
    <cellStyle name="Normal 8 14" xfId="215"/>
    <cellStyle name="Normal 8 15" xfId="216"/>
    <cellStyle name="Normal 8 16" xfId="217"/>
    <cellStyle name="Normal 8 17" xfId="218"/>
    <cellStyle name="Normal 8 18" xfId="219"/>
    <cellStyle name="Normal 8 19" xfId="220"/>
    <cellStyle name="Normal 8 2" xfId="221"/>
    <cellStyle name="Normal 8 3" xfId="222"/>
    <cellStyle name="Normal 8 4" xfId="223"/>
    <cellStyle name="Normal 8 5" xfId="224"/>
    <cellStyle name="Normal 8 6" xfId="225"/>
    <cellStyle name="Normal 8 7" xfId="226"/>
    <cellStyle name="Normal 8 8" xfId="227"/>
    <cellStyle name="Normal 8 9" xfId="228"/>
    <cellStyle name="Normal 9" xfId="76"/>
    <cellStyle name="Normal GHG whole table" xfId="77"/>
    <cellStyle name="Normal_decfrat" xfId="273"/>
    <cellStyle name="Normal-blank" xfId="78"/>
    <cellStyle name="Normal-bottom" xfId="79"/>
    <cellStyle name="Normal-center" xfId="80"/>
    <cellStyle name="Normal-droit" xfId="81"/>
    <cellStyle name="normální_Nove vystupy_DOPOCTENE" xfId="82"/>
    <cellStyle name="Normal-top" xfId="83"/>
    <cellStyle name="Note" xfId="84"/>
    <cellStyle name="Note 10" xfId="229"/>
    <cellStyle name="Note 11" xfId="230"/>
    <cellStyle name="Note 12" xfId="231"/>
    <cellStyle name="Note 13" xfId="232"/>
    <cellStyle name="Note 14" xfId="233"/>
    <cellStyle name="Note 15" xfId="234"/>
    <cellStyle name="Note 16" xfId="235"/>
    <cellStyle name="Note 17" xfId="236"/>
    <cellStyle name="Note 18" xfId="237"/>
    <cellStyle name="Note 19" xfId="238"/>
    <cellStyle name="Note 2" xfId="239"/>
    <cellStyle name="Note 3" xfId="240"/>
    <cellStyle name="Note 4" xfId="241"/>
    <cellStyle name="Note 5" xfId="242"/>
    <cellStyle name="Note 6" xfId="243"/>
    <cellStyle name="Note 7" xfId="244"/>
    <cellStyle name="Note 8" xfId="245"/>
    <cellStyle name="Note 9" xfId="246"/>
    <cellStyle name="Output" xfId="85"/>
    <cellStyle name="Percent" xfId="272" builtinId="5"/>
    <cellStyle name="Percent 2" xfId="86"/>
    <cellStyle name="Percent 2 2" xfId="87"/>
    <cellStyle name="Percent 2 3" xfId="276"/>
    <cellStyle name="Percent 3" xfId="88"/>
    <cellStyle name="Percent 4" xfId="89"/>
    <cellStyle name="Pilkku_Esimerkkejä kaavioista.xls Kaavio 1" xfId="90"/>
    <cellStyle name="Pourcentage 10" xfId="91"/>
    <cellStyle name="Pourcentage 2" xfId="92"/>
    <cellStyle name="Pourcentage 2 2" xfId="93"/>
    <cellStyle name="Pourcentage 3" xfId="94"/>
    <cellStyle name="Pourcentage 3 2" xfId="95"/>
    <cellStyle name="Pourcentage 4" xfId="96"/>
    <cellStyle name="Pourcentage 5" xfId="97"/>
    <cellStyle name="Pourcentage 5 2" xfId="98"/>
    <cellStyle name="Pourcentage 6" xfId="99"/>
    <cellStyle name="Pourcentage 6 2" xfId="100"/>
    <cellStyle name="Pourcentage 7" xfId="101"/>
    <cellStyle name="Pourcentage 8" xfId="102"/>
    <cellStyle name="Pourcentage 9" xfId="103"/>
    <cellStyle name="Standard 11" xfId="104"/>
    <cellStyle name="Standard_2 + 3" xfId="105"/>
    <cellStyle name="Style 24" xfId="106"/>
    <cellStyle name="Style 25" xfId="107"/>
    <cellStyle name="style_col_headings" xfId="108"/>
    <cellStyle name="TEXT" xfId="109"/>
    <cellStyle name="Title" xfId="110"/>
    <cellStyle name="Titre 1" xfId="111"/>
    <cellStyle name="Titre 2" xfId="112"/>
    <cellStyle name="Titre 3" xfId="113"/>
    <cellStyle name="Titre 4" xfId="114"/>
    <cellStyle name="Total 10" xfId="247"/>
    <cellStyle name="Total 11" xfId="248"/>
    <cellStyle name="Total 12" xfId="249"/>
    <cellStyle name="Total 13" xfId="250"/>
    <cellStyle name="Total 14" xfId="251"/>
    <cellStyle name="Total 15" xfId="252"/>
    <cellStyle name="Total 16" xfId="253"/>
    <cellStyle name="Total 17" xfId="254"/>
    <cellStyle name="Total 18" xfId="255"/>
    <cellStyle name="Total 19" xfId="256"/>
    <cellStyle name="Total 2" xfId="257"/>
    <cellStyle name="Total 20" xfId="258"/>
    <cellStyle name="Total 21" xfId="259"/>
    <cellStyle name="Total 22" xfId="260"/>
    <cellStyle name="Total 23" xfId="261"/>
    <cellStyle name="Total 3" xfId="262"/>
    <cellStyle name="Total 4" xfId="263"/>
    <cellStyle name="Total 5" xfId="264"/>
    <cellStyle name="Total 6" xfId="265"/>
    <cellStyle name="Total 7" xfId="266"/>
    <cellStyle name="Total 8" xfId="267"/>
    <cellStyle name="Total 9" xfId="268"/>
    <cellStyle name="Virgule fixe" xfId="115"/>
    <cellStyle name="Virgule fixe 2" xfId="269"/>
    <cellStyle name="Virgule fixe 3" xfId="270"/>
    <cellStyle name="Warning Text" xfId="116"/>
    <cellStyle name="Wrapped" xfId="117"/>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hartsheet" Target="chartsheets/sheet2.xml"/><Relationship Id="rId3" Type="http://schemas.openxmlformats.org/officeDocument/2006/relationships/worksheet" Target="worksheets/sheet3.xml"/><Relationship Id="rId21" Type="http://schemas.openxmlformats.org/officeDocument/2006/relationships/worksheet" Target="worksheets/sheet1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hartsheet" Target="chartsheets/sheet1.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hartsheet" Target="chartsheets/sheet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hartsheet" Target="chartsheets/sheet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lgn="ctr">
              <a:defRPr sz="1600" b="1" i="0" u="none" strike="noStrike" baseline="0">
                <a:solidFill>
                  <a:srgbClr val="000000"/>
                </a:solidFill>
                <a:latin typeface="Arial"/>
                <a:ea typeface="Arial"/>
                <a:cs typeface="Arial"/>
              </a:defRPr>
            </a:pPr>
            <a:r>
              <a:rPr lang="fr-FR" baseline="0"/>
              <a:t> Figure D1. Estate multiplier vs capitalization method: France 1970-2012 (1) </a:t>
            </a:r>
            <a:endParaRPr lang="fr-FR"/>
          </a:p>
        </c:rich>
      </c:tx>
      <c:layout>
        <c:manualLayout>
          <c:xMode val="edge"/>
          <c:yMode val="edge"/>
          <c:x val="0.12091614978928883"/>
          <c:y val="6.755277006900276E-3"/>
        </c:manualLayout>
      </c:layout>
      <c:overlay val="0"/>
      <c:spPr>
        <a:noFill/>
        <a:ln w="25400">
          <a:noFill/>
        </a:ln>
      </c:spPr>
    </c:title>
    <c:autoTitleDeleted val="0"/>
    <c:plotArea>
      <c:layout>
        <c:manualLayout>
          <c:layoutTarget val="inner"/>
          <c:xMode val="edge"/>
          <c:yMode val="edge"/>
          <c:x val="7.8303882583239004E-2"/>
          <c:y val="5.8910369943594498E-2"/>
          <c:w val="0.90330212694985001"/>
          <c:h val="0.84968845357744904"/>
        </c:manualLayout>
      </c:layout>
      <c:lineChart>
        <c:grouping val="standard"/>
        <c:varyColors val="0"/>
        <c:ser>
          <c:idx val="1"/>
          <c:order val="0"/>
          <c:tx>
            <c:v>Top 10% Capitalization</c:v>
          </c:tx>
          <c:cat>
            <c:numRef>
              <c:f>DataSeries!$A$5:$A$47</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DataSeries!$D$5:$D$47</c:f>
              <c:numCache>
                <c:formatCode>0%</c:formatCode>
                <c:ptCount val="43"/>
                <c:pt idx="0">
                  <c:v>0.58164608478546143</c:v>
                </c:pt>
                <c:pt idx="1">
                  <c:v>0.57295352220535278</c:v>
                </c:pt>
                <c:pt idx="2">
                  <c:v>0.57104200124740601</c:v>
                </c:pt>
                <c:pt idx="3">
                  <c:v>0.56873476505279541</c:v>
                </c:pt>
                <c:pt idx="4">
                  <c:v>0.5573849081993103</c:v>
                </c:pt>
                <c:pt idx="5">
                  <c:v>0.54929065704345703</c:v>
                </c:pt>
                <c:pt idx="6">
                  <c:v>0.54128396511077881</c:v>
                </c:pt>
                <c:pt idx="7">
                  <c:v>0.53241556882858276</c:v>
                </c:pt>
                <c:pt idx="8">
                  <c:v>0.52465623617172241</c:v>
                </c:pt>
                <c:pt idx="9">
                  <c:v>0.51912510395050049</c:v>
                </c:pt>
                <c:pt idx="10">
                  <c:v>0.51645737886428833</c:v>
                </c:pt>
                <c:pt idx="11">
                  <c:v>0.50909078121185303</c:v>
                </c:pt>
                <c:pt idx="12">
                  <c:v>0.5024535059928894</c:v>
                </c:pt>
                <c:pt idx="13">
                  <c:v>0.50010198354721069</c:v>
                </c:pt>
                <c:pt idx="14">
                  <c:v>0.4997532069683075</c:v>
                </c:pt>
                <c:pt idx="15">
                  <c:v>0.50137168169021606</c:v>
                </c:pt>
                <c:pt idx="16">
                  <c:v>0.5056578516960144</c:v>
                </c:pt>
                <c:pt idx="17">
                  <c:v>0.50498831272125244</c:v>
                </c:pt>
                <c:pt idx="18">
                  <c:v>0.50490081310272217</c:v>
                </c:pt>
                <c:pt idx="19">
                  <c:v>0.50755834579467773</c:v>
                </c:pt>
                <c:pt idx="20">
                  <c:v>0.50271689891815186</c:v>
                </c:pt>
                <c:pt idx="21">
                  <c:v>0.5065423846244812</c:v>
                </c:pt>
                <c:pt idx="22">
                  <c:v>0.51005303859710693</c:v>
                </c:pt>
                <c:pt idx="23">
                  <c:v>0.51213240623474121</c:v>
                </c:pt>
                <c:pt idx="24">
                  <c:v>0.5119936466217041</c:v>
                </c:pt>
                <c:pt idx="25">
                  <c:v>0.51116663217544556</c:v>
                </c:pt>
                <c:pt idx="26">
                  <c:v>0.5400693416595459</c:v>
                </c:pt>
                <c:pt idx="27">
                  <c:v>0.55238485336303711</c:v>
                </c:pt>
                <c:pt idx="28">
                  <c:v>0.56328427791595459</c:v>
                </c:pt>
                <c:pt idx="29">
                  <c:v>0.56875842809677124</c:v>
                </c:pt>
                <c:pt idx="30">
                  <c:v>0.57056242227554321</c:v>
                </c:pt>
                <c:pt idx="31">
                  <c:v>0.56108248233795166</c:v>
                </c:pt>
                <c:pt idx="32">
                  <c:v>0.54605686664581299</c:v>
                </c:pt>
                <c:pt idx="33">
                  <c:v>0.53840875625610352</c:v>
                </c:pt>
                <c:pt idx="34">
                  <c:v>0.52969914674758911</c:v>
                </c:pt>
                <c:pt idx="35">
                  <c:v>0.52372837066650391</c:v>
                </c:pt>
                <c:pt idx="36">
                  <c:v>0.52814656496047974</c:v>
                </c:pt>
                <c:pt idx="37">
                  <c:v>0.53588831424713135</c:v>
                </c:pt>
                <c:pt idx="38">
                  <c:v>0.53203445672988892</c:v>
                </c:pt>
                <c:pt idx="39">
                  <c:v>0.54052591323852539</c:v>
                </c:pt>
                <c:pt idx="40">
                  <c:v>0.55913633108139038</c:v>
                </c:pt>
                <c:pt idx="41">
                  <c:v>0.55074179172515869</c:v>
                </c:pt>
                <c:pt idx="42">
                  <c:v>0.54512131214141846</c:v>
                </c:pt>
              </c:numCache>
            </c:numRef>
          </c:val>
          <c:smooth val="0"/>
        </c:ser>
        <c:ser>
          <c:idx val="3"/>
          <c:order val="1"/>
          <c:tx>
            <c:v>Top 10% Estate Multiplier</c:v>
          </c:tx>
          <c:cat>
            <c:numRef>
              <c:f>DataSeries!$A$5:$A$47</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DataSeries!$H$5:$H$47</c:f>
              <c:numCache>
                <c:formatCode>General</c:formatCode>
                <c:ptCount val="43"/>
                <c:pt idx="14" formatCode="0%">
                  <c:v>0.55071836709976196</c:v>
                </c:pt>
                <c:pt idx="17" formatCode="0%">
                  <c:v>0.54234510660171509</c:v>
                </c:pt>
                <c:pt idx="24" formatCode="0%">
                  <c:v>0.5333283543586731</c:v>
                </c:pt>
                <c:pt idx="30" formatCode="0%">
                  <c:v>0.58710718154907227</c:v>
                </c:pt>
                <c:pt idx="36" formatCode="0%">
                  <c:v>0.53104817867279097</c:v>
                </c:pt>
                <c:pt idx="40" formatCode="0%">
                  <c:v>0.55339556932449296</c:v>
                </c:pt>
              </c:numCache>
            </c:numRef>
          </c:val>
          <c:smooth val="0"/>
        </c:ser>
        <c:ser>
          <c:idx val="0"/>
          <c:order val="2"/>
          <c:tx>
            <c:v>Middle 40% Capitalization</c:v>
          </c:tx>
          <c:cat>
            <c:numRef>
              <c:f>DataSeries!$A$5:$A$47</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DataSeries!$C$5:$C$47</c:f>
              <c:numCache>
                <c:formatCode>0%</c:formatCode>
                <c:ptCount val="43"/>
                <c:pt idx="0">
                  <c:v>0.34987372159957886</c:v>
                </c:pt>
                <c:pt idx="1">
                  <c:v>0.35545551776885986</c:v>
                </c:pt>
                <c:pt idx="2">
                  <c:v>0.35568141937255859</c:v>
                </c:pt>
                <c:pt idx="3">
                  <c:v>0.35723409056663513</c:v>
                </c:pt>
                <c:pt idx="4">
                  <c:v>0.36787837743759155</c:v>
                </c:pt>
                <c:pt idx="5">
                  <c:v>0.37501516938209534</c:v>
                </c:pt>
                <c:pt idx="6">
                  <c:v>0.37993833422660828</c:v>
                </c:pt>
                <c:pt idx="7">
                  <c:v>0.38548174500465393</c:v>
                </c:pt>
                <c:pt idx="8">
                  <c:v>0.39197298884391785</c:v>
                </c:pt>
                <c:pt idx="9">
                  <c:v>0.39700451493263245</c:v>
                </c:pt>
                <c:pt idx="10">
                  <c:v>0.40013211965560913</c:v>
                </c:pt>
                <c:pt idx="11">
                  <c:v>0.40610533952713013</c:v>
                </c:pt>
                <c:pt idx="12">
                  <c:v>0.41004592180252075</c:v>
                </c:pt>
                <c:pt idx="13">
                  <c:v>0.41085958480834961</c:v>
                </c:pt>
                <c:pt idx="14">
                  <c:v>0.41042760014533997</c:v>
                </c:pt>
                <c:pt idx="15">
                  <c:v>0.40675050020217896</c:v>
                </c:pt>
                <c:pt idx="16">
                  <c:v>0.4013877809047699</c:v>
                </c:pt>
                <c:pt idx="17">
                  <c:v>0.40000715851783752</c:v>
                </c:pt>
                <c:pt idx="18">
                  <c:v>0.39855334162712097</c:v>
                </c:pt>
                <c:pt idx="19">
                  <c:v>0.40037813782691956</c:v>
                </c:pt>
                <c:pt idx="20">
                  <c:v>0.40795484185218811</c:v>
                </c:pt>
                <c:pt idx="21">
                  <c:v>0.4062235951423645</c:v>
                </c:pt>
                <c:pt idx="22">
                  <c:v>0.41195932030677795</c:v>
                </c:pt>
                <c:pt idx="23">
                  <c:v>0.40941810607910156</c:v>
                </c:pt>
                <c:pt idx="24">
                  <c:v>0.41045373678207397</c:v>
                </c:pt>
                <c:pt idx="25">
                  <c:v>0.40900003910064697</c:v>
                </c:pt>
                <c:pt idx="26">
                  <c:v>0.38432678580284119</c:v>
                </c:pt>
                <c:pt idx="27">
                  <c:v>0.37503501772880554</c:v>
                </c:pt>
                <c:pt idx="28">
                  <c:v>0.36664277315139771</c:v>
                </c:pt>
                <c:pt idx="29">
                  <c:v>0.3612971305847168</c:v>
                </c:pt>
                <c:pt idx="30">
                  <c:v>0.36040818691253662</c:v>
                </c:pt>
                <c:pt idx="31">
                  <c:v>0.36786523461341858</c:v>
                </c:pt>
                <c:pt idx="32">
                  <c:v>0.38012611865997314</c:v>
                </c:pt>
                <c:pt idx="33">
                  <c:v>0.38822492957115173</c:v>
                </c:pt>
                <c:pt idx="34">
                  <c:v>0.3952813446521759</c:v>
                </c:pt>
                <c:pt idx="35">
                  <c:v>0.40069484710693359</c:v>
                </c:pt>
                <c:pt idx="36">
                  <c:v>0.39879798889160156</c:v>
                </c:pt>
                <c:pt idx="37">
                  <c:v>0.39351150393486023</c:v>
                </c:pt>
                <c:pt idx="38">
                  <c:v>0.39850747585296631</c:v>
                </c:pt>
                <c:pt idx="39">
                  <c:v>0.39463722705841064</c:v>
                </c:pt>
                <c:pt idx="40">
                  <c:v>0.38476952910423279</c:v>
                </c:pt>
                <c:pt idx="41">
                  <c:v>0.38828158378601074</c:v>
                </c:pt>
                <c:pt idx="42">
                  <c:v>0.39095264673233032</c:v>
                </c:pt>
              </c:numCache>
            </c:numRef>
          </c:val>
          <c:smooth val="1"/>
        </c:ser>
        <c:ser>
          <c:idx val="4"/>
          <c:order val="3"/>
          <c:tx>
            <c:v>Middle 40 Estate Multiplier</c:v>
          </c:tx>
          <c:cat>
            <c:numRef>
              <c:f>DataSeries!$A$5:$A$47</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DataSeries!$G$5:$G$47</c:f>
              <c:numCache>
                <c:formatCode>General</c:formatCode>
                <c:ptCount val="43"/>
                <c:pt idx="14" formatCode="0%">
                  <c:v>0.36156059746467689</c:v>
                </c:pt>
                <c:pt idx="17" formatCode="0%">
                  <c:v>0.3605484081161055</c:v>
                </c:pt>
                <c:pt idx="24" formatCode="0%">
                  <c:v>0.39222171977429932</c:v>
                </c:pt>
                <c:pt idx="30" formatCode="0%">
                  <c:v>0.34881892391764641</c:v>
                </c:pt>
                <c:pt idx="36" formatCode="0%">
                  <c:v>0.39631254696568502</c:v>
                </c:pt>
                <c:pt idx="40" formatCode="0%">
                  <c:v>0.39104311158727001</c:v>
                </c:pt>
              </c:numCache>
            </c:numRef>
          </c:val>
          <c:smooth val="0"/>
        </c:ser>
        <c:ser>
          <c:idx val="2"/>
          <c:order val="4"/>
          <c:tx>
            <c:v>Bottom 50% Capitalization</c:v>
          </c:tx>
          <c:cat>
            <c:numRef>
              <c:f>DataSeries!$A$5:$A$47</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DataSeries!$B$5:$B$47</c:f>
              <c:numCache>
                <c:formatCode>0%</c:formatCode>
                <c:ptCount val="43"/>
                <c:pt idx="0">
                  <c:v>6.8480201065540314E-2</c:v>
                </c:pt>
                <c:pt idx="1">
                  <c:v>7.1590952575206757E-2</c:v>
                </c:pt>
                <c:pt idx="2">
                  <c:v>7.3276571929454803E-2</c:v>
                </c:pt>
                <c:pt idx="3">
                  <c:v>7.4031151831150055E-2</c:v>
                </c:pt>
                <c:pt idx="4">
                  <c:v>7.4736721813678741E-2</c:v>
                </c:pt>
                <c:pt idx="5">
                  <c:v>7.5694181025028229E-2</c:v>
                </c:pt>
                <c:pt idx="6">
                  <c:v>7.8777715563774109E-2</c:v>
                </c:pt>
                <c:pt idx="7">
                  <c:v>8.2102656364440918E-2</c:v>
                </c:pt>
                <c:pt idx="8">
                  <c:v>8.3370745182037354E-2</c:v>
                </c:pt>
                <c:pt idx="9">
                  <c:v>8.3870410919189453E-2</c:v>
                </c:pt>
                <c:pt idx="10" formatCode="0.0%">
                  <c:v>8.3410501480102539E-2</c:v>
                </c:pt>
                <c:pt idx="11" formatCode="0.0%">
                  <c:v>8.4803886711597443E-2</c:v>
                </c:pt>
                <c:pt idx="12" formatCode="0.0%">
                  <c:v>8.7500549852848053E-2</c:v>
                </c:pt>
                <c:pt idx="13" formatCode="0.0%">
                  <c:v>8.9038416743278503E-2</c:v>
                </c:pt>
                <c:pt idx="14" formatCode="0.0%">
                  <c:v>8.9819170534610748E-2</c:v>
                </c:pt>
                <c:pt idx="15" formatCode="0.0%">
                  <c:v>9.1877780854701996E-2</c:v>
                </c:pt>
                <c:pt idx="16" formatCode="0.0%">
                  <c:v>9.2954330146312714E-2</c:v>
                </c:pt>
                <c:pt idx="17" formatCode="0.0%">
                  <c:v>9.500451385974884E-2</c:v>
                </c:pt>
                <c:pt idx="18" formatCode="0.0%">
                  <c:v>9.654584527015686E-2</c:v>
                </c:pt>
                <c:pt idx="19" formatCode="0.0%">
                  <c:v>9.206351637840271E-2</c:v>
                </c:pt>
                <c:pt idx="20">
                  <c:v>8.9328281581401825E-2</c:v>
                </c:pt>
                <c:pt idx="21">
                  <c:v>8.7234050035476685E-2</c:v>
                </c:pt>
                <c:pt idx="22">
                  <c:v>7.7987618744373322E-2</c:v>
                </c:pt>
                <c:pt idx="23">
                  <c:v>7.844950258731842E-2</c:v>
                </c:pt>
                <c:pt idx="24">
                  <c:v>7.7552624046802521E-2</c:v>
                </c:pt>
                <c:pt idx="25">
                  <c:v>7.9833358526229858E-2</c:v>
                </c:pt>
                <c:pt idx="26">
                  <c:v>7.5603857636451721E-2</c:v>
                </c:pt>
                <c:pt idx="27">
                  <c:v>7.2580151259899139E-2</c:v>
                </c:pt>
                <c:pt idx="28">
                  <c:v>7.0072926580905914E-2</c:v>
                </c:pt>
                <c:pt idx="29">
                  <c:v>6.9944478571414948E-2</c:v>
                </c:pt>
                <c:pt idx="30">
                  <c:v>6.9029413163661957E-2</c:v>
                </c:pt>
                <c:pt idx="31">
                  <c:v>7.1052275598049164E-2</c:v>
                </c:pt>
                <c:pt idx="32">
                  <c:v>7.3817044496536255E-2</c:v>
                </c:pt>
                <c:pt idx="33">
                  <c:v>7.336629182100296E-2</c:v>
                </c:pt>
                <c:pt idx="34">
                  <c:v>7.5019508600234985E-2</c:v>
                </c:pt>
                <c:pt idx="35">
                  <c:v>7.5576789677143097E-2</c:v>
                </c:pt>
                <c:pt idx="36">
                  <c:v>7.3055453598499298E-2</c:v>
                </c:pt>
                <c:pt idx="37">
                  <c:v>7.0600166916847229E-2</c:v>
                </c:pt>
                <c:pt idx="38">
                  <c:v>6.9458089768886566E-2</c:v>
                </c:pt>
                <c:pt idx="39">
                  <c:v>6.4836829900741577E-2</c:v>
                </c:pt>
                <c:pt idx="40">
                  <c:v>5.6094113737344742E-2</c:v>
                </c:pt>
                <c:pt idx="41">
                  <c:v>6.0976594686508179E-2</c:v>
                </c:pt>
                <c:pt idx="42">
                  <c:v>6.3926041126251221E-2</c:v>
                </c:pt>
              </c:numCache>
            </c:numRef>
          </c:val>
          <c:smooth val="0"/>
        </c:ser>
        <c:ser>
          <c:idx val="5"/>
          <c:order val="5"/>
          <c:tx>
            <c:v>Bottom 50% Estate Multiplier</c:v>
          </c:tx>
          <c:cat>
            <c:numRef>
              <c:f>DataSeries!$A$5:$A$47</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DataSeries!$F$5:$F$47</c:f>
              <c:numCache>
                <c:formatCode>General</c:formatCode>
                <c:ptCount val="43"/>
                <c:pt idx="14" formatCode="0.0%">
                  <c:v>8.772103122523485E-2</c:v>
                </c:pt>
                <c:pt idx="17" formatCode="0.0%">
                  <c:v>9.7106503140346703E-2</c:v>
                </c:pt>
                <c:pt idx="24" formatCode="0%">
                  <c:v>7.4449908793150638E-2</c:v>
                </c:pt>
                <c:pt idx="30" formatCode="0%">
                  <c:v>6.4073943172972742E-2</c:v>
                </c:pt>
                <c:pt idx="36" formatCode="0%">
                  <c:v>7.2639316088330005E-2</c:v>
                </c:pt>
                <c:pt idx="40" formatCode="0%">
                  <c:v>5.5561356597732703E-2</c:v>
                </c:pt>
              </c:numCache>
            </c:numRef>
          </c:val>
          <c:smooth val="0"/>
        </c:ser>
        <c:dLbls>
          <c:showLegendKey val="0"/>
          <c:showVal val="0"/>
          <c:showCatName val="0"/>
          <c:showSerName val="0"/>
          <c:showPercent val="0"/>
          <c:showBubbleSize val="0"/>
        </c:dLbls>
        <c:marker val="1"/>
        <c:smooth val="0"/>
        <c:axId val="2094746496"/>
        <c:axId val="2094748128"/>
      </c:lineChart>
      <c:catAx>
        <c:axId val="2094746496"/>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2094748128"/>
        <c:crossesAt val="0"/>
        <c:auto val="1"/>
        <c:lblAlgn val="ctr"/>
        <c:lblOffset val="100"/>
        <c:tickLblSkip val="5"/>
        <c:tickMarkSkip val="5"/>
        <c:noMultiLvlLbl val="0"/>
      </c:catAx>
      <c:valAx>
        <c:axId val="2094748128"/>
        <c:scaling>
          <c:orientation val="minMax"/>
          <c:max val="0.70000000000000007"/>
          <c:min val="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2094746496"/>
        <c:crosses val="autoZero"/>
        <c:crossBetween val="midCat"/>
        <c:majorUnit val="5.000000000000001E-2"/>
        <c:minorUnit val="1E-3"/>
      </c:valAx>
      <c:spPr>
        <a:solidFill>
          <a:srgbClr val="FFFFFF"/>
        </a:solidFill>
        <a:ln w="3175">
          <a:solidFill>
            <a:srgbClr val="000000"/>
          </a:solidFill>
          <a:prstDash val="solid"/>
        </a:ln>
      </c:spPr>
    </c:plotArea>
    <c:legend>
      <c:legendPos val="l"/>
      <c:layout>
        <c:manualLayout>
          <c:xMode val="edge"/>
          <c:yMode val="edge"/>
          <c:x val="0.21297314422585834"/>
          <c:y val="0.55822602275895949"/>
          <c:w val="0.61010801849560692"/>
          <c:h val="0.18640074712414739"/>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600" b="1" i="0" u="none" strike="noStrike" baseline="0">
                <a:solidFill>
                  <a:srgbClr val="000000"/>
                </a:solidFill>
                <a:latin typeface="Arial"/>
                <a:ea typeface="Arial"/>
                <a:cs typeface="Arial"/>
              </a:defRPr>
            </a:pPr>
            <a:r>
              <a:rPr lang="fr-FR" sz="1600" b="1" i="0" baseline="0">
                <a:effectLst/>
              </a:rPr>
              <a:t> Figure D2. Estate multiplier vs capitalization method: France 1970-2012 (2) </a:t>
            </a:r>
            <a:endParaRPr lang="fr-FR" sz="1600">
              <a:effectLst/>
            </a:endParaRPr>
          </a:p>
        </c:rich>
      </c:tx>
      <c:layout>
        <c:manualLayout>
          <c:xMode val="edge"/>
          <c:yMode val="edge"/>
          <c:x val="0.10981660070847024"/>
          <c:y val="9.9144436625017159E-6"/>
        </c:manualLayout>
      </c:layout>
      <c:overlay val="0"/>
      <c:spPr>
        <a:noFill/>
        <a:ln w="25400">
          <a:noFill/>
        </a:ln>
      </c:spPr>
    </c:title>
    <c:autoTitleDeleted val="0"/>
    <c:plotArea>
      <c:layout>
        <c:manualLayout>
          <c:layoutTarget val="inner"/>
          <c:xMode val="edge"/>
          <c:yMode val="edge"/>
          <c:x val="7.8303882583239004E-2"/>
          <c:y val="5.8910369943594498E-2"/>
          <c:w val="0.90330212694985001"/>
          <c:h val="0.84968845357744904"/>
        </c:manualLayout>
      </c:layout>
      <c:lineChart>
        <c:grouping val="standard"/>
        <c:varyColors val="0"/>
        <c:ser>
          <c:idx val="0"/>
          <c:order val="0"/>
          <c:tx>
            <c:v>Top 1% Capitalization</c:v>
          </c:tx>
          <c:spPr>
            <a:ln w="28575">
              <a:solidFill>
                <a:schemeClr val="accent1"/>
              </a:solidFill>
              <a:prstDash val="solid"/>
            </a:ln>
          </c:spPr>
          <c:marker>
            <c:symbol val="diamond"/>
            <c:size val="6"/>
            <c:spPr>
              <a:solidFill>
                <a:schemeClr val="accent1"/>
              </a:solidFill>
              <a:ln w="12700">
                <a:solidFill>
                  <a:schemeClr val="accent1"/>
                </a:solidFill>
                <a:prstDash val="solid"/>
              </a:ln>
            </c:spPr>
          </c:marker>
          <c:cat>
            <c:numRef>
              <c:f>DataSeries!$A$5:$A$47</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DataSeries!$E$5:$E$47</c:f>
              <c:numCache>
                <c:formatCode>0%</c:formatCode>
                <c:ptCount val="43"/>
                <c:pt idx="0">
                  <c:v>0.20326517522335052</c:v>
                </c:pt>
                <c:pt idx="1">
                  <c:v>0.19840376079082489</c:v>
                </c:pt>
                <c:pt idx="2">
                  <c:v>0.19784930348396301</c:v>
                </c:pt>
                <c:pt idx="3">
                  <c:v>0.19778555631637573</c:v>
                </c:pt>
                <c:pt idx="4">
                  <c:v>0.1913309246301651</c:v>
                </c:pt>
                <c:pt idx="5">
                  <c:v>0.18681187927722931</c:v>
                </c:pt>
                <c:pt idx="6">
                  <c:v>0.18303041160106659</c:v>
                </c:pt>
                <c:pt idx="7">
                  <c:v>0.17867015302181244</c:v>
                </c:pt>
                <c:pt idx="8">
                  <c:v>0.17602032423019409</c:v>
                </c:pt>
                <c:pt idx="9">
                  <c:v>0.174355149269104</c:v>
                </c:pt>
                <c:pt idx="10">
                  <c:v>0.17206965386867523</c:v>
                </c:pt>
                <c:pt idx="11">
                  <c:v>0.16674695909023285</c:v>
                </c:pt>
                <c:pt idx="12">
                  <c:v>0.16178755462169647</c:v>
                </c:pt>
                <c:pt idx="13">
                  <c:v>0.15927654504776001</c:v>
                </c:pt>
                <c:pt idx="14">
                  <c:v>0.15803623199462891</c:v>
                </c:pt>
                <c:pt idx="15">
                  <c:v>0.1613958328962326</c:v>
                </c:pt>
                <c:pt idx="16">
                  <c:v>0.16787326335906982</c:v>
                </c:pt>
                <c:pt idx="17">
                  <c:v>0.17058640718460083</c:v>
                </c:pt>
                <c:pt idx="18">
                  <c:v>0.17369794845581055</c:v>
                </c:pt>
                <c:pt idx="19">
                  <c:v>0.1765921413898468</c:v>
                </c:pt>
                <c:pt idx="20">
                  <c:v>0.17182576656341553</c:v>
                </c:pt>
                <c:pt idx="21">
                  <c:v>0.18091574311256409</c:v>
                </c:pt>
                <c:pt idx="22">
                  <c:v>0.17498084902763367</c:v>
                </c:pt>
                <c:pt idx="23">
                  <c:v>0.18789564073085785</c:v>
                </c:pt>
                <c:pt idx="24">
                  <c:v>0.19323830306529999</c:v>
                </c:pt>
                <c:pt idx="25">
                  <c:v>0.1964225172996521</c:v>
                </c:pt>
                <c:pt idx="26">
                  <c:v>0.23320880532264709</c:v>
                </c:pt>
                <c:pt idx="27">
                  <c:v>0.25308188796043396</c:v>
                </c:pt>
                <c:pt idx="28">
                  <c:v>0.26698580384254456</c:v>
                </c:pt>
                <c:pt idx="29">
                  <c:v>0.27835509181022644</c:v>
                </c:pt>
                <c:pt idx="30">
                  <c:v>0.28112286329269409</c:v>
                </c:pt>
                <c:pt idx="31">
                  <c:v>0.27050095796585083</c:v>
                </c:pt>
                <c:pt idx="32">
                  <c:v>0.25402337312698364</c:v>
                </c:pt>
                <c:pt idx="33">
                  <c:v>0.24618318676948547</c:v>
                </c:pt>
                <c:pt idx="34">
                  <c:v>0.237641841173172</c:v>
                </c:pt>
                <c:pt idx="35">
                  <c:v>0.22511062026023865</c:v>
                </c:pt>
                <c:pt idx="36">
                  <c:v>0.2213207334280014</c:v>
                </c:pt>
                <c:pt idx="37">
                  <c:v>0.223748579621315</c:v>
                </c:pt>
                <c:pt idx="38">
                  <c:v>0.215929314494133</c:v>
                </c:pt>
                <c:pt idx="39">
                  <c:v>0.21701070666313171</c:v>
                </c:pt>
                <c:pt idx="40">
                  <c:v>0.23506593704223633</c:v>
                </c:pt>
                <c:pt idx="41">
                  <c:v>0.22975511848926544</c:v>
                </c:pt>
                <c:pt idx="42">
                  <c:v>0.22357787191867828</c:v>
                </c:pt>
              </c:numCache>
            </c:numRef>
          </c:val>
          <c:smooth val="1"/>
        </c:ser>
        <c:ser>
          <c:idx val="3"/>
          <c:order val="1"/>
          <c:tx>
            <c:v>Top 1% Estate Multiplier</c:v>
          </c:tx>
          <c:cat>
            <c:numRef>
              <c:f>DataSeries!$A$5:$A$47</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DataSeries!$I$5:$I$47</c:f>
              <c:numCache>
                <c:formatCode>General</c:formatCode>
                <c:ptCount val="43"/>
                <c:pt idx="14" formatCode="0%">
                  <c:v>0.16147342324256897</c:v>
                </c:pt>
                <c:pt idx="17" formatCode="0%">
                  <c:v>0.20441843569278717</c:v>
                </c:pt>
                <c:pt idx="24" formatCode="0%">
                  <c:v>0.1851973831653595</c:v>
                </c:pt>
                <c:pt idx="30" formatCode="0%">
                  <c:v>0.23065227270126343</c:v>
                </c:pt>
                <c:pt idx="36" formatCode="0%">
                  <c:v>0.19624917209148399</c:v>
                </c:pt>
                <c:pt idx="40" formatCode="0%">
                  <c:v>0.225744754076004</c:v>
                </c:pt>
              </c:numCache>
            </c:numRef>
          </c:val>
          <c:smooth val="0"/>
        </c:ser>
        <c:dLbls>
          <c:showLegendKey val="0"/>
          <c:showVal val="0"/>
          <c:showCatName val="0"/>
          <c:showSerName val="0"/>
          <c:showPercent val="0"/>
          <c:showBubbleSize val="0"/>
        </c:dLbls>
        <c:marker val="1"/>
        <c:smooth val="0"/>
        <c:axId val="2094754656"/>
        <c:axId val="2094749760"/>
      </c:lineChart>
      <c:catAx>
        <c:axId val="2094754656"/>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2094749760"/>
        <c:crossesAt val="0"/>
        <c:auto val="1"/>
        <c:lblAlgn val="ctr"/>
        <c:lblOffset val="100"/>
        <c:tickLblSkip val="5"/>
        <c:tickMarkSkip val="5"/>
        <c:noMultiLvlLbl val="0"/>
      </c:catAx>
      <c:valAx>
        <c:axId val="2094749760"/>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2094754656"/>
        <c:crosses val="autoZero"/>
        <c:crossBetween val="midCat"/>
        <c:majorUnit val="5.000000000000001E-2"/>
        <c:minorUnit val="1E-3"/>
      </c:valAx>
      <c:spPr>
        <a:solidFill>
          <a:srgbClr val="FFFFFF"/>
        </a:solidFill>
        <a:ln w="3175">
          <a:solidFill>
            <a:srgbClr val="000000"/>
          </a:solidFill>
          <a:prstDash val="solid"/>
        </a:ln>
      </c:spPr>
    </c:plotArea>
    <c:legend>
      <c:legendPos val="l"/>
      <c:layout>
        <c:manualLayout>
          <c:xMode val="edge"/>
          <c:yMode val="edge"/>
          <c:x val="0.37211500487517096"/>
          <c:y val="0.6402496315279308"/>
          <c:w val="0.58127005716377023"/>
          <c:h val="0.13251149677116666"/>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600" b="1" i="0" u="none" strike="noStrike" baseline="0">
                <a:solidFill>
                  <a:srgbClr val="000000"/>
                </a:solidFill>
                <a:latin typeface="Arial"/>
                <a:ea typeface="Arial"/>
                <a:cs typeface="Arial"/>
              </a:defRPr>
            </a:pPr>
            <a:r>
              <a:rPr lang="fr-FR" sz="1600" b="1" i="0" baseline="0">
                <a:effectLst/>
              </a:rPr>
              <a:t> Figure D3. Using alternative differential mortality parameters</a:t>
            </a:r>
            <a:endParaRPr lang="fr-FR" sz="1600">
              <a:effectLst/>
            </a:endParaRPr>
          </a:p>
        </c:rich>
      </c:tx>
      <c:layout>
        <c:manualLayout>
          <c:xMode val="edge"/>
          <c:yMode val="edge"/>
          <c:x val="0.19445066244971201"/>
          <c:y val="4.5068228191543509E-3"/>
        </c:manualLayout>
      </c:layout>
      <c:overlay val="0"/>
      <c:spPr>
        <a:noFill/>
        <a:ln w="25400">
          <a:noFill/>
        </a:ln>
      </c:spPr>
    </c:title>
    <c:autoTitleDeleted val="0"/>
    <c:plotArea>
      <c:layout>
        <c:manualLayout>
          <c:layoutTarget val="inner"/>
          <c:xMode val="edge"/>
          <c:yMode val="edge"/>
          <c:x val="7.8303882583239004E-2"/>
          <c:y val="5.8910369943594498E-2"/>
          <c:w val="0.90330212694985001"/>
          <c:h val="0.84968845357744904"/>
        </c:manualLayout>
      </c:layout>
      <c:lineChart>
        <c:grouping val="standard"/>
        <c:varyColors val="0"/>
        <c:ser>
          <c:idx val="3"/>
          <c:order val="0"/>
          <c:tx>
            <c:v>With differential mortality</c:v>
          </c:tx>
          <c:cat>
            <c:numRef>
              <c:f>DataSeries!$A$19:$A$45</c:f>
              <c:numCache>
                <c:formatCode>General</c:formatCode>
                <c:ptCount val="27"/>
                <c:pt idx="0">
                  <c:v>1984</c:v>
                </c:pt>
                <c:pt idx="1">
                  <c:v>1985</c:v>
                </c:pt>
                <c:pt idx="2">
                  <c:v>1986</c:v>
                </c:pt>
                <c:pt idx="3">
                  <c:v>1987</c:v>
                </c:pt>
                <c:pt idx="4">
                  <c:v>1988</c:v>
                </c:pt>
                <c:pt idx="5">
                  <c:v>1989</c:v>
                </c:pt>
                <c:pt idx="6">
                  <c:v>1990</c:v>
                </c:pt>
                <c:pt idx="7">
                  <c:v>1991</c:v>
                </c:pt>
                <c:pt idx="8">
                  <c:v>1992</c:v>
                </c:pt>
                <c:pt idx="9">
                  <c:v>1993</c:v>
                </c:pt>
                <c:pt idx="10">
                  <c:v>1994</c:v>
                </c:pt>
                <c:pt idx="11">
                  <c:v>1995</c:v>
                </c:pt>
                <c:pt idx="12">
                  <c:v>1996</c:v>
                </c:pt>
                <c:pt idx="13">
                  <c:v>1997</c:v>
                </c:pt>
                <c:pt idx="14">
                  <c:v>1998</c:v>
                </c:pt>
                <c:pt idx="15">
                  <c:v>1999</c:v>
                </c:pt>
                <c:pt idx="16">
                  <c:v>2000</c:v>
                </c:pt>
                <c:pt idx="17">
                  <c:v>2001</c:v>
                </c:pt>
                <c:pt idx="18">
                  <c:v>2002</c:v>
                </c:pt>
                <c:pt idx="19">
                  <c:v>2003</c:v>
                </c:pt>
                <c:pt idx="20">
                  <c:v>2004</c:v>
                </c:pt>
                <c:pt idx="21">
                  <c:v>2005</c:v>
                </c:pt>
                <c:pt idx="22">
                  <c:v>2006</c:v>
                </c:pt>
                <c:pt idx="23">
                  <c:v>2007</c:v>
                </c:pt>
                <c:pt idx="24">
                  <c:v>2008</c:v>
                </c:pt>
                <c:pt idx="25">
                  <c:v>2009</c:v>
                </c:pt>
                <c:pt idx="26">
                  <c:v>2010</c:v>
                </c:pt>
              </c:numCache>
            </c:numRef>
          </c:cat>
          <c:val>
            <c:numRef>
              <c:f>DataSeries!$J$19:$J$45</c:f>
              <c:numCache>
                <c:formatCode>General</c:formatCode>
                <c:ptCount val="27"/>
                <c:pt idx="0" formatCode="0%">
                  <c:v>0.16147342324256897</c:v>
                </c:pt>
                <c:pt idx="3" formatCode="0%">
                  <c:v>0.20441843569278717</c:v>
                </c:pt>
                <c:pt idx="10" formatCode="0%">
                  <c:v>0.1851973831653595</c:v>
                </c:pt>
                <c:pt idx="16" formatCode="0%">
                  <c:v>0.23065227270126343</c:v>
                </c:pt>
                <c:pt idx="22" formatCode="0%">
                  <c:v>0.19624917209148399</c:v>
                </c:pt>
                <c:pt idx="26" formatCode="0%">
                  <c:v>0.225744754076004</c:v>
                </c:pt>
              </c:numCache>
            </c:numRef>
          </c:val>
          <c:smooth val="0"/>
        </c:ser>
        <c:ser>
          <c:idx val="1"/>
          <c:order val="1"/>
          <c:tx>
            <c:v>Piketty (2011) differential mortality</c:v>
          </c:tx>
          <c:val>
            <c:numRef>
              <c:f>DataSeries!$L$19:$L$45</c:f>
              <c:numCache>
                <c:formatCode>General</c:formatCode>
                <c:ptCount val="27"/>
                <c:pt idx="0" formatCode="0%">
                  <c:v>0.16494385898113251</c:v>
                </c:pt>
                <c:pt idx="3" formatCode="0%">
                  <c:v>0.20525626838207245</c:v>
                </c:pt>
                <c:pt idx="10" formatCode="0%">
                  <c:v>0.18325212597846985</c:v>
                </c:pt>
                <c:pt idx="16" formatCode="0%">
                  <c:v>0.23821243643760681</c:v>
                </c:pt>
                <c:pt idx="22" formatCode="0%">
                  <c:v>0.202634647488594</c:v>
                </c:pt>
                <c:pt idx="26" formatCode="0%">
                  <c:v>0.223218619823456</c:v>
                </c:pt>
              </c:numCache>
            </c:numRef>
          </c:val>
          <c:smooth val="0"/>
        </c:ser>
        <c:ser>
          <c:idx val="0"/>
          <c:order val="2"/>
          <c:tx>
            <c:v>Without differential mortality</c:v>
          </c:tx>
          <c:val>
            <c:numRef>
              <c:f>DataSeries!$K$19:$K$45</c:f>
              <c:numCache>
                <c:formatCode>General</c:formatCode>
                <c:ptCount val="27"/>
                <c:pt idx="0" formatCode="0%">
                  <c:v>0.19345755875110626</c:v>
                </c:pt>
                <c:pt idx="3" formatCode="0%">
                  <c:v>0.23219349980354309</c:v>
                </c:pt>
                <c:pt idx="10" formatCode="0%">
                  <c:v>0.2013683021068573</c:v>
                </c:pt>
                <c:pt idx="16" formatCode="0%">
                  <c:v>0.26106345653533936</c:v>
                </c:pt>
                <c:pt idx="22" formatCode="0%">
                  <c:v>0.21660165488719901</c:v>
                </c:pt>
                <c:pt idx="26" formatCode="0%">
                  <c:v>0.23768493533134499</c:v>
                </c:pt>
              </c:numCache>
            </c:numRef>
          </c:val>
          <c:smooth val="0"/>
        </c:ser>
        <c:dLbls>
          <c:showLegendKey val="0"/>
          <c:showVal val="0"/>
          <c:showCatName val="0"/>
          <c:showSerName val="0"/>
          <c:showPercent val="0"/>
          <c:showBubbleSize val="0"/>
        </c:dLbls>
        <c:marker val="1"/>
        <c:smooth val="0"/>
        <c:axId val="2094752480"/>
        <c:axId val="2094742144"/>
      </c:lineChart>
      <c:catAx>
        <c:axId val="2094752480"/>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2094742144"/>
        <c:crossesAt val="0"/>
        <c:auto val="1"/>
        <c:lblAlgn val="ctr"/>
        <c:lblOffset val="100"/>
        <c:tickLblSkip val="2"/>
        <c:tickMarkSkip val="2"/>
        <c:noMultiLvlLbl val="0"/>
      </c:catAx>
      <c:valAx>
        <c:axId val="2094742144"/>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2094752480"/>
        <c:crosses val="autoZero"/>
        <c:crossBetween val="midCat"/>
        <c:majorUnit val="5.000000000000001E-2"/>
        <c:minorUnit val="1E-3"/>
      </c:valAx>
      <c:spPr>
        <a:solidFill>
          <a:srgbClr val="FFFFFF"/>
        </a:solidFill>
        <a:ln w="3175">
          <a:solidFill>
            <a:srgbClr val="000000"/>
          </a:solidFill>
          <a:prstDash val="solid"/>
        </a:ln>
      </c:spPr>
    </c:plotArea>
    <c:legend>
      <c:legendPos val="l"/>
      <c:layout>
        <c:manualLayout>
          <c:xMode val="edge"/>
          <c:yMode val="edge"/>
          <c:x val="0.49698493203438021"/>
          <c:y val="0.50084547188768347"/>
          <c:w val="0.33523478659860545"/>
          <c:h val="0.14491481988022997"/>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600" b="1" i="0" u="none" strike="noStrike" baseline="0">
                <a:solidFill>
                  <a:srgbClr val="000000"/>
                </a:solidFill>
                <a:latin typeface="Arial"/>
                <a:ea typeface="Arial"/>
                <a:cs typeface="Arial"/>
              </a:defRPr>
            </a:pPr>
            <a:r>
              <a:rPr lang="fr-FR" sz="1600" b="1" i="0" baseline="0">
                <a:effectLst/>
              </a:rPr>
              <a:t> Figure D4: Top 1% wealth share, adjustment step by step</a:t>
            </a:r>
            <a:endParaRPr lang="fr-FR" sz="1600">
              <a:effectLst/>
            </a:endParaRPr>
          </a:p>
        </c:rich>
      </c:tx>
      <c:layout>
        <c:manualLayout>
          <c:xMode val="edge"/>
          <c:yMode val="edge"/>
          <c:x val="0.19445066244971201"/>
          <c:y val="4.5068228191543509E-3"/>
        </c:manualLayout>
      </c:layout>
      <c:overlay val="0"/>
      <c:spPr>
        <a:noFill/>
        <a:ln w="25400">
          <a:noFill/>
        </a:ln>
      </c:spPr>
    </c:title>
    <c:autoTitleDeleted val="0"/>
    <c:plotArea>
      <c:layout>
        <c:manualLayout>
          <c:layoutTarget val="inner"/>
          <c:xMode val="edge"/>
          <c:yMode val="edge"/>
          <c:x val="7.8303882583239004E-2"/>
          <c:y val="5.8910369943594498E-2"/>
          <c:w val="0.90330212694985001"/>
          <c:h val="0.84968845357744904"/>
        </c:manualLayout>
      </c:layout>
      <c:lineChart>
        <c:grouping val="standard"/>
        <c:varyColors val="0"/>
        <c:ser>
          <c:idx val="3"/>
          <c:order val="0"/>
          <c:tx>
            <c:v>No adjustment</c:v>
          </c:tx>
          <c:cat>
            <c:numRef>
              <c:f>DataSeries!$A$19:$A$45</c:f>
              <c:numCache>
                <c:formatCode>General</c:formatCode>
                <c:ptCount val="27"/>
                <c:pt idx="0">
                  <c:v>1984</c:v>
                </c:pt>
                <c:pt idx="1">
                  <c:v>1985</c:v>
                </c:pt>
                <c:pt idx="2">
                  <c:v>1986</c:v>
                </c:pt>
                <c:pt idx="3">
                  <c:v>1987</c:v>
                </c:pt>
                <c:pt idx="4">
                  <c:v>1988</c:v>
                </c:pt>
                <c:pt idx="5">
                  <c:v>1989</c:v>
                </c:pt>
                <c:pt idx="6">
                  <c:v>1990</c:v>
                </c:pt>
                <c:pt idx="7">
                  <c:v>1991</c:v>
                </c:pt>
                <c:pt idx="8">
                  <c:v>1992</c:v>
                </c:pt>
                <c:pt idx="9">
                  <c:v>1993</c:v>
                </c:pt>
                <c:pt idx="10">
                  <c:v>1994</c:v>
                </c:pt>
                <c:pt idx="11">
                  <c:v>1995</c:v>
                </c:pt>
                <c:pt idx="12">
                  <c:v>1996</c:v>
                </c:pt>
                <c:pt idx="13">
                  <c:v>1997</c:v>
                </c:pt>
                <c:pt idx="14">
                  <c:v>1998</c:v>
                </c:pt>
                <c:pt idx="15">
                  <c:v>1999</c:v>
                </c:pt>
                <c:pt idx="16">
                  <c:v>2000</c:v>
                </c:pt>
                <c:pt idx="17">
                  <c:v>2001</c:v>
                </c:pt>
                <c:pt idx="18">
                  <c:v>2002</c:v>
                </c:pt>
                <c:pt idx="19">
                  <c:v>2003</c:v>
                </c:pt>
                <c:pt idx="20">
                  <c:v>2004</c:v>
                </c:pt>
                <c:pt idx="21">
                  <c:v>2005</c:v>
                </c:pt>
                <c:pt idx="22">
                  <c:v>2006</c:v>
                </c:pt>
                <c:pt idx="23">
                  <c:v>2007</c:v>
                </c:pt>
                <c:pt idx="24">
                  <c:v>2008</c:v>
                </c:pt>
                <c:pt idx="25">
                  <c:v>2009</c:v>
                </c:pt>
                <c:pt idx="26">
                  <c:v>2010</c:v>
                </c:pt>
              </c:numCache>
            </c:numRef>
          </c:cat>
          <c:val>
            <c:numRef>
              <c:f>DataSeries!$M$19:$M$45</c:f>
              <c:numCache>
                <c:formatCode>General</c:formatCode>
                <c:ptCount val="27"/>
                <c:pt idx="0" formatCode="0%">
                  <c:v>0.16861288249492645</c:v>
                </c:pt>
                <c:pt idx="3" formatCode="0%">
                  <c:v>0.19252456724643707</c:v>
                </c:pt>
                <c:pt idx="10" formatCode="0%">
                  <c:v>0.17011061310768127</c:v>
                </c:pt>
                <c:pt idx="16" formatCode="0%">
                  <c:v>0.20312018692493439</c:v>
                </c:pt>
                <c:pt idx="22" formatCode="0%">
                  <c:v>0.19706605374813099</c:v>
                </c:pt>
                <c:pt idx="26" formatCode="0%">
                  <c:v>0.21048842370510101</c:v>
                </c:pt>
              </c:numCache>
            </c:numRef>
          </c:val>
          <c:smooth val="0"/>
        </c:ser>
        <c:ser>
          <c:idx val="0"/>
          <c:order val="1"/>
          <c:tx>
            <c:v>Add non-tax filer wealth</c:v>
          </c:tx>
          <c:val>
            <c:numRef>
              <c:f>DataSeries!$N$19:$N$45</c:f>
              <c:numCache>
                <c:formatCode>General</c:formatCode>
                <c:ptCount val="27"/>
                <c:pt idx="0" formatCode="0%">
                  <c:v>0.15221327543258667</c:v>
                </c:pt>
                <c:pt idx="3" formatCode="0%">
                  <c:v>0.16562643647193909</c:v>
                </c:pt>
                <c:pt idx="10" formatCode="0%">
                  <c:v>0.15598747134208679</c:v>
                </c:pt>
                <c:pt idx="16" formatCode="0%">
                  <c:v>0.1870475709438324</c:v>
                </c:pt>
                <c:pt idx="22" formatCode="0%">
                  <c:v>0.18498663604259499</c:v>
                </c:pt>
                <c:pt idx="26" formatCode="0%">
                  <c:v>0.20181430876254999</c:v>
                </c:pt>
              </c:numCache>
            </c:numRef>
          </c:val>
          <c:smooth val="0"/>
        </c:ser>
        <c:ser>
          <c:idx val="1"/>
          <c:order val="2"/>
          <c:tx>
            <c:v>Consistent with National Accounts</c:v>
          </c:tx>
          <c:val>
            <c:numRef>
              <c:f>DataSeries!$O$19:$O$45</c:f>
              <c:numCache>
                <c:formatCode>General</c:formatCode>
                <c:ptCount val="27"/>
                <c:pt idx="0" formatCode="0%">
                  <c:v>0.16147342324256897</c:v>
                </c:pt>
                <c:pt idx="3" formatCode="0%">
                  <c:v>0.20441843569278717</c:v>
                </c:pt>
                <c:pt idx="10" formatCode="0%">
                  <c:v>0.1851973831653595</c:v>
                </c:pt>
                <c:pt idx="16" formatCode="0%">
                  <c:v>0.23065227270126343</c:v>
                </c:pt>
                <c:pt idx="22" formatCode="0%">
                  <c:v>0.19624917209148399</c:v>
                </c:pt>
                <c:pt idx="26" formatCode="0%">
                  <c:v>0.225744754076004</c:v>
                </c:pt>
              </c:numCache>
            </c:numRef>
          </c:val>
          <c:smooth val="0"/>
        </c:ser>
        <c:dLbls>
          <c:showLegendKey val="0"/>
          <c:showVal val="0"/>
          <c:showCatName val="0"/>
          <c:showSerName val="0"/>
          <c:showPercent val="0"/>
          <c:showBubbleSize val="0"/>
        </c:dLbls>
        <c:marker val="1"/>
        <c:smooth val="0"/>
        <c:axId val="2094750848"/>
        <c:axId val="2094741056"/>
      </c:lineChart>
      <c:catAx>
        <c:axId val="2094750848"/>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2094741056"/>
        <c:crossesAt val="0"/>
        <c:auto val="1"/>
        <c:lblAlgn val="ctr"/>
        <c:lblOffset val="100"/>
        <c:tickLblSkip val="2"/>
        <c:tickMarkSkip val="2"/>
        <c:noMultiLvlLbl val="0"/>
      </c:catAx>
      <c:valAx>
        <c:axId val="2094741056"/>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2094750848"/>
        <c:crosses val="autoZero"/>
        <c:crossBetween val="midCat"/>
        <c:majorUnit val="5.000000000000001E-2"/>
        <c:minorUnit val="1E-3"/>
      </c:valAx>
      <c:spPr>
        <a:solidFill>
          <a:srgbClr val="FFFFFF"/>
        </a:solidFill>
        <a:ln w="3175">
          <a:solidFill>
            <a:srgbClr val="000000"/>
          </a:solidFill>
          <a:prstDash val="solid"/>
        </a:ln>
      </c:spPr>
    </c:plotArea>
    <c:legend>
      <c:legendPos val="l"/>
      <c:layout>
        <c:manualLayout>
          <c:xMode val="edge"/>
          <c:yMode val="edge"/>
          <c:x val="0.49698493203438021"/>
          <c:y val="0.50084547188768347"/>
          <c:w val="0.3352764099076585"/>
          <c:h val="0.14491481988022997"/>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chartsheets/sheet1.xml><?xml version="1.0" encoding="utf-8"?>
<chartsheet xmlns="http://schemas.openxmlformats.org/spreadsheetml/2006/main" xmlns:r="http://schemas.openxmlformats.org/officeDocument/2006/relationships">
  <sheetPr>
    <tabColor theme="3"/>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xml><?xml version="1.0" encoding="utf-8"?>
<chartsheet xmlns="http://schemas.openxmlformats.org/spreadsheetml/2006/main" xmlns:r="http://schemas.openxmlformats.org/officeDocument/2006/relationships">
  <sheetPr>
    <tabColor theme="3"/>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3.xml><?xml version="1.0" encoding="utf-8"?>
<chartsheet xmlns="http://schemas.openxmlformats.org/spreadsheetml/2006/main" xmlns:r="http://schemas.openxmlformats.org/officeDocument/2006/relationships">
  <sheetPr>
    <tabColor theme="3"/>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4.xml><?xml version="1.0" encoding="utf-8"?>
<chartsheet xmlns="http://schemas.openxmlformats.org/spreadsheetml/2006/main" xmlns:r="http://schemas.openxmlformats.org/officeDocument/2006/relationships">
  <sheetPr>
    <tabColor theme="3"/>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9153525" cy="564832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5"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153525" cy="564832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53525" cy="56578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53525" cy="56578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B35"/>
  <sheetViews>
    <sheetView tabSelected="1" workbookViewId="0">
      <selection activeCell="B7" sqref="B7"/>
    </sheetView>
  </sheetViews>
  <sheetFormatPr defaultColWidth="9.140625" defaultRowHeight="15"/>
  <cols>
    <col min="2" max="2" width="165.85546875" customWidth="1"/>
  </cols>
  <sheetData>
    <row r="1" spans="1:2">
      <c r="A1" s="8"/>
      <c r="B1" s="8"/>
    </row>
    <row r="2" spans="1:2" ht="30">
      <c r="A2" s="8"/>
      <c r="B2" s="3" t="s">
        <v>0</v>
      </c>
    </row>
    <row r="3" spans="1:2" ht="18">
      <c r="A3" s="8"/>
      <c r="B3" s="4" t="s">
        <v>1</v>
      </c>
    </row>
    <row r="4" spans="1:2" ht="15.75" thickBot="1">
      <c r="A4" s="8"/>
      <c r="B4" s="7"/>
    </row>
    <row r="5" spans="1:2" ht="27.75" thickTop="1" thickBot="1">
      <c r="A5" s="8"/>
      <c r="B5" s="1" t="s">
        <v>30</v>
      </c>
    </row>
    <row r="6" spans="1:2" ht="15.75" thickTop="1">
      <c r="A6" s="8"/>
      <c r="B6" s="2" t="s">
        <v>250</v>
      </c>
    </row>
    <row r="7" spans="1:2">
      <c r="A7" s="8"/>
      <c r="B7" s="6"/>
    </row>
    <row r="8" spans="1:2" ht="15.75" thickBot="1">
      <c r="A8" s="8"/>
      <c r="B8" s="6"/>
    </row>
    <row r="9" spans="1:2" ht="27" thickBot="1">
      <c r="A9" s="8"/>
      <c r="B9" s="5" t="s">
        <v>2</v>
      </c>
    </row>
    <row r="10" spans="1:2" ht="15" customHeight="1">
      <c r="A10" s="8"/>
      <c r="B10" s="237"/>
    </row>
    <row r="11" spans="1:2" ht="15" customHeight="1">
      <c r="A11" s="8"/>
      <c r="B11" s="238" t="s">
        <v>169</v>
      </c>
    </row>
    <row r="12" spans="1:2" ht="15" customHeight="1">
      <c r="A12" s="8"/>
      <c r="B12" s="239" t="s">
        <v>171</v>
      </c>
    </row>
    <row r="13" spans="1:2" ht="15" customHeight="1">
      <c r="A13" s="8"/>
      <c r="B13" s="240" t="s">
        <v>172</v>
      </c>
    </row>
    <row r="14" spans="1:2" ht="15" customHeight="1">
      <c r="A14" s="8"/>
      <c r="B14" s="240" t="s">
        <v>173</v>
      </c>
    </row>
    <row r="15" spans="1:2" ht="15" customHeight="1">
      <c r="A15" s="8"/>
      <c r="B15" s="239" t="s">
        <v>174</v>
      </c>
    </row>
    <row r="16" spans="1:2" ht="15" customHeight="1">
      <c r="A16" s="8"/>
      <c r="B16" s="241" t="s">
        <v>175</v>
      </c>
    </row>
    <row r="17" spans="1:2" ht="15" customHeight="1">
      <c r="A17" s="8"/>
      <c r="B17" s="242" t="s">
        <v>176</v>
      </c>
    </row>
    <row r="18" spans="1:2" ht="15" customHeight="1">
      <c r="A18" s="8"/>
      <c r="B18" s="239" t="s">
        <v>177</v>
      </c>
    </row>
    <row r="19" spans="1:2" ht="15" customHeight="1">
      <c r="A19" s="8"/>
      <c r="B19" s="239" t="s">
        <v>178</v>
      </c>
    </row>
    <row r="20" spans="1:2" ht="15" customHeight="1">
      <c r="A20" s="8"/>
      <c r="B20" s="239" t="s">
        <v>179</v>
      </c>
    </row>
    <row r="21" spans="1:2" ht="15" customHeight="1">
      <c r="A21" s="8"/>
      <c r="B21" s="239" t="s">
        <v>180</v>
      </c>
    </row>
    <row r="22" spans="1:2" ht="15" customHeight="1">
      <c r="A22" s="8"/>
      <c r="B22" s="243"/>
    </row>
    <row r="23" spans="1:2" ht="15" customHeight="1">
      <c r="A23" s="8"/>
      <c r="B23" s="238" t="s">
        <v>170</v>
      </c>
    </row>
    <row r="24" spans="1:2">
      <c r="B24" s="390" t="s">
        <v>193</v>
      </c>
    </row>
    <row r="25" spans="1:2">
      <c r="B25" s="391" t="s">
        <v>203</v>
      </c>
    </row>
    <row r="26" spans="1:2">
      <c r="B26" s="391" t="s">
        <v>230</v>
      </c>
    </row>
    <row r="27" spans="1:2">
      <c r="B27" s="391" t="s">
        <v>228</v>
      </c>
    </row>
    <row r="28" spans="1:2">
      <c r="B28" s="391" t="s">
        <v>229</v>
      </c>
    </row>
    <row r="29" spans="1:2" ht="15.75" thickBot="1"/>
    <row r="30" spans="1:2" ht="27" thickBot="1">
      <c r="B30" s="5" t="s">
        <v>4</v>
      </c>
    </row>
    <row r="31" spans="1:2">
      <c r="B31" s="361" t="s">
        <v>28</v>
      </c>
    </row>
    <row r="32" spans="1:2">
      <c r="B32" s="361" t="s">
        <v>29</v>
      </c>
    </row>
    <row r="33" spans="2:2">
      <c r="B33" s="362" t="s">
        <v>214</v>
      </c>
    </row>
    <row r="34" spans="2:2">
      <c r="B34" s="361" t="s">
        <v>213</v>
      </c>
    </row>
    <row r="35" spans="2:2">
      <c r="B35" s="36"/>
    </row>
  </sheetData>
  <hyperlinks>
    <hyperlink ref="B12" location="'TD1'!A1" display="Population growth and mortality rates in France, 1984-2011"/>
    <hyperlink ref="B13" location="'TD2'!A1" display="Population by age group in France, 1984-2013 (male + female)"/>
    <hyperlink ref="B14" location="'TD2(m)'!A1" display="Population by age group in France, 1984-2013 (male)"/>
    <hyperlink ref="B15" location="'TD2(f)'!A1" display="Population by age group in France, 1984-2010 (female)"/>
    <hyperlink ref="B16" location="'TD3'!A1" display="Decedents by age group in France, 1984-2011 (male + female)"/>
    <hyperlink ref="B17" location="'TD3(m)'!A1" display="Decedents by age group in France, 1984-2011 (male population)"/>
    <hyperlink ref="B18" location="'TD3(f)'!A1" display="Decedents by age group in France, 1984-2011 (female population)"/>
    <hyperlink ref="B19" location="'TD4(m)'!A1" display="Mortality rate for 100000 by age group in France, 1984-2013 (male)"/>
    <hyperlink ref="B20" location="'TD4(f)'!A1" display="Mortality rate for 100000 by age group in France, 1984-2013 (female)"/>
    <hyperlink ref="B21" location="'TD5'!A1" display="Relative Mortality by Wealth Group, Age, Gender, and Time Period"/>
    <hyperlink ref="B24" location="'TD6'!A1" display="Table D6. Wealth distribution using estate multiplier approach with differential mortality parameters coming from Blampain and Chardon (2011)"/>
    <hyperlink ref="B25" location="'TD7'!A1" display="Table D7: Wealth concentration in France (1984-2010), reconciliation of capitalization and estate multiplier methods"/>
    <hyperlink ref="B27" location="'TD8'!A1" display="Table D7: Wealth concentration in France (1984-2010), reconciliation of capitalization and estate multiplier methods"/>
    <hyperlink ref="B28" location="'TD9'!A1" display="Table D7: Wealth concentration in France (1984-2010), reconciliation of capitalization and estate multiplier methods"/>
    <hyperlink ref="B26" location="'TD8'!A1" display="Table D8. Wealth composition in % of total wealth (bottom 50%, middle 40%, top 10%, top 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N37"/>
  <sheetViews>
    <sheetView workbookViewId="0">
      <selection activeCell="O15" sqref="O15"/>
    </sheetView>
  </sheetViews>
  <sheetFormatPr defaultColWidth="12.28515625" defaultRowHeight="15.75"/>
  <cols>
    <col min="1" max="16384" width="12.28515625" style="113"/>
  </cols>
  <sheetData>
    <row r="1" spans="1:14">
      <c r="A1" s="40" t="s">
        <v>31</v>
      </c>
    </row>
    <row r="5" spans="1:14" ht="16.5" thickBot="1"/>
    <row r="6" spans="1:14" ht="31.5" customHeight="1">
      <c r="A6" s="405" t="s">
        <v>137</v>
      </c>
      <c r="B6" s="406"/>
      <c r="C6" s="406"/>
      <c r="D6" s="406"/>
      <c r="E6" s="406"/>
      <c r="F6" s="406"/>
      <c r="G6" s="406"/>
      <c r="H6" s="406"/>
      <c r="I6" s="406"/>
      <c r="J6" s="406"/>
      <c r="K6" s="406"/>
      <c r="L6" s="407"/>
    </row>
    <row r="7" spans="1:14">
      <c r="A7" s="194" t="s">
        <v>21</v>
      </c>
      <c r="B7" s="195"/>
      <c r="C7" s="195" t="s">
        <v>138</v>
      </c>
      <c r="D7" s="195" t="s">
        <v>139</v>
      </c>
      <c r="E7" s="195" t="s">
        <v>140</v>
      </c>
      <c r="F7" s="195" t="s">
        <v>141</v>
      </c>
      <c r="G7" s="195" t="s">
        <v>142</v>
      </c>
      <c r="H7" s="195" t="s">
        <v>143</v>
      </c>
      <c r="I7" s="195" t="s">
        <v>144</v>
      </c>
      <c r="J7" s="195" t="s">
        <v>145</v>
      </c>
      <c r="K7" s="195" t="s">
        <v>146</v>
      </c>
      <c r="L7" s="196" t="s">
        <v>147</v>
      </c>
    </row>
    <row r="8" spans="1:14" ht="14.45" customHeight="1">
      <c r="A8" s="403" t="s">
        <v>95</v>
      </c>
      <c r="B8" s="99" t="s">
        <v>33</v>
      </c>
      <c r="C8" s="99" t="s">
        <v>34</v>
      </c>
      <c r="D8" s="99" t="s">
        <v>35</v>
      </c>
      <c r="E8" s="99" t="s">
        <v>36</v>
      </c>
      <c r="F8" s="99" t="s">
        <v>37</v>
      </c>
      <c r="G8" s="99" t="s">
        <v>38</v>
      </c>
      <c r="H8" s="99" t="s">
        <v>39</v>
      </c>
      <c r="I8" s="99" t="s">
        <v>40</v>
      </c>
      <c r="J8" s="99" t="s">
        <v>41</v>
      </c>
      <c r="K8" s="99" t="s">
        <v>42</v>
      </c>
      <c r="L8" s="100" t="s">
        <v>43</v>
      </c>
    </row>
    <row r="9" spans="1:14">
      <c r="A9" s="403"/>
      <c r="B9" s="118" t="s">
        <v>81</v>
      </c>
      <c r="C9" s="197" t="s">
        <v>82</v>
      </c>
      <c r="D9" s="135" t="s">
        <v>83</v>
      </c>
      <c r="E9" s="135" t="s">
        <v>84</v>
      </c>
      <c r="F9" s="135" t="s">
        <v>85</v>
      </c>
      <c r="G9" s="135" t="s">
        <v>86</v>
      </c>
      <c r="H9" s="135" t="s">
        <v>87</v>
      </c>
      <c r="I9" s="135" t="s">
        <v>88</v>
      </c>
      <c r="J9" s="135" t="s">
        <v>89</v>
      </c>
      <c r="K9" s="135" t="s">
        <v>136</v>
      </c>
      <c r="L9" s="121" t="s">
        <v>91</v>
      </c>
    </row>
    <row r="10" spans="1:14">
      <c r="A10" s="75">
        <v>1984</v>
      </c>
      <c r="B10" s="88">
        <f>'TD3(f)'!B10/'TD2(f)'!B10*100000</f>
        <v>924.76677784879143</v>
      </c>
      <c r="C10" s="198">
        <f>'TD3(f)'!C10/'TD2(f)'!C10*100000</f>
        <v>110.99766437354479</v>
      </c>
      <c r="D10" s="198">
        <f>'TD3(f)'!D10/'TD2(f)'!D10*100000</f>
        <v>31.022752651715269</v>
      </c>
      <c r="E10" s="198">
        <f>'TD3(f)'!E10/'TD2(f)'!E10*100000</f>
        <v>56.334815882224191</v>
      </c>
      <c r="F10" s="198">
        <f>'TD3(f)'!F10/'TD2(f)'!F10*100000</f>
        <v>88.339010382056017</v>
      </c>
      <c r="G10" s="198">
        <f>'TD3(f)'!G10/'TD2(f)'!G10*100000</f>
        <v>195.29661784251221</v>
      </c>
      <c r="H10" s="198">
        <f>'TD3(f)'!H10/'TD2(f)'!H10*100000</f>
        <v>423.0024343926774</v>
      </c>
      <c r="I10" s="198">
        <f>'TD3(f)'!I10/'TD2(f)'!I10*100000</f>
        <v>871.22258117104559</v>
      </c>
      <c r="J10" s="198">
        <f>'TD3(f)'!J10/'TD2(f)'!J10*100000</f>
        <v>2742.4924686719914</v>
      </c>
      <c r="K10" s="198">
        <f>'TD3(f)'!K10/'TD2(f)'!K10*100000</f>
        <v>8685.5339448568047</v>
      </c>
      <c r="L10" s="199">
        <f>'TD3(f)'!L10/'TD2(f)'!L10*100000</f>
        <v>21493.369055592768</v>
      </c>
      <c r="N10" s="203"/>
    </row>
    <row r="11" spans="1:14">
      <c r="A11" s="75">
        <v>1985</v>
      </c>
      <c r="B11" s="88">
        <f>'TD3(f)'!B11/'TD2(f)'!B11*100000</f>
        <v>939.61968788755894</v>
      </c>
      <c r="C11" s="198">
        <f>'TD3(f)'!C11/'TD2(f)'!C11*100000</f>
        <v>109.17040485715938</v>
      </c>
      <c r="D11" s="198">
        <f>'TD3(f)'!D11/'TD2(f)'!D11*100000</f>
        <v>28.904831811222351</v>
      </c>
      <c r="E11" s="198">
        <f>'TD3(f)'!E11/'TD2(f)'!E11*100000</f>
        <v>55.146217295816378</v>
      </c>
      <c r="F11" s="198">
        <f>'TD3(f)'!F11/'TD2(f)'!F11*100000</f>
        <v>88.555582662285829</v>
      </c>
      <c r="G11" s="198">
        <f>'TD3(f)'!G11/'TD2(f)'!G11*100000</f>
        <v>183.42787142183533</v>
      </c>
      <c r="H11" s="198">
        <f>'TD3(f)'!H11/'TD2(f)'!H11*100000</f>
        <v>420.85326669612135</v>
      </c>
      <c r="I11" s="198">
        <f>'TD3(f)'!I11/'TD2(f)'!I11*100000</f>
        <v>863.75120800561092</v>
      </c>
      <c r="J11" s="198">
        <f>'TD3(f)'!J11/'TD2(f)'!J11*100000</f>
        <v>2774.7867288489474</v>
      </c>
      <c r="K11" s="198">
        <f>'TD3(f)'!K11/'TD2(f)'!K11*100000</f>
        <v>8815.523374989596</v>
      </c>
      <c r="L11" s="199">
        <f>'TD3(f)'!L11/'TD2(f)'!L11*100000</f>
        <v>21751.41532130097</v>
      </c>
    </row>
    <row r="12" spans="1:14">
      <c r="A12" s="75">
        <v>1986</v>
      </c>
      <c r="B12" s="88">
        <f>'TD3(f)'!B12/'TD2(f)'!B12*100000</f>
        <v>926.28379042656536</v>
      </c>
      <c r="C12" s="198">
        <f>'TD3(f)'!C12/'TD2(f)'!C12*100000</f>
        <v>107.59846071332635</v>
      </c>
      <c r="D12" s="198">
        <f>'TD3(f)'!D12/'TD2(f)'!D12*100000</f>
        <v>29.150768860769229</v>
      </c>
      <c r="E12" s="198">
        <f>'TD3(f)'!E12/'TD2(f)'!E12*100000</f>
        <v>52.903513355093992</v>
      </c>
      <c r="F12" s="198">
        <f>'TD3(f)'!F12/'TD2(f)'!F12*100000</f>
        <v>83.669136343402371</v>
      </c>
      <c r="G12" s="198">
        <f>'TD3(f)'!G12/'TD2(f)'!G12*100000</f>
        <v>183.09647304782393</v>
      </c>
      <c r="H12" s="198">
        <f>'TD3(f)'!H12/'TD2(f)'!H12*100000</f>
        <v>410.24927192726483</v>
      </c>
      <c r="I12" s="198">
        <f>'TD3(f)'!I12/'TD2(f)'!I12*100000</f>
        <v>858.46106831538884</v>
      </c>
      <c r="J12" s="198">
        <f>'TD3(f)'!J12/'TD2(f)'!J12*100000</f>
        <v>2741.7459439665804</v>
      </c>
      <c r="K12" s="198">
        <f>'TD3(f)'!K12/'TD2(f)'!K12*100000</f>
        <v>8574.167618604306</v>
      </c>
      <c r="L12" s="199">
        <f>'TD3(f)'!L12/'TD2(f)'!L12*100000</f>
        <v>21437.777529193761</v>
      </c>
    </row>
    <row r="13" spans="1:14">
      <c r="A13" s="75">
        <v>1987</v>
      </c>
      <c r="B13" s="88">
        <f>'TD3(f)'!B13/'TD2(f)'!B13*100000</f>
        <v>882.84714377550847</v>
      </c>
      <c r="C13" s="198">
        <f>'TD3(f)'!C13/'TD2(f)'!C13*100000</f>
        <v>99.659021850741993</v>
      </c>
      <c r="D13" s="198">
        <f>'TD3(f)'!D13/'TD2(f)'!D13*100000</f>
        <v>25.633252182127119</v>
      </c>
      <c r="E13" s="198">
        <f>'TD3(f)'!E13/'TD2(f)'!E13*100000</f>
        <v>49.075058134618395</v>
      </c>
      <c r="F13" s="198">
        <f>'TD3(f)'!F13/'TD2(f)'!F13*100000</f>
        <v>83.398908774926426</v>
      </c>
      <c r="G13" s="198">
        <f>'TD3(f)'!G13/'TD2(f)'!G13*100000</f>
        <v>176.39501371575403</v>
      </c>
      <c r="H13" s="198">
        <f>'TD3(f)'!H13/'TD2(f)'!H13*100000</f>
        <v>401.10472832221802</v>
      </c>
      <c r="I13" s="198">
        <f>'TD3(f)'!I13/'TD2(f)'!I13*100000</f>
        <v>834.801654524848</v>
      </c>
      <c r="J13" s="198">
        <f>'TD3(f)'!J13/'TD2(f)'!J13*100000</f>
        <v>2628.9881334007659</v>
      </c>
      <c r="K13" s="198">
        <f>'TD3(f)'!K13/'TD2(f)'!K13*100000</f>
        <v>8020.0654787845324</v>
      </c>
      <c r="L13" s="199">
        <f>'TD3(f)'!L13/'TD2(f)'!L13*100000</f>
        <v>20204.534562898098</v>
      </c>
    </row>
    <row r="14" spans="1:14">
      <c r="A14" s="75">
        <v>1988</v>
      </c>
      <c r="B14" s="88">
        <f>'TD3(f)'!B14/'TD2(f)'!B14*100000</f>
        <v>878.2288510299004</v>
      </c>
      <c r="C14" s="198">
        <f>'TD3(f)'!C14/'TD2(f)'!C14*100000</f>
        <v>99.713847771781303</v>
      </c>
      <c r="D14" s="198">
        <f>'TD3(f)'!D14/'TD2(f)'!D14*100000</f>
        <v>26.067152413177983</v>
      </c>
      <c r="E14" s="198">
        <f>'TD3(f)'!E14/'TD2(f)'!E14*100000</f>
        <v>50.349930847919545</v>
      </c>
      <c r="F14" s="198">
        <f>'TD3(f)'!F14/'TD2(f)'!F14*100000</f>
        <v>82.367859953619913</v>
      </c>
      <c r="G14" s="198">
        <f>'TD3(f)'!G14/'TD2(f)'!G14*100000</f>
        <v>175.61936294960691</v>
      </c>
      <c r="H14" s="198">
        <f>'TD3(f)'!H14/'TD2(f)'!H14*100000</f>
        <v>391.83680376236225</v>
      </c>
      <c r="I14" s="198">
        <f>'TD3(f)'!I14/'TD2(f)'!I14*100000</f>
        <v>828.34729829545165</v>
      </c>
      <c r="J14" s="198">
        <f>'TD3(f)'!J14/'TD2(f)'!J14*100000</f>
        <v>2587.3497664984607</v>
      </c>
      <c r="K14" s="198">
        <f>'TD3(f)'!K14/'TD2(f)'!K14*100000</f>
        <v>7848.1924641857786</v>
      </c>
      <c r="L14" s="199">
        <f>'TD3(f)'!L14/'TD2(f)'!L14*100000</f>
        <v>19934.657836644594</v>
      </c>
    </row>
    <row r="15" spans="1:14">
      <c r="A15" s="75">
        <v>1989</v>
      </c>
      <c r="B15" s="88">
        <f>'TD3(f)'!B15/'TD2(f)'!B15*100000</f>
        <v>883.30254952086511</v>
      </c>
      <c r="C15" s="198">
        <f>'TD3(f)'!C15/'TD2(f)'!C15*100000</f>
        <v>95.963302207155948</v>
      </c>
      <c r="D15" s="198">
        <f>'TD3(f)'!D15/'TD2(f)'!D15*100000</f>
        <v>26.197570455664437</v>
      </c>
      <c r="E15" s="198">
        <f>'TD3(f)'!E15/'TD2(f)'!E15*100000</f>
        <v>50.641244761796244</v>
      </c>
      <c r="F15" s="198">
        <f>'TD3(f)'!F15/'TD2(f)'!F15*100000</f>
        <v>83.439763986669249</v>
      </c>
      <c r="G15" s="198">
        <f>'TD3(f)'!G15/'TD2(f)'!G15*100000</f>
        <v>171.46545499293009</v>
      </c>
      <c r="H15" s="198">
        <f>'TD3(f)'!H15/'TD2(f)'!H15*100000</f>
        <v>383.30356972795033</v>
      </c>
      <c r="I15" s="198">
        <f>'TD3(f)'!I15/'TD2(f)'!I15*100000</f>
        <v>825.4161123739093</v>
      </c>
      <c r="J15" s="198">
        <f>'TD3(f)'!J15/'TD2(f)'!J15*100000</f>
        <v>2502.1159486918195</v>
      </c>
      <c r="K15" s="198">
        <f>'TD3(f)'!K15/'TD2(f)'!K15*100000</f>
        <v>7808.936137046453</v>
      </c>
      <c r="L15" s="199">
        <f>'TD3(f)'!L15/'TD2(f)'!L15*100000</f>
        <v>20314.015796551739</v>
      </c>
    </row>
    <row r="16" spans="1:14">
      <c r="A16" s="75">
        <v>1990</v>
      </c>
      <c r="B16" s="88">
        <f>'TD3(f)'!B16/'TD2(f)'!B16*100000</f>
        <v>873.27168550029887</v>
      </c>
      <c r="C16" s="198">
        <f>'TD3(f)'!C16/'TD2(f)'!C16*100000</f>
        <v>91.124138885838818</v>
      </c>
      <c r="D16" s="198">
        <f>'TD3(f)'!D16/'TD2(f)'!D16*100000</f>
        <v>24.87373374745108</v>
      </c>
      <c r="E16" s="198">
        <f>'TD3(f)'!E16/'TD2(f)'!E16*100000</f>
        <v>48.491642976942003</v>
      </c>
      <c r="F16" s="198">
        <f>'TD3(f)'!F16/'TD2(f)'!F16*100000</f>
        <v>82.103360488441382</v>
      </c>
      <c r="G16" s="198">
        <f>'TD3(f)'!G16/'TD2(f)'!G16*100000</f>
        <v>163.821417760125</v>
      </c>
      <c r="H16" s="198">
        <f>'TD3(f)'!H16/'TD2(f)'!H16*100000</f>
        <v>373.3831490444818</v>
      </c>
      <c r="I16" s="198">
        <f>'TD3(f)'!I16/'TD2(f)'!I16*100000</f>
        <v>787.450100078476</v>
      </c>
      <c r="J16" s="198">
        <f>'TD3(f)'!J16/'TD2(f)'!J16*100000</f>
        <v>2362.8389454122944</v>
      </c>
      <c r="K16" s="198">
        <f>'TD3(f)'!K16/'TD2(f)'!K16*100000</f>
        <v>7623.3241876924167</v>
      </c>
      <c r="L16" s="199">
        <f>'TD3(f)'!L16/'TD2(f)'!L16*100000</f>
        <v>20115.247104980062</v>
      </c>
    </row>
    <row r="17" spans="1:12">
      <c r="A17" s="75">
        <v>1991</v>
      </c>
      <c r="B17" s="88">
        <f>'TD3(f)'!B17/'TD2(f)'!B17*100000</f>
        <v>864.26156445617198</v>
      </c>
      <c r="C17" s="198">
        <f>'TD3(f)'!C17/'TD2(f)'!C17*100000</f>
        <v>92.42840777203395</v>
      </c>
      <c r="D17" s="198">
        <f>'TD3(f)'!D17/'TD2(f)'!D17*100000</f>
        <v>24.121760421637997</v>
      </c>
      <c r="E17" s="198">
        <f>'TD3(f)'!E17/'TD2(f)'!E17*100000</f>
        <v>51.130562639496119</v>
      </c>
      <c r="F17" s="198">
        <f>'TD3(f)'!F17/'TD2(f)'!F17*100000</f>
        <v>80.973490621736104</v>
      </c>
      <c r="G17" s="198">
        <f>'TD3(f)'!G17/'TD2(f)'!G17*100000</f>
        <v>166.75627786003173</v>
      </c>
      <c r="H17" s="198">
        <f>'TD3(f)'!H17/'TD2(f)'!H17*100000</f>
        <v>364.50610230707241</v>
      </c>
      <c r="I17" s="198">
        <f>'TD3(f)'!I17/'TD2(f)'!I17*100000</f>
        <v>787.31131003293922</v>
      </c>
      <c r="J17" s="198">
        <f>'TD3(f)'!J17/'TD2(f)'!J17*100000</f>
        <v>2218.3399846825464</v>
      </c>
      <c r="K17" s="198">
        <f>'TD3(f)'!K17/'TD2(f)'!K17*100000</f>
        <v>7428.5694023870492</v>
      </c>
      <c r="L17" s="199">
        <f>'TD3(f)'!L17/'TD2(f)'!L17*100000</f>
        <v>19355.97259016976</v>
      </c>
    </row>
    <row r="18" spans="1:12">
      <c r="A18" s="75">
        <v>1992</v>
      </c>
      <c r="B18" s="88">
        <f>'TD3(f)'!B18/'TD2(f)'!B18*100000</f>
        <v>852.87561758423283</v>
      </c>
      <c r="C18" s="198">
        <f>'TD3(f)'!C18/'TD2(f)'!C18*100000</f>
        <v>82.996371286335062</v>
      </c>
      <c r="D18" s="198">
        <f>'TD3(f)'!D18/'TD2(f)'!D18*100000</f>
        <v>23.038276338089592</v>
      </c>
      <c r="E18" s="198">
        <f>'TD3(f)'!E18/'TD2(f)'!E18*100000</f>
        <v>49.529677833336478</v>
      </c>
      <c r="F18" s="198">
        <f>'TD3(f)'!F18/'TD2(f)'!F18*100000</f>
        <v>86.833930515614625</v>
      </c>
      <c r="G18" s="198">
        <f>'TD3(f)'!G18/'TD2(f)'!G18*100000</f>
        <v>164.96927138019103</v>
      </c>
      <c r="H18" s="198">
        <f>'TD3(f)'!H18/'TD2(f)'!H18*100000</f>
        <v>357.08502476422336</v>
      </c>
      <c r="I18" s="198">
        <f>'TD3(f)'!I18/'TD2(f)'!I18*100000</f>
        <v>769.39134681723851</v>
      </c>
      <c r="J18" s="198">
        <f>'TD3(f)'!J18/'TD2(f)'!J18*100000</f>
        <v>2082.3085351300419</v>
      </c>
      <c r="K18" s="198">
        <f>'TD3(f)'!K18/'TD2(f)'!K18*100000</f>
        <v>7163.5449653984269</v>
      </c>
      <c r="L18" s="199">
        <f>'TD3(f)'!L18/'TD2(f)'!L18*100000</f>
        <v>18888.85422408026</v>
      </c>
    </row>
    <row r="19" spans="1:12">
      <c r="A19" s="75">
        <v>1993</v>
      </c>
      <c r="B19" s="88">
        <f>'TD3(f)'!B19/'TD2(f)'!B19*100000</f>
        <v>871.14981210921223</v>
      </c>
      <c r="C19" s="198">
        <f>'TD3(f)'!C19/'TD2(f)'!C19*100000</f>
        <v>77.18728797295725</v>
      </c>
      <c r="D19" s="198">
        <f>'TD3(f)'!D19/'TD2(f)'!D19*100000</f>
        <v>23.274628364901435</v>
      </c>
      <c r="E19" s="198">
        <f>'TD3(f)'!E19/'TD2(f)'!E19*100000</f>
        <v>50.256565611232034</v>
      </c>
      <c r="F19" s="198">
        <f>'TD3(f)'!F19/'TD2(f)'!F19*100000</f>
        <v>83.468045151973001</v>
      </c>
      <c r="G19" s="198">
        <f>'TD3(f)'!G19/'TD2(f)'!G19*100000</f>
        <v>171.08252112275909</v>
      </c>
      <c r="H19" s="198">
        <f>'TD3(f)'!H19/'TD2(f)'!H19*100000</f>
        <v>358.91889469366544</v>
      </c>
      <c r="I19" s="198">
        <f>'TD3(f)'!I19/'TD2(f)'!I19*100000</f>
        <v>775.42564089051086</v>
      </c>
      <c r="J19" s="198">
        <f>'TD3(f)'!J19/'TD2(f)'!J19*100000</f>
        <v>2005.0458996796981</v>
      </c>
      <c r="K19" s="198">
        <f>'TD3(f)'!K19/'TD2(f)'!K19*100000</f>
        <v>7231.6286702921843</v>
      </c>
      <c r="L19" s="199">
        <f>'TD3(f)'!L19/'TD2(f)'!L19*100000</f>
        <v>19106.562501022785</v>
      </c>
    </row>
    <row r="20" spans="1:12">
      <c r="A20" s="75">
        <v>1994</v>
      </c>
      <c r="B20" s="88">
        <f>'TD3(f)'!B20/'TD2(f)'!B20*100000</f>
        <v>842.92653147103624</v>
      </c>
      <c r="C20" s="198">
        <f>'TD3(f)'!C20/'TD2(f)'!C20*100000</f>
        <v>71.663846914084104</v>
      </c>
      <c r="D20" s="198">
        <f>'TD3(f)'!D20/'TD2(f)'!D20*100000</f>
        <v>21.306728830921742</v>
      </c>
      <c r="E20" s="198">
        <f>'TD3(f)'!E20/'TD2(f)'!E20*100000</f>
        <v>47.650183802011725</v>
      </c>
      <c r="F20" s="198">
        <f>'TD3(f)'!F20/'TD2(f)'!F20*100000</f>
        <v>85.402471829750269</v>
      </c>
      <c r="G20" s="198">
        <f>'TD3(f)'!G20/'TD2(f)'!G20*100000</f>
        <v>166.96094254940402</v>
      </c>
      <c r="H20" s="198">
        <f>'TD3(f)'!H20/'TD2(f)'!H20*100000</f>
        <v>348.29259805441626</v>
      </c>
      <c r="I20" s="198">
        <f>'TD3(f)'!I20/'TD2(f)'!I20*100000</f>
        <v>752.16069160619304</v>
      </c>
      <c r="J20" s="198">
        <f>'TD3(f)'!J20/'TD2(f)'!J20*100000</f>
        <v>1885.315605252649</v>
      </c>
      <c r="K20" s="198">
        <f>'TD3(f)'!K20/'TD2(f)'!K20*100000</f>
        <v>6801.8644250098041</v>
      </c>
      <c r="L20" s="199">
        <f>'TD3(f)'!L20/'TD2(f)'!L20*100000</f>
        <v>18300.370635686922</v>
      </c>
    </row>
    <row r="21" spans="1:12">
      <c r="A21" s="75">
        <v>1995</v>
      </c>
      <c r="B21" s="88">
        <f>'TD3(f)'!B21/'TD2(f)'!B21*100000</f>
        <v>864.41949229181648</v>
      </c>
      <c r="C21" s="198">
        <f>'TD3(f)'!C21/'TD2(f)'!C21*100000</f>
        <v>66.340648012008302</v>
      </c>
      <c r="D21" s="198">
        <f>'TD3(f)'!D21/'TD2(f)'!D21*100000</f>
        <v>21.842975707566879</v>
      </c>
      <c r="E21" s="198">
        <f>'TD3(f)'!E21/'TD2(f)'!E21*100000</f>
        <v>48.236854014503756</v>
      </c>
      <c r="F21" s="198">
        <f>'TD3(f)'!F21/'TD2(f)'!F21*100000</f>
        <v>84.870914077459602</v>
      </c>
      <c r="G21" s="198">
        <f>'TD3(f)'!G21/'TD2(f)'!G21*100000</f>
        <v>173.30104753875491</v>
      </c>
      <c r="H21" s="198">
        <f>'TD3(f)'!H21/'TD2(f)'!H21*100000</f>
        <v>337.79258716807828</v>
      </c>
      <c r="I21" s="198">
        <f>'TD3(f)'!I21/'TD2(f)'!I21*100000</f>
        <v>752.45395793443072</v>
      </c>
      <c r="J21" s="198">
        <f>'TD3(f)'!J21/'TD2(f)'!J21*100000</f>
        <v>1894.8486893302113</v>
      </c>
      <c r="K21" s="198">
        <f>'TD3(f)'!K21/'TD2(f)'!K21*100000</f>
        <v>7048.3102819269079</v>
      </c>
      <c r="L21" s="199">
        <f>'TD3(f)'!L21/'TD2(f)'!L21*100000</f>
        <v>18633.410310178344</v>
      </c>
    </row>
    <row r="22" spans="1:12">
      <c r="A22" s="75">
        <v>1996</v>
      </c>
      <c r="B22" s="88">
        <f>'TD3(f)'!B22/'TD2(f)'!B22*100000</f>
        <v>869.64268849827226</v>
      </c>
      <c r="C22" s="198">
        <f>'TD3(f)'!C22/'TD2(f)'!C22*100000</f>
        <v>62.559908080293468</v>
      </c>
      <c r="D22" s="198">
        <f>'TD3(f)'!D22/'TD2(f)'!D22*100000</f>
        <v>19.816746822356791</v>
      </c>
      <c r="E22" s="198">
        <f>'TD3(f)'!E22/'TD2(f)'!E22*100000</f>
        <v>44.58003182396331</v>
      </c>
      <c r="F22" s="198">
        <f>'TD3(f)'!F22/'TD2(f)'!F22*100000</f>
        <v>83.194102110249077</v>
      </c>
      <c r="G22" s="198">
        <f>'TD3(f)'!G22/'TD2(f)'!G22*100000</f>
        <v>168.64299922645964</v>
      </c>
      <c r="H22" s="198">
        <f>'TD3(f)'!H22/'TD2(f)'!H22*100000</f>
        <v>337.41685951483174</v>
      </c>
      <c r="I22" s="198">
        <f>'TD3(f)'!I22/'TD2(f)'!I22*100000</f>
        <v>739.9148387252493</v>
      </c>
      <c r="J22" s="198">
        <f>'TD3(f)'!J22/'TD2(f)'!J22*100000</f>
        <v>1911.8528580615587</v>
      </c>
      <c r="K22" s="198">
        <f>'TD3(f)'!K22/'TD2(f)'!K22*100000</f>
        <v>7171.0379520882771</v>
      </c>
      <c r="L22" s="199">
        <f>'TD3(f)'!L22/'TD2(f)'!L22*100000</f>
        <v>18824.326718390144</v>
      </c>
    </row>
    <row r="23" spans="1:12">
      <c r="A23" s="75">
        <v>1997</v>
      </c>
      <c r="B23" s="88">
        <f>'TD3(f)'!B23/'TD2(f)'!B23*100000</f>
        <v>861.80623748545395</v>
      </c>
      <c r="C23" s="198">
        <f>'TD3(f)'!C23/'TD2(f)'!C23*100000</f>
        <v>62.488677045482959</v>
      </c>
      <c r="D23" s="198">
        <f>'TD3(f)'!D23/'TD2(f)'!D23*100000</f>
        <v>20.456657159922631</v>
      </c>
      <c r="E23" s="198">
        <f>'TD3(f)'!E23/'TD2(f)'!E23*100000</f>
        <v>38.988884935296603</v>
      </c>
      <c r="F23" s="198">
        <f>'TD3(f)'!F23/'TD2(f)'!F23*100000</f>
        <v>73.503463945756224</v>
      </c>
      <c r="G23" s="198">
        <f>'TD3(f)'!G23/'TD2(f)'!G23*100000</f>
        <v>166.22319472997077</v>
      </c>
      <c r="H23" s="198">
        <f>'TD3(f)'!H23/'TD2(f)'!H23*100000</f>
        <v>332.7907373998213</v>
      </c>
      <c r="I23" s="198">
        <f>'TD3(f)'!I23/'TD2(f)'!I23*100000</f>
        <v>723.87485514389607</v>
      </c>
      <c r="J23" s="198">
        <f>'TD3(f)'!J23/'TD2(f)'!J23*100000</f>
        <v>1905.0274582919972</v>
      </c>
      <c r="K23" s="198">
        <f>'TD3(f)'!K23/'TD2(f)'!K23*100000</f>
        <v>7178.3905048082406</v>
      </c>
      <c r="L23" s="199">
        <f>'TD3(f)'!L23/'TD2(f)'!L23*100000</f>
        <v>18631.238324894366</v>
      </c>
    </row>
    <row r="24" spans="1:12">
      <c r="A24" s="75">
        <f t="shared" ref="A24:A37" si="0">A23+1</f>
        <v>1998</v>
      </c>
      <c r="B24" s="88">
        <f>'TD3(f)'!B24/'TD2(f)'!B24*100000</f>
        <v>626.54298369057301</v>
      </c>
      <c r="C24" s="198">
        <f>'TD3(f)'!C24/'TD2(f)'!C24*100000</f>
        <v>62.004400616274744</v>
      </c>
      <c r="D24" s="198">
        <f>'TD3(f)'!D24/'TD2(f)'!D24*100000</f>
        <v>19.416210478052957</v>
      </c>
      <c r="E24" s="198">
        <f>'TD3(f)'!E24/'TD2(f)'!E24*100000</f>
        <v>41.018550872835434</v>
      </c>
      <c r="F24" s="198">
        <f>'TD3(f)'!F24/'TD2(f)'!F24*100000</f>
        <v>71.477368192686555</v>
      </c>
      <c r="G24" s="198">
        <f>'TD3(f)'!G24/'TD2(f)'!G24*100000</f>
        <v>162.77084624469418</v>
      </c>
      <c r="H24" s="198">
        <f>'TD3(f)'!H24/'TD2(f)'!H24*100000</f>
        <v>325.59764528376559</v>
      </c>
      <c r="I24" s="198">
        <f>'TD3(f)'!I24/'TD2(f)'!I24*100000</f>
        <v>713.12601303100246</v>
      </c>
      <c r="J24" s="198">
        <f>'TD3(f)'!J24/'TD2(f)'!J24*100000</f>
        <v>1929.9475890264669</v>
      </c>
      <c r="K24" s="198">
        <f>'TD3(f)'!K24/'TD2(f)'!K24*100000</f>
        <v>7230.5871533829377</v>
      </c>
      <c r="L24" s="199">
        <f>'TD3(f)'!L24/'TD2(f)'!L24*100000</f>
        <v>18600.058419217337</v>
      </c>
    </row>
    <row r="25" spans="1:12">
      <c r="A25" s="75">
        <f t="shared" si="0"/>
        <v>1999</v>
      </c>
      <c r="B25" s="88">
        <f>'TD3(f)'!B25/'TD2(f)'!B25*100000</f>
        <v>623.04122243874235</v>
      </c>
      <c r="C25" s="198">
        <f>'TD3(f)'!C25/'TD2(f)'!C25*100000</f>
        <v>59.174700903954374</v>
      </c>
      <c r="D25" s="198">
        <f>'TD3(f)'!D25/'TD2(f)'!D25*100000</f>
        <v>19.638674745323293</v>
      </c>
      <c r="E25" s="198">
        <f>'TD3(f)'!E25/'TD2(f)'!E25*100000</f>
        <v>39.423428532668154</v>
      </c>
      <c r="F25" s="198">
        <f>'TD3(f)'!F25/'TD2(f)'!F25*100000</f>
        <v>69.97607239894468</v>
      </c>
      <c r="G25" s="198">
        <f>'TD3(f)'!G25/'TD2(f)'!G25*100000</f>
        <v>166.92109055112493</v>
      </c>
      <c r="H25" s="198">
        <f>'TD3(f)'!H25/'TD2(f)'!H25*100000</f>
        <v>319.80245384544435</v>
      </c>
      <c r="I25" s="198">
        <f>'TD3(f)'!I25/'TD2(f)'!I25*100000</f>
        <v>694.96523278319705</v>
      </c>
      <c r="J25" s="198">
        <f>'TD3(f)'!J25/'TD2(f)'!J25*100000</f>
        <v>1957.7508586675226</v>
      </c>
      <c r="K25" s="198">
        <f>'TD3(f)'!K25/'TD2(f)'!K25*100000</f>
        <v>7216.1547957730945</v>
      </c>
      <c r="L25" s="199">
        <f>'TD3(f)'!L25/'TD2(f)'!L25*100000</f>
        <v>18710.892186013469</v>
      </c>
    </row>
    <row r="26" spans="1:12">
      <c r="A26" s="75">
        <f t="shared" si="0"/>
        <v>2000</v>
      </c>
      <c r="B26" s="88">
        <f>'TD3(f)'!B26/'TD2(f)'!B26*100000</f>
        <v>602.21308337649612</v>
      </c>
      <c r="C26" s="198">
        <f>'TD3(f)'!C26/'TD2(f)'!C26*100000</f>
        <v>60.473792426786446</v>
      </c>
      <c r="D26" s="198">
        <f>'TD3(f)'!D26/'TD2(f)'!D26*100000</f>
        <v>20.228962275362125</v>
      </c>
      <c r="E26" s="198">
        <f>'TD3(f)'!E26/'TD2(f)'!E26*100000</f>
        <v>34.292393491257613</v>
      </c>
      <c r="F26" s="198">
        <f>'TD3(f)'!F26/'TD2(f)'!F26*100000</f>
        <v>67.932108641362461</v>
      </c>
      <c r="G26" s="198">
        <f>'TD3(f)'!G26/'TD2(f)'!G26*100000</f>
        <v>166.86631279419765</v>
      </c>
      <c r="H26" s="198">
        <f>'TD3(f)'!H26/'TD2(f)'!H26*100000</f>
        <v>313.7946356153949</v>
      </c>
      <c r="I26" s="198">
        <f>'TD3(f)'!I26/'TD2(f)'!I26*100000</f>
        <v>676.80419538050057</v>
      </c>
      <c r="J26" s="198">
        <f>'TD3(f)'!J26/'TD2(f)'!J26*100000</f>
        <v>1867.69705585372</v>
      </c>
      <c r="K26" s="198">
        <f>'TD3(f)'!K26/'TD2(f)'!K26*100000</f>
        <v>6690.5818858332268</v>
      </c>
      <c r="L26" s="199">
        <f>'TD3(f)'!L26/'TD2(f)'!L26*100000</f>
        <v>18335.209178763671</v>
      </c>
    </row>
    <row r="27" spans="1:12">
      <c r="A27" s="75">
        <f t="shared" si="0"/>
        <v>2001</v>
      </c>
      <c r="B27" s="88">
        <f>'TD3(f)'!B27/'TD2(f)'!B27*100000</f>
        <v>592.03577273987582</v>
      </c>
      <c r="C27" s="198">
        <f>'TD3(f)'!C27/'TD2(f)'!C27*100000</f>
        <v>61.895179524283257</v>
      </c>
      <c r="D27" s="198">
        <f>'TD3(f)'!D27/'TD2(f)'!D27*100000</f>
        <v>19.815915699020316</v>
      </c>
      <c r="E27" s="198">
        <f>'TD3(f)'!E27/'TD2(f)'!E27*100000</f>
        <v>36.158157120345798</v>
      </c>
      <c r="F27" s="198">
        <f>'TD3(f)'!F27/'TD2(f)'!F27*100000</f>
        <v>66.386910302394114</v>
      </c>
      <c r="G27" s="198">
        <f>'TD3(f)'!G27/'TD2(f)'!G27*100000</f>
        <v>166.48337688354371</v>
      </c>
      <c r="H27" s="198">
        <f>'TD3(f)'!H27/'TD2(f)'!H27*100000</f>
        <v>314.0095123244966</v>
      </c>
      <c r="I27" s="198">
        <f>'TD3(f)'!I27/'TD2(f)'!I27*100000</f>
        <v>672.80071460754061</v>
      </c>
      <c r="J27" s="198">
        <f>'TD3(f)'!J27/'TD2(f)'!J27*100000</f>
        <v>1829.9529495222619</v>
      </c>
      <c r="K27" s="198">
        <f>'TD3(f)'!K27/'TD2(f)'!K27*100000</f>
        <v>6273.2097035856905</v>
      </c>
      <c r="L27" s="199">
        <f>'TD3(f)'!L27/'TD2(f)'!L27*100000</f>
        <v>18267.257059227843</v>
      </c>
    </row>
    <row r="28" spans="1:12">
      <c r="A28" s="75">
        <f t="shared" si="0"/>
        <v>2002</v>
      </c>
      <c r="B28" s="88">
        <f>'TD3(f)'!B28/'TD2(f)'!B28*100000</f>
        <v>587.1632068586357</v>
      </c>
      <c r="C28" s="198">
        <f>'TD3(f)'!C28/'TD2(f)'!C28*100000</f>
        <v>57.030426621266834</v>
      </c>
      <c r="D28" s="198">
        <f>'TD3(f)'!D28/'TD2(f)'!D28*100000</f>
        <v>18.183297713331033</v>
      </c>
      <c r="E28" s="198">
        <f>'TD3(f)'!E28/'TD2(f)'!E28*100000</f>
        <v>35.148143058397615</v>
      </c>
      <c r="F28" s="198">
        <f>'TD3(f)'!F28/'TD2(f)'!F28*100000</f>
        <v>61.797902689117215</v>
      </c>
      <c r="G28" s="198">
        <f>'TD3(f)'!G28/'TD2(f)'!G28*100000</f>
        <v>166.87575421694683</v>
      </c>
      <c r="H28" s="198">
        <f>'TD3(f)'!H28/'TD2(f)'!H28*100000</f>
        <v>322.35976342189889</v>
      </c>
      <c r="I28" s="198">
        <f>'TD3(f)'!I28/'TD2(f)'!I28*100000</f>
        <v>658.0599807147106</v>
      </c>
      <c r="J28" s="198">
        <f>'TD3(f)'!J28/'TD2(f)'!J28*100000</f>
        <v>1801.259864120284</v>
      </c>
      <c r="K28" s="198">
        <f>'TD3(f)'!K28/'TD2(f)'!K28*100000</f>
        <v>6056.7127349348939</v>
      </c>
      <c r="L28" s="199">
        <f>'TD3(f)'!L28/'TD2(f)'!L28*100000</f>
        <v>18365.881871087087</v>
      </c>
    </row>
    <row r="29" spans="1:12">
      <c r="A29" s="75">
        <f t="shared" si="0"/>
        <v>2003</v>
      </c>
      <c r="B29" s="88">
        <f>'TD3(f)'!B29/'TD2(f)'!B29*100000</f>
        <v>595.76653887298221</v>
      </c>
      <c r="C29" s="198">
        <f>'TD3(f)'!C29/'TD2(f)'!C29*100000</f>
        <v>55.050233724211601</v>
      </c>
      <c r="D29" s="198">
        <f>'TD3(f)'!D29/'TD2(f)'!D29*100000</f>
        <v>15.240928599297696</v>
      </c>
      <c r="E29" s="198">
        <f>'TD3(f)'!E29/'TD2(f)'!E29*100000</f>
        <v>32.017294058785957</v>
      </c>
      <c r="F29" s="198">
        <f>'TD3(f)'!F29/'TD2(f)'!F29*100000</f>
        <v>61.703898216897827</v>
      </c>
      <c r="G29" s="198">
        <f>'TD3(f)'!G29/'TD2(f)'!G29*100000</f>
        <v>163.45505158769447</v>
      </c>
      <c r="H29" s="198">
        <f>'TD3(f)'!H29/'TD2(f)'!H29*100000</f>
        <v>325.32791862721984</v>
      </c>
      <c r="I29" s="198">
        <f>'TD3(f)'!I29/'TD2(f)'!I29*100000</f>
        <v>658.86104106894481</v>
      </c>
      <c r="J29" s="198">
        <f>'TD3(f)'!J29/'TD2(f)'!J29*100000</f>
        <v>1823.3946290502074</v>
      </c>
      <c r="K29" s="198">
        <f>'TD3(f)'!K29/'TD2(f)'!K29*100000</f>
        <v>6030.396695812834</v>
      </c>
      <c r="L29" s="199">
        <f>'TD3(f)'!L29/'TD2(f)'!L29*100000</f>
        <v>19382.371367387968</v>
      </c>
    </row>
    <row r="30" spans="1:12">
      <c r="A30" s="75">
        <f t="shared" si="0"/>
        <v>2004</v>
      </c>
      <c r="B30" s="88">
        <f>'TD3(f)'!B30/'TD2(f)'!B30*100000</f>
        <v>537.33900580678994</v>
      </c>
      <c r="C30" s="198">
        <f>'TD3(f)'!C30/'TD2(f)'!C30*100000</f>
        <v>51.887880569763198</v>
      </c>
      <c r="D30" s="198">
        <f>'TD3(f)'!D30/'TD2(f)'!D30*100000</f>
        <v>15.426075643527554</v>
      </c>
      <c r="E30" s="198">
        <f>'TD3(f)'!E30/'TD2(f)'!E30*100000</f>
        <v>29.1208723459014</v>
      </c>
      <c r="F30" s="198">
        <f>'TD3(f)'!F30/'TD2(f)'!F30*100000</f>
        <v>60.13364476264038</v>
      </c>
      <c r="G30" s="198">
        <f>'TD3(f)'!G30/'TD2(f)'!G30*100000</f>
        <v>155.37177379992289</v>
      </c>
      <c r="H30" s="198">
        <f>'TD3(f)'!H30/'TD2(f)'!H30*100000</f>
        <v>316.98094521926521</v>
      </c>
      <c r="I30" s="198">
        <f>'TD3(f)'!I30/'TD2(f)'!I30*100000</f>
        <v>618.21182436724064</v>
      </c>
      <c r="J30" s="198">
        <f>'TD3(f)'!J30/'TD2(f)'!J30*100000</f>
        <v>1641.4092371514544</v>
      </c>
      <c r="K30" s="198">
        <f>'TD3(f)'!K30/'TD2(f)'!K30*100000</f>
        <v>5142.2999928736635</v>
      </c>
      <c r="L30" s="199">
        <f>'TD3(f)'!L30/'TD2(f)'!L30*100000</f>
        <v>16879.352959208391</v>
      </c>
    </row>
    <row r="31" spans="1:12">
      <c r="A31" s="75">
        <f t="shared" si="0"/>
        <v>2005</v>
      </c>
      <c r="B31" s="88">
        <f>'TD3(f)'!B31/'TD2(f)'!B31*100000</f>
        <v>557.4755776208749</v>
      </c>
      <c r="C31" s="198">
        <f>'TD3(f)'!C31/'TD2(f)'!C31*100000</f>
        <v>48.740125490629836</v>
      </c>
      <c r="D31" s="198">
        <f>'TD3(f)'!D31/'TD2(f)'!D31*100000</f>
        <v>14.51308210816074</v>
      </c>
      <c r="E31" s="198">
        <f>'TD3(f)'!E31/'TD2(f)'!E31*100000</f>
        <v>29.264523983252889</v>
      </c>
      <c r="F31" s="198">
        <f>'TD3(f)'!F31/'TD2(f)'!F31*100000</f>
        <v>57.790027689001903</v>
      </c>
      <c r="G31" s="198">
        <f>'TD3(f)'!G31/'TD2(f)'!G31*100000</f>
        <v>150.73320563987534</v>
      </c>
      <c r="H31" s="198">
        <f>'TD3(f)'!H31/'TD2(f)'!H31*100000</f>
        <v>314.59646509171995</v>
      </c>
      <c r="I31" s="198">
        <f>'TD3(f)'!I31/'TD2(f)'!I31*100000</f>
        <v>619.06316847752817</v>
      </c>
      <c r="J31" s="198">
        <f>'TD3(f)'!J31/'TD2(f)'!J31*100000</f>
        <v>1635.7555046321349</v>
      </c>
      <c r="K31" s="198">
        <f>'TD3(f)'!K31/'TD2(f)'!K31*100000</f>
        <v>5296.2079481368191</v>
      </c>
      <c r="L31" s="199">
        <f>'TD3(f)'!L31/'TD2(f)'!L31*100000</f>
        <v>18062.318506976415</v>
      </c>
    </row>
    <row r="32" spans="1:12">
      <c r="A32" s="75">
        <f t="shared" si="0"/>
        <v>2006</v>
      </c>
      <c r="B32" s="88">
        <f>'TD3(f)'!B32/'TD2(f)'!B32*100000</f>
        <v>554.81212834906546</v>
      </c>
      <c r="C32" s="198">
        <f>'TD3(f)'!C32/'TD2(f)'!C32*100000</f>
        <v>49.705991776466774</v>
      </c>
      <c r="D32" s="198">
        <f>'TD3(f)'!D32/'TD2(f)'!D32*100000</f>
        <v>14.017325520939515</v>
      </c>
      <c r="E32" s="198">
        <f>'TD3(f)'!E32/'TD2(f)'!E32*100000</f>
        <v>28.497101382674227</v>
      </c>
      <c r="F32" s="198">
        <f>'TD3(f)'!F32/'TD2(f)'!F32*100000</f>
        <v>55.708398171851137</v>
      </c>
      <c r="G32" s="198">
        <f>'TD3(f)'!G32/'TD2(f)'!G32*100000</f>
        <v>147.42238518408428</v>
      </c>
      <c r="H32" s="198">
        <f>'TD3(f)'!H32/'TD2(f)'!H32*100000</f>
        <v>316.43641320192779</v>
      </c>
      <c r="I32" s="198">
        <f>'TD3(f)'!I32/'TD2(f)'!I32*100000</f>
        <v>598.44630696447905</v>
      </c>
      <c r="J32" s="198">
        <f>'TD3(f)'!J32/'TD2(f)'!J32*100000</f>
        <v>1582.9190302180741</v>
      </c>
      <c r="K32" s="198">
        <f>'TD3(f)'!K32/'TD2(f)'!K32*100000</f>
        <v>5077.9008443622643</v>
      </c>
      <c r="L32" s="199">
        <f>'TD3(f)'!L32/'TD2(f)'!L32*100000</f>
        <v>17679.363481474651</v>
      </c>
    </row>
    <row r="33" spans="1:12">
      <c r="A33" s="75">
        <f t="shared" si="0"/>
        <v>2007</v>
      </c>
      <c r="B33" s="88">
        <f>'TD3(f)'!B33/'TD2(f)'!B33*100000</f>
        <v>564.88775875444719</v>
      </c>
      <c r="C33" s="198">
        <f>'TD3(f)'!C33/'TD2(f)'!C33*100000</f>
        <v>47.014588561117627</v>
      </c>
      <c r="D33" s="198">
        <f>'TD3(f)'!D33/'TD2(f)'!D33*100000</f>
        <v>13.020557746039646</v>
      </c>
      <c r="E33" s="198">
        <f>'TD3(f)'!E33/'TD2(f)'!E33*100000</f>
        <v>27.494231965893849</v>
      </c>
      <c r="F33" s="198">
        <f>'TD3(f)'!F33/'TD2(f)'!F33*100000</f>
        <v>52.457196700828142</v>
      </c>
      <c r="G33" s="198">
        <f>'TD3(f)'!G33/'TD2(f)'!G33*100000</f>
        <v>142.65441729878231</v>
      </c>
      <c r="H33" s="198">
        <f>'TD3(f)'!H33/'TD2(f)'!H33*100000</f>
        <v>312.54231855793819</v>
      </c>
      <c r="I33" s="198">
        <f>'TD3(f)'!I33/'TD2(f)'!I33*100000</f>
        <v>578.83900269980268</v>
      </c>
      <c r="J33" s="198">
        <f>'TD3(f)'!J33/'TD2(f)'!J33*100000</f>
        <v>1541.0787661259394</v>
      </c>
      <c r="K33" s="198">
        <f>'TD3(f)'!K33/'TD2(f)'!K33*100000</f>
        <v>5164.0664405223979</v>
      </c>
      <c r="L33" s="199">
        <f>'TD3(f)'!L33/'TD2(f)'!L33*100000</f>
        <v>17949.648099341604</v>
      </c>
    </row>
    <row r="34" spans="1:12">
      <c r="A34" s="75">
        <f t="shared" si="0"/>
        <v>2008</v>
      </c>
      <c r="B34" s="88">
        <f>'TD3(f)'!B34/'TD2(f)'!B34*100000</f>
        <v>584.68113387595258</v>
      </c>
      <c r="C34" s="198">
        <f>'TD3(f)'!C34/'TD2(f)'!C34*100000</f>
        <v>49.756073521426728</v>
      </c>
      <c r="D34" s="198">
        <f>'TD3(f)'!D34/'TD2(f)'!D34*100000</f>
        <v>12.814482030308262</v>
      </c>
      <c r="E34" s="198">
        <f>'TD3(f)'!E34/'TD2(f)'!E34*100000</f>
        <v>25.560841300814911</v>
      </c>
      <c r="F34" s="198">
        <f>'TD3(f)'!F34/'TD2(f)'!F34*100000</f>
        <v>55.159372135932436</v>
      </c>
      <c r="G34" s="198">
        <f>'TD3(f)'!G34/'TD2(f)'!G34*100000</f>
        <v>142.88608639102168</v>
      </c>
      <c r="H34" s="198">
        <f>'TD3(f)'!H34/'TD2(f)'!H34*100000</f>
        <v>315.19083391487129</v>
      </c>
      <c r="I34" s="198">
        <f>'TD3(f)'!I34/'TD2(f)'!I34*100000</f>
        <v>577.20461361392006</v>
      </c>
      <c r="J34" s="198">
        <f>'TD3(f)'!J34/'TD2(f)'!J34*100000</f>
        <v>1556.9176623683898</v>
      </c>
      <c r="K34" s="198">
        <f>'TD3(f)'!K34/'TD2(f)'!K34*100000</f>
        <v>5279.6759210233986</v>
      </c>
      <c r="L34" s="199">
        <f>'TD3(f)'!L34/'TD2(f)'!L34*100000</f>
        <v>18326.496305495966</v>
      </c>
    </row>
    <row r="35" spans="1:12">
      <c r="A35" s="75">
        <f t="shared" si="0"/>
        <v>2009</v>
      </c>
      <c r="B35" s="88">
        <f>'TD3(f)'!B35/'TD2(f)'!B35*100000</f>
        <v>594.45143378385126</v>
      </c>
      <c r="C35" s="198">
        <f>'TD3(f)'!C35/'TD2(f)'!C35*100000</f>
        <v>49.06305206997105</v>
      </c>
      <c r="D35" s="198">
        <f>'TD3(f)'!D35/'TD2(f)'!D35*100000</f>
        <v>13.330269521386885</v>
      </c>
      <c r="E35" s="198">
        <f>'TD3(f)'!E35/'TD2(f)'!E35*100000</f>
        <v>27.503926949570026</v>
      </c>
      <c r="F35" s="198">
        <f>'TD3(f)'!F35/'TD2(f)'!F35*100000</f>
        <v>52.509196419238293</v>
      </c>
      <c r="G35" s="198">
        <f>'TD3(f)'!G35/'TD2(f)'!G35*100000</f>
        <v>142.0599139949374</v>
      </c>
      <c r="H35" s="198">
        <f>'TD3(f)'!H35/'TD2(f)'!H35*100000</f>
        <v>317.87168984275922</v>
      </c>
      <c r="I35" s="198">
        <f>'TD3(f)'!I35/'TD2(f)'!I35*100000</f>
        <v>569.43496525514797</v>
      </c>
      <c r="J35" s="198">
        <f>'TD3(f)'!J35/'TD2(f)'!J35*100000</f>
        <v>1501.4609171164088</v>
      </c>
      <c r="K35" s="198">
        <f>'TD3(f)'!K35/'TD2(f)'!K35*100000</f>
        <v>5384.1187603453727</v>
      </c>
      <c r="L35" s="199">
        <f>'TD3(f)'!L35/'TD2(f)'!L35*100000</f>
        <v>18137.645153320344</v>
      </c>
    </row>
    <row r="36" spans="1:12">
      <c r="A36" s="75">
        <f t="shared" si="0"/>
        <v>2010</v>
      </c>
      <c r="B36" s="88">
        <f>'TD3(f)'!B36/'TD2(f)'!B36*100000</f>
        <v>579.90958391330082</v>
      </c>
      <c r="C36" s="198">
        <f>'TD3(f)'!C36/'TD2(f)'!C36*100000</f>
        <v>47.233732723076258</v>
      </c>
      <c r="D36" s="198">
        <f>'TD3(f)'!D36/'TD2(f)'!D36*100000</f>
        <v>11.767226082377537</v>
      </c>
      <c r="E36" s="198">
        <f>'TD3(f)'!E36/'TD2(f)'!E36*100000</f>
        <v>26.564334150605415</v>
      </c>
      <c r="F36" s="198">
        <f>'TD3(f)'!F36/'TD2(f)'!F36*100000</f>
        <v>48.548082167323351</v>
      </c>
      <c r="G36" s="198">
        <f>'TD3(f)'!G36/'TD2(f)'!G36*100000</f>
        <v>136.20811967686237</v>
      </c>
      <c r="H36" s="198">
        <f>'TD3(f)'!H36/'TD2(f)'!H36*100000</f>
        <v>311.41337540656815</v>
      </c>
      <c r="I36" s="198">
        <f>'TD3(f)'!I36/'TD2(f)'!I36*100000</f>
        <v>572.66763037918383</v>
      </c>
      <c r="J36" s="198">
        <f>'TD3(f)'!J36/'TD2(f)'!J36*100000</f>
        <v>1473.2424417914501</v>
      </c>
      <c r="K36" s="198">
        <f>'TD3(f)'!K36/'TD2(f)'!K36*100000</f>
        <v>5221.2161963239159</v>
      </c>
      <c r="L36" s="199">
        <f>'TD3(f)'!L36/'TD2(f)'!L36*100000</f>
        <v>17011.427013142384</v>
      </c>
    </row>
    <row r="37" spans="1:12" ht="16.5" thickBot="1">
      <c r="A37" s="89">
        <f t="shared" si="0"/>
        <v>2011</v>
      </c>
      <c r="B37" s="200">
        <f>'TD3(f)'!B37/'TD2(f)'!B37*100000</f>
        <v>557.88128580327043</v>
      </c>
      <c r="C37" s="201">
        <f>'TD3(f)'!C37/'TD2(f)'!C37*100000</f>
        <v>44.624389385204417</v>
      </c>
      <c r="D37" s="201">
        <f>'TD3(f)'!D37/'TD2(f)'!D37*100000</f>
        <v>11.734581332223559</v>
      </c>
      <c r="E37" s="201">
        <f>'TD3(f)'!E37/'TD2(f)'!E37*100000</f>
        <v>25.548525553299772</v>
      </c>
      <c r="F37" s="201">
        <f>'TD3(f)'!F37/'TD2(f)'!F37*100000</f>
        <v>48.259305789517079</v>
      </c>
      <c r="G37" s="201">
        <f>'TD3(f)'!G37/'TD2(f)'!G37*100000</f>
        <v>130.52312341428279</v>
      </c>
      <c r="H37" s="201">
        <f>'TD3(f)'!H37/'TD2(f)'!H37*100000</f>
        <v>307.66389857425702</v>
      </c>
      <c r="I37" s="201">
        <f>'TD3(f)'!I37/'TD2(f)'!I37*100000</f>
        <v>562.85349187293127</v>
      </c>
      <c r="J37" s="201">
        <f>'TD3(f)'!J37/'TD2(f)'!J37*100000</f>
        <v>1416.1161787262472</v>
      </c>
      <c r="K37" s="201">
        <f>'TD3(f)'!K37/'TD2(f)'!K37*100000</f>
        <v>4996.6239362670613</v>
      </c>
      <c r="L37" s="202">
        <f>'TD3(f)'!L37/'TD2(f)'!L37*100000</f>
        <v>16000.308706716745</v>
      </c>
    </row>
  </sheetData>
  <sheetProtection selectLockedCells="1" selectUnlockedCells="1"/>
  <mergeCells count="2">
    <mergeCell ref="A6:L6"/>
    <mergeCell ref="A8:A9"/>
  </mergeCells>
  <hyperlinks>
    <hyperlink ref="A1" location="Index!A1" display="Back to index"/>
  </hyperlinks>
  <pageMargins left="0.78749999999999998" right="0.78749999999999998" top="1.0527777777778" bottom="1.0527777777778" header="0.78749999999999998" footer="0.78749999999999998"/>
  <pageSetup paperSize="9" firstPageNumber="0" orientation="portrait" horizontalDpi="300" verticalDpi="300"/>
  <headerFooter alignWithMargins="0">
    <oddHeader>&amp;C&amp;A</oddHeader>
    <oddFooter>&amp;CPage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O64"/>
  <sheetViews>
    <sheetView workbookViewId="0"/>
  </sheetViews>
  <sheetFormatPr defaultColWidth="12.42578125" defaultRowHeight="15"/>
  <cols>
    <col min="1" max="1" width="28.5703125" style="215" customWidth="1"/>
    <col min="2" max="3" width="14.42578125" style="215" customWidth="1"/>
    <col min="4" max="4" width="12.42578125" style="215"/>
    <col min="5" max="5" width="12.42578125" style="215" customWidth="1"/>
    <col min="6" max="7" width="12.42578125" style="215"/>
    <col min="8" max="8" width="5" style="215" customWidth="1"/>
    <col min="9" max="10" width="14.7109375" style="215" customWidth="1"/>
    <col min="11" max="16384" width="12.42578125" style="215"/>
  </cols>
  <sheetData>
    <row r="1" spans="1:15" s="205" customFormat="1">
      <c r="A1" s="40" t="s">
        <v>31</v>
      </c>
      <c r="B1" s="204"/>
      <c r="C1" s="204"/>
      <c r="D1" s="204"/>
      <c r="E1" s="204"/>
      <c r="F1" s="204"/>
      <c r="G1" s="204"/>
      <c r="H1" s="204"/>
      <c r="I1" s="204"/>
      <c r="J1" s="204"/>
    </row>
    <row r="2" spans="1:15" s="205" customFormat="1"/>
    <row r="3" spans="1:15" s="205" customFormat="1" ht="15.75" thickBot="1"/>
    <row r="4" spans="1:15" s="205" customFormat="1" ht="24.95" customHeight="1">
      <c r="A4" s="411" t="s">
        <v>148</v>
      </c>
      <c r="B4" s="412"/>
      <c r="C4" s="412"/>
      <c r="D4" s="412"/>
      <c r="E4" s="412"/>
      <c r="F4" s="412"/>
      <c r="G4" s="412"/>
      <c r="H4" s="412"/>
      <c r="I4" s="412"/>
      <c r="J4" s="412"/>
      <c r="K4" s="413"/>
      <c r="L4" s="413"/>
      <c r="M4" s="413"/>
      <c r="N4" s="414"/>
    </row>
    <row r="5" spans="1:15" s="205" customFormat="1" ht="15.75">
      <c r="A5" s="206"/>
      <c r="B5" s="207"/>
      <c r="C5" s="207"/>
      <c r="D5" s="207"/>
      <c r="E5" s="207"/>
      <c r="F5" s="207"/>
      <c r="G5" s="207"/>
      <c r="H5" s="207"/>
      <c r="I5" s="207"/>
      <c r="J5" s="207"/>
      <c r="K5" s="208"/>
      <c r="L5" s="208"/>
      <c r="M5" s="208"/>
      <c r="N5" s="209"/>
    </row>
    <row r="6" spans="1:15" s="205" customFormat="1" ht="15.75">
      <c r="A6" s="206"/>
      <c r="B6" s="210" t="s">
        <v>33</v>
      </c>
      <c r="C6" s="210"/>
      <c r="D6" s="210" t="s">
        <v>34</v>
      </c>
      <c r="E6" s="210" t="s">
        <v>35</v>
      </c>
      <c r="F6" s="210" t="s">
        <v>36</v>
      </c>
      <c r="G6" s="211" t="s">
        <v>37</v>
      </c>
      <c r="H6" s="210"/>
      <c r="I6" s="210" t="s">
        <v>38</v>
      </c>
      <c r="J6" s="210"/>
      <c r="K6" s="210" t="s">
        <v>39</v>
      </c>
      <c r="L6" s="210" t="s">
        <v>40</v>
      </c>
      <c r="M6" s="210" t="s">
        <v>41</v>
      </c>
      <c r="N6" s="212" t="s">
        <v>42</v>
      </c>
    </row>
    <row r="7" spans="1:15" ht="21" customHeight="1">
      <c r="A7" s="213"/>
      <c r="B7" s="415" t="s">
        <v>149</v>
      </c>
      <c r="C7" s="415"/>
      <c r="D7" s="415"/>
      <c r="E7" s="415"/>
      <c r="F7" s="415"/>
      <c r="G7" s="415"/>
      <c r="H7" s="214"/>
      <c r="I7" s="415" t="s">
        <v>150</v>
      </c>
      <c r="J7" s="415"/>
      <c r="K7" s="415"/>
      <c r="L7" s="415"/>
      <c r="M7" s="415"/>
      <c r="N7" s="416"/>
    </row>
    <row r="8" spans="1:15" ht="33" customHeight="1">
      <c r="A8" s="213"/>
      <c r="B8" s="417" t="s">
        <v>151</v>
      </c>
      <c r="C8" s="419" t="s">
        <v>152</v>
      </c>
      <c r="D8" s="419"/>
      <c r="E8" s="419"/>
      <c r="F8" s="419"/>
      <c r="G8" s="419"/>
      <c r="H8" s="216"/>
      <c r="I8" s="417" t="s">
        <v>151</v>
      </c>
      <c r="J8" s="419" t="s">
        <v>152</v>
      </c>
      <c r="K8" s="419"/>
      <c r="L8" s="419"/>
      <c r="M8" s="419"/>
      <c r="N8" s="420"/>
    </row>
    <row r="9" spans="1:15" ht="33" customHeight="1">
      <c r="A9" s="217"/>
      <c r="B9" s="418"/>
      <c r="C9" s="218" t="s">
        <v>153</v>
      </c>
      <c r="D9" s="218" t="s">
        <v>154</v>
      </c>
      <c r="E9" s="219" t="s">
        <v>8</v>
      </c>
      <c r="F9" s="219" t="s">
        <v>9</v>
      </c>
      <c r="G9" s="219" t="s">
        <v>10</v>
      </c>
      <c r="H9" s="220"/>
      <c r="I9" s="418"/>
      <c r="J9" s="218" t="s">
        <v>153</v>
      </c>
      <c r="K9" s="218" t="s">
        <v>154</v>
      </c>
      <c r="L9" s="219" t="s">
        <v>8</v>
      </c>
      <c r="M9" s="219" t="s">
        <v>9</v>
      </c>
      <c r="N9" s="221" t="s">
        <v>10</v>
      </c>
    </row>
    <row r="10" spans="1:15" ht="18">
      <c r="A10" s="222" t="s">
        <v>155</v>
      </c>
      <c r="B10" s="216"/>
      <c r="C10" s="216"/>
      <c r="D10" s="216"/>
      <c r="E10" s="216"/>
      <c r="F10" s="216"/>
      <c r="G10" s="216"/>
      <c r="H10" s="216"/>
      <c r="I10" s="216"/>
      <c r="J10" s="216"/>
      <c r="K10" s="216"/>
      <c r="L10" s="216"/>
      <c r="M10" s="216"/>
      <c r="N10" s="223"/>
    </row>
    <row r="11" spans="1:15">
      <c r="A11" s="213" t="s">
        <v>156</v>
      </c>
      <c r="B11" s="224">
        <v>1.9665630534291267E-3</v>
      </c>
      <c r="C11" s="225">
        <v>1.3333333333333333</v>
      </c>
      <c r="D11" s="226">
        <v>0.66666666666666663</v>
      </c>
      <c r="E11" s="227">
        <v>1.4543150663375854</v>
      </c>
      <c r="F11" s="227">
        <v>0.57695698738098145</v>
      </c>
      <c r="G11" s="227">
        <v>0.42059680819511414</v>
      </c>
      <c r="H11" s="216"/>
      <c r="I11" s="228">
        <v>9.3561987159773707E-4</v>
      </c>
      <c r="J11" s="227">
        <f>C11</f>
        <v>1.3333333333333333</v>
      </c>
      <c r="K11" s="227">
        <f>D11</f>
        <v>0.66666666666666663</v>
      </c>
      <c r="L11" s="227">
        <v>1.2487156391143799</v>
      </c>
      <c r="M11" s="227">
        <v>0.75961363315582275</v>
      </c>
      <c r="N11" s="229">
        <v>0.71796709299087524</v>
      </c>
      <c r="O11" s="230"/>
    </row>
    <row r="12" spans="1:15">
      <c r="A12" s="213" t="s">
        <v>157</v>
      </c>
      <c r="B12" s="224">
        <v>4.9303728155791759E-3</v>
      </c>
      <c r="C12" s="225">
        <v>1.3333333333333333</v>
      </c>
      <c r="D12" s="226">
        <v>0.66666666666666663</v>
      </c>
      <c r="E12" s="227">
        <v>1.4377721548080444</v>
      </c>
      <c r="F12" s="227">
        <v>0.58259642124176025</v>
      </c>
      <c r="G12" s="227">
        <v>0.48075348138809204</v>
      </c>
      <c r="H12" s="216"/>
      <c r="I12" s="228">
        <v>2.1176545415073633E-3</v>
      </c>
      <c r="J12" s="227">
        <f t="shared" ref="J12:K16" si="0">C12</f>
        <v>1.3333333333333333</v>
      </c>
      <c r="K12" s="227">
        <f t="shared" si="0"/>
        <v>0.66666666666666663</v>
      </c>
      <c r="L12" s="227">
        <v>1.3012114763259888</v>
      </c>
      <c r="M12" s="227">
        <v>0.71026980876922607</v>
      </c>
      <c r="N12" s="229">
        <v>0.65286332368850708</v>
      </c>
      <c r="O12" s="230"/>
    </row>
    <row r="13" spans="1:15">
      <c r="A13" s="213" t="s">
        <v>158</v>
      </c>
      <c r="B13" s="224">
        <v>1.1125699616968632E-2</v>
      </c>
      <c r="C13" s="225">
        <v>1.2857142857142858</v>
      </c>
      <c r="D13" s="226">
        <v>0.7142857142857143</v>
      </c>
      <c r="E13" s="227">
        <v>1.3800342082977295</v>
      </c>
      <c r="F13" s="227">
        <v>0.63802719116210938</v>
      </c>
      <c r="G13" s="227">
        <v>0.54771989583969116</v>
      </c>
      <c r="H13" s="216"/>
      <c r="I13" s="228">
        <v>4.4152908958494663E-3</v>
      </c>
      <c r="J13" s="227">
        <f t="shared" si="0"/>
        <v>1.2857142857142858</v>
      </c>
      <c r="K13" s="227">
        <f t="shared" si="0"/>
        <v>0.7142857142857143</v>
      </c>
      <c r="L13" s="227">
        <v>1.2908203601837158</v>
      </c>
      <c r="M13" s="227">
        <v>0.72821462154388428</v>
      </c>
      <c r="N13" s="229">
        <v>0.63303947448730469</v>
      </c>
      <c r="O13" s="230"/>
    </row>
    <row r="14" spans="1:15">
      <c r="A14" s="213" t="s">
        <v>159</v>
      </c>
      <c r="B14" s="224">
        <v>2.5054804980754852E-2</v>
      </c>
      <c r="C14" s="225">
        <v>1.2</v>
      </c>
      <c r="D14" s="226">
        <v>0.8</v>
      </c>
      <c r="E14" s="227">
        <v>1.2597161531448364</v>
      </c>
      <c r="F14" s="227">
        <v>0.76255232095718384</v>
      </c>
      <c r="G14" s="227">
        <v>0.65121018886566162</v>
      </c>
      <c r="H14" s="216"/>
      <c r="I14" s="228">
        <v>1.0318995453417301E-2</v>
      </c>
      <c r="J14" s="227">
        <f t="shared" si="0"/>
        <v>1.2</v>
      </c>
      <c r="K14" s="227">
        <f t="shared" si="0"/>
        <v>0.8</v>
      </c>
      <c r="L14" s="227">
        <v>1.1906684637069702</v>
      </c>
      <c r="M14" s="227">
        <v>0.83923047780990601</v>
      </c>
      <c r="N14" s="229">
        <v>0.68973547220230103</v>
      </c>
      <c r="O14" s="230"/>
    </row>
    <row r="15" spans="1:15">
      <c r="A15" s="213" t="s">
        <v>160</v>
      </c>
      <c r="B15" s="224">
        <v>5.6452501565217972E-2</v>
      </c>
      <c r="C15" s="225">
        <v>1.1304347826086958</v>
      </c>
      <c r="D15" s="226">
        <v>0.86956521739130443</v>
      </c>
      <c r="E15" s="227">
        <v>1.1319929361343384</v>
      </c>
      <c r="F15" s="227">
        <v>0.88811546564102173</v>
      </c>
      <c r="G15" s="227">
        <v>0.78757351636886597</v>
      </c>
      <c r="H15" s="216"/>
      <c r="I15" s="228">
        <v>3.0137194320559502E-2</v>
      </c>
      <c r="J15" s="227">
        <f t="shared" si="0"/>
        <v>1.1304347826086958</v>
      </c>
      <c r="K15" s="227">
        <f t="shared" si="0"/>
        <v>0.86956521739130443</v>
      </c>
      <c r="L15" s="227">
        <v>1.1411293745040894</v>
      </c>
      <c r="M15" s="227">
        <v>0.88913559913635254</v>
      </c>
      <c r="N15" s="229">
        <v>0.73781114816665649</v>
      </c>
      <c r="O15" s="230"/>
    </row>
    <row r="16" spans="1:15">
      <c r="A16" s="213" t="s">
        <v>161</v>
      </c>
      <c r="B16" s="224">
        <v>0.13047385215759277</v>
      </c>
      <c r="C16" s="225">
        <v>1.0476190476190477</v>
      </c>
      <c r="D16" s="226">
        <v>0.95238095238095233</v>
      </c>
      <c r="E16" s="227">
        <v>1.0117793083190918</v>
      </c>
      <c r="F16" s="227">
        <v>0.99537760019302368</v>
      </c>
      <c r="G16" s="227">
        <v>0.95959335565567017</v>
      </c>
      <c r="H16" s="216"/>
      <c r="I16" s="228">
        <v>9.2935003340244293E-2</v>
      </c>
      <c r="J16" s="227">
        <f t="shared" si="0"/>
        <v>1.0476190476190477</v>
      </c>
      <c r="K16" s="227">
        <f t="shared" si="0"/>
        <v>0.95238095238095233</v>
      </c>
      <c r="L16" s="227">
        <v>1.0886987447738647</v>
      </c>
      <c r="M16" s="227">
        <v>0.92857396602630615</v>
      </c>
      <c r="N16" s="229">
        <v>0.84221017360687256</v>
      </c>
      <c r="O16" s="230"/>
    </row>
    <row r="17" spans="1:15">
      <c r="A17" s="213" t="s">
        <v>162</v>
      </c>
      <c r="B17" s="224">
        <v>0.26028141379356384</v>
      </c>
      <c r="C17" s="225">
        <f>C16</f>
        <v>1.0476190476190477</v>
      </c>
      <c r="D17" s="225">
        <f>D16</f>
        <v>0.95238095238095233</v>
      </c>
      <c r="E17" s="227">
        <v>1</v>
      </c>
      <c r="F17" s="227">
        <v>1</v>
      </c>
      <c r="G17" s="227">
        <v>1</v>
      </c>
      <c r="H17" s="216"/>
      <c r="I17" s="228">
        <v>0.22237233817577362</v>
      </c>
      <c r="J17" s="225">
        <f>J16</f>
        <v>1.0476190476190477</v>
      </c>
      <c r="K17" s="225">
        <f>K16</f>
        <v>0.95238095238095233</v>
      </c>
      <c r="L17" s="227">
        <v>1.0332729816436768</v>
      </c>
      <c r="M17" s="227">
        <v>0.96699702739715576</v>
      </c>
      <c r="N17" s="229">
        <v>0.96564716100692749</v>
      </c>
      <c r="O17" s="230"/>
    </row>
    <row r="18" spans="1:15">
      <c r="A18" s="213"/>
      <c r="B18" s="216"/>
      <c r="C18" s="216"/>
      <c r="D18" s="231"/>
      <c r="E18" s="216"/>
      <c r="F18" s="216"/>
      <c r="G18" s="216"/>
      <c r="H18" s="231"/>
      <c r="I18" s="216"/>
      <c r="J18" s="216"/>
      <c r="K18" s="231"/>
      <c r="L18" s="216"/>
      <c r="M18" s="216"/>
      <c r="N18" s="223"/>
      <c r="O18" s="230"/>
    </row>
    <row r="19" spans="1:15" ht="18">
      <c r="A19" s="222" t="s">
        <v>163</v>
      </c>
      <c r="B19" s="231"/>
      <c r="C19" s="231"/>
      <c r="D19" s="231"/>
      <c r="E19" s="231"/>
      <c r="F19" s="231"/>
      <c r="G19" s="231"/>
      <c r="H19" s="231"/>
      <c r="I19" s="231"/>
      <c r="J19" s="231"/>
      <c r="K19" s="231"/>
      <c r="L19" s="231"/>
      <c r="M19" s="231"/>
      <c r="N19" s="232"/>
      <c r="O19" s="230"/>
    </row>
    <row r="20" spans="1:15">
      <c r="A20" s="213" t="s">
        <v>156</v>
      </c>
      <c r="B20" s="224">
        <v>1.981654204428196E-3</v>
      </c>
      <c r="C20" s="227">
        <f>C11</f>
        <v>1.3333333333333333</v>
      </c>
      <c r="D20" s="227">
        <f>D11</f>
        <v>0.66666666666666663</v>
      </c>
      <c r="E20" s="227">
        <v>1.3842259645462036</v>
      </c>
      <c r="F20" s="227">
        <v>0.61862492561340332</v>
      </c>
      <c r="G20" s="227">
        <v>0.60437029600143433</v>
      </c>
      <c r="H20" s="231"/>
      <c r="I20" s="228">
        <v>8.2990969531238079E-4</v>
      </c>
      <c r="J20" s="227">
        <f>J11</f>
        <v>1.3333333333333333</v>
      </c>
      <c r="K20" s="227">
        <f>K11</f>
        <v>0.66666666666666663</v>
      </c>
      <c r="L20" s="227">
        <v>1.270224928855896</v>
      </c>
      <c r="M20" s="227">
        <v>0.73313599824905396</v>
      </c>
      <c r="N20" s="229">
        <v>0.71633124351501465</v>
      </c>
      <c r="O20" s="230"/>
    </row>
    <row r="21" spans="1:15">
      <c r="A21" s="213" t="s">
        <v>157</v>
      </c>
      <c r="B21" s="224">
        <v>4.3055573478341103E-3</v>
      </c>
      <c r="C21" s="227">
        <f t="shared" ref="C21:D26" si="1">C12</f>
        <v>1.3333333333333333</v>
      </c>
      <c r="D21" s="227">
        <f t="shared" si="1"/>
        <v>0.66666666666666663</v>
      </c>
      <c r="E21" s="227">
        <v>1.3895518779754639</v>
      </c>
      <c r="F21" s="227">
        <v>0.63193994760513306</v>
      </c>
      <c r="G21" s="227">
        <v>0.52448034286499023</v>
      </c>
      <c r="H21" s="231"/>
      <c r="I21" s="228">
        <v>1.8525043269619346E-3</v>
      </c>
      <c r="J21" s="227">
        <f t="shared" ref="J21:K26" si="2">J12</f>
        <v>1.3333333333333333</v>
      </c>
      <c r="K21" s="227">
        <f t="shared" si="2"/>
        <v>0.66666666666666663</v>
      </c>
      <c r="L21" s="227">
        <v>1.3614344596862793</v>
      </c>
      <c r="M21" s="227">
        <v>0.6606331467628479</v>
      </c>
      <c r="N21" s="229">
        <v>0.55029517412185669</v>
      </c>
      <c r="O21" s="230"/>
    </row>
    <row r="22" spans="1:15">
      <c r="A22" s="213" t="s">
        <v>158</v>
      </c>
      <c r="B22" s="224">
        <v>1.0340631939470768E-2</v>
      </c>
      <c r="C22" s="227">
        <f t="shared" si="1"/>
        <v>1.2857142857142858</v>
      </c>
      <c r="D22" s="227">
        <f t="shared" si="1"/>
        <v>0.7142857142857143</v>
      </c>
      <c r="E22" s="227">
        <v>1.3443254232406616</v>
      </c>
      <c r="F22" s="227">
        <v>0.68762952089309692</v>
      </c>
      <c r="G22" s="227">
        <v>0.5278550386428833</v>
      </c>
      <c r="H22" s="231"/>
      <c r="I22" s="228">
        <v>3.9815544150769711E-3</v>
      </c>
      <c r="J22" s="227">
        <f t="shared" si="2"/>
        <v>1.2857142857142858</v>
      </c>
      <c r="K22" s="227">
        <f t="shared" si="2"/>
        <v>0.7142857142857143</v>
      </c>
      <c r="L22" s="227">
        <v>1.3619500398635864</v>
      </c>
      <c r="M22" s="227">
        <v>0.66915208101272583</v>
      </c>
      <c r="N22" s="229">
        <v>0.5136420726776123</v>
      </c>
      <c r="O22" s="230"/>
    </row>
    <row r="23" spans="1:15">
      <c r="A23" s="213" t="s">
        <v>159</v>
      </c>
      <c r="B23" s="224">
        <v>2.1435808390378952E-2</v>
      </c>
      <c r="C23" s="227">
        <f t="shared" si="1"/>
        <v>1.2</v>
      </c>
      <c r="D23" s="227">
        <f t="shared" si="1"/>
        <v>0.8</v>
      </c>
      <c r="E23" s="227">
        <v>1.26105797290802</v>
      </c>
      <c r="F23" s="227">
        <v>0.77436536550521851</v>
      </c>
      <c r="G23" s="227">
        <v>0.59724825620651245</v>
      </c>
      <c r="H23" s="231"/>
      <c r="I23" s="228">
        <v>8.5388906300067902E-3</v>
      </c>
      <c r="J23" s="227">
        <f t="shared" si="2"/>
        <v>1.2</v>
      </c>
      <c r="K23" s="227">
        <f t="shared" si="2"/>
        <v>0.8</v>
      </c>
      <c r="L23" s="227">
        <v>1.2747945785522461</v>
      </c>
      <c r="M23" s="227">
        <v>0.76004678010940552</v>
      </c>
      <c r="N23" s="229">
        <v>0.58584016561508179</v>
      </c>
      <c r="O23" s="230"/>
    </row>
    <row r="24" spans="1:15">
      <c r="A24" s="213" t="s">
        <v>160</v>
      </c>
      <c r="B24" s="224">
        <v>4.9090541899204254E-2</v>
      </c>
      <c r="C24" s="227">
        <f t="shared" si="1"/>
        <v>1.1304347826086958</v>
      </c>
      <c r="D24" s="227">
        <f t="shared" si="1"/>
        <v>0.86956521739130443</v>
      </c>
      <c r="E24" s="227">
        <v>1.1602731943130493</v>
      </c>
      <c r="F24" s="227">
        <v>0.87839764356613159</v>
      </c>
      <c r="G24" s="227">
        <v>0.68504321575164795</v>
      </c>
      <c r="H24" s="231"/>
      <c r="I24" s="228">
        <v>2.5124767795205116E-2</v>
      </c>
      <c r="J24" s="227">
        <f t="shared" si="2"/>
        <v>1.1304347826086958</v>
      </c>
      <c r="K24" s="227">
        <f t="shared" si="2"/>
        <v>0.86956521739130443</v>
      </c>
      <c r="L24" s="227">
        <v>1.2039521932601929</v>
      </c>
      <c r="M24" s="227">
        <v>0.83245736360549927</v>
      </c>
      <c r="N24" s="229">
        <v>0.65040957927703857</v>
      </c>
      <c r="O24" s="230"/>
    </row>
    <row r="25" spans="1:15">
      <c r="A25" s="213" t="s">
        <v>161</v>
      </c>
      <c r="B25" s="224">
        <v>0.11476777493953705</v>
      </c>
      <c r="C25" s="227">
        <f t="shared" si="1"/>
        <v>1.0476190476190477</v>
      </c>
      <c r="D25" s="227">
        <f t="shared" si="1"/>
        <v>0.95238095238095233</v>
      </c>
      <c r="E25" s="227">
        <v>1.0506192445755005</v>
      </c>
      <c r="F25" s="227">
        <v>0.97999483346939087</v>
      </c>
      <c r="G25" s="227">
        <v>0.82692438364028931</v>
      </c>
      <c r="H25" s="231"/>
      <c r="I25" s="228">
        <v>8.1020183861255646E-2</v>
      </c>
      <c r="J25" s="227">
        <f t="shared" si="2"/>
        <v>1.0476190476190477</v>
      </c>
      <c r="K25" s="227">
        <f t="shared" si="2"/>
        <v>0.95238095238095233</v>
      </c>
      <c r="L25" s="227">
        <v>1.0951627492904663</v>
      </c>
      <c r="M25" s="227">
        <v>0.94081765413284302</v>
      </c>
      <c r="N25" s="229">
        <v>0.76091551780700684</v>
      </c>
      <c r="O25" s="230"/>
    </row>
    <row r="26" spans="1:15">
      <c r="A26" s="213" t="s">
        <v>162</v>
      </c>
      <c r="B26" s="224">
        <v>0.24832579493522644</v>
      </c>
      <c r="C26" s="227">
        <f t="shared" si="1"/>
        <v>1.0476190476190477</v>
      </c>
      <c r="D26" s="227">
        <f t="shared" si="1"/>
        <v>0.95238095238095233</v>
      </c>
      <c r="E26" s="227">
        <v>1.2484012842178345</v>
      </c>
      <c r="F26" s="227">
        <v>0.69665616750717163</v>
      </c>
      <c r="G26" s="227">
        <v>0.97136938571929932</v>
      </c>
      <c r="H26" s="231"/>
      <c r="I26" s="228">
        <v>0.20701377093791962</v>
      </c>
      <c r="J26" s="227">
        <f t="shared" si="2"/>
        <v>1.0476190476190477</v>
      </c>
      <c r="K26" s="227">
        <f t="shared" si="2"/>
        <v>0.95238095238095233</v>
      </c>
      <c r="L26" s="227">
        <v>1.0103938579559326</v>
      </c>
      <c r="M26" s="227">
        <v>1</v>
      </c>
      <c r="N26" s="229">
        <v>0.94803118705749512</v>
      </c>
      <c r="O26" s="230"/>
    </row>
    <row r="27" spans="1:15">
      <c r="A27" s="213"/>
      <c r="B27" s="216"/>
      <c r="C27" s="216"/>
      <c r="D27" s="231"/>
      <c r="E27" s="216"/>
      <c r="F27" s="216"/>
      <c r="G27" s="216"/>
      <c r="H27" s="231"/>
      <c r="I27" s="216"/>
      <c r="J27" s="216"/>
      <c r="K27" s="231"/>
      <c r="L27" s="216"/>
      <c r="M27" s="216"/>
      <c r="N27" s="223"/>
      <c r="O27" s="230"/>
    </row>
    <row r="28" spans="1:15" ht="18">
      <c r="A28" s="222" t="s">
        <v>164</v>
      </c>
      <c r="B28" s="231"/>
      <c r="C28" s="231"/>
      <c r="D28" s="231"/>
      <c r="E28" s="227"/>
      <c r="F28" s="227"/>
      <c r="G28" s="227"/>
      <c r="H28" s="231"/>
      <c r="I28" s="231"/>
      <c r="J28" s="231"/>
      <c r="K28" s="231"/>
      <c r="L28" s="231"/>
      <c r="M28" s="231"/>
      <c r="N28" s="232"/>
      <c r="O28" s="230"/>
    </row>
    <row r="29" spans="1:15">
      <c r="A29" s="213" t="s">
        <v>156</v>
      </c>
      <c r="B29" s="224">
        <v>1.9863813649863005E-3</v>
      </c>
      <c r="C29" s="227">
        <f>C11</f>
        <v>1.3333333333333333</v>
      </c>
      <c r="D29" s="227">
        <f>D11</f>
        <v>0.66666666666666663</v>
      </c>
      <c r="E29" s="227">
        <v>1.2233195304870605</v>
      </c>
      <c r="F29" s="227">
        <v>0.8317563533782959</v>
      </c>
      <c r="G29" s="227">
        <v>0.55637663602828979</v>
      </c>
      <c r="H29" s="231"/>
      <c r="I29" s="228">
        <v>7.9728540731593966E-4</v>
      </c>
      <c r="J29" s="227">
        <f>J20</f>
        <v>1.3333333333333333</v>
      </c>
      <c r="K29" s="227">
        <f>K20</f>
        <v>0.66666666666666663</v>
      </c>
      <c r="L29" s="227">
        <v>1.3897302150726318</v>
      </c>
      <c r="M29" s="227">
        <v>0.62405437231063843</v>
      </c>
      <c r="N29" s="229">
        <v>0.55513095855712891</v>
      </c>
      <c r="O29" s="230"/>
    </row>
    <row r="30" spans="1:15">
      <c r="A30" s="213" t="s">
        <v>157</v>
      </c>
      <c r="B30" s="224">
        <v>3.8283204194158316E-3</v>
      </c>
      <c r="C30" s="227">
        <f t="shared" ref="C30:D35" si="3">C12</f>
        <v>1.3333333333333333</v>
      </c>
      <c r="D30" s="227">
        <f t="shared" si="3"/>
        <v>0.66666666666666663</v>
      </c>
      <c r="E30" s="227">
        <v>1.3058755397796631</v>
      </c>
      <c r="F30" s="227">
        <v>0.73733341693878174</v>
      </c>
      <c r="G30" s="227">
        <v>0.52128899097442627</v>
      </c>
      <c r="H30" s="231"/>
      <c r="I30" s="228">
        <v>1.626386889256537E-3</v>
      </c>
      <c r="J30" s="227">
        <f t="shared" ref="J30:K35" si="4">J21</f>
        <v>1.3333333333333333</v>
      </c>
      <c r="K30" s="227">
        <f t="shared" si="4"/>
        <v>0.66666666666666663</v>
      </c>
      <c r="L30" s="227">
        <v>1.3638772964477539</v>
      </c>
      <c r="M30" s="227">
        <v>0.65022999048233032</v>
      </c>
      <c r="N30" s="229">
        <v>0.5796934962272644</v>
      </c>
      <c r="O30" s="230"/>
    </row>
    <row r="31" spans="1:15">
      <c r="A31" s="213" t="s">
        <v>158</v>
      </c>
      <c r="B31" s="224">
        <v>8.497903123497963E-3</v>
      </c>
      <c r="C31" s="227">
        <f t="shared" si="3"/>
        <v>1.2857142857142858</v>
      </c>
      <c r="D31" s="227">
        <f t="shared" si="3"/>
        <v>0.7142857142857143</v>
      </c>
      <c r="E31" s="227">
        <v>1.3062343597412109</v>
      </c>
      <c r="F31" s="227">
        <v>0.73639065027236938</v>
      </c>
      <c r="G31" s="227">
        <v>0.52326560020446777</v>
      </c>
      <c r="H31" s="231"/>
      <c r="I31" s="228">
        <v>3.4794698003679514E-3</v>
      </c>
      <c r="J31" s="227">
        <f t="shared" si="4"/>
        <v>1.2857142857142858</v>
      </c>
      <c r="K31" s="227">
        <f t="shared" si="4"/>
        <v>0.7142857142857143</v>
      </c>
      <c r="L31" s="227">
        <v>1.2933759689331055</v>
      </c>
      <c r="M31" s="227">
        <v>0.72205835580825806</v>
      </c>
      <c r="N31" s="229">
        <v>0.64488685131072998</v>
      </c>
      <c r="O31" s="230"/>
    </row>
    <row r="32" spans="1:15">
      <c r="A32" s="213" t="s">
        <v>159</v>
      </c>
      <c r="B32" s="224">
        <v>1.8746865913271904E-2</v>
      </c>
      <c r="C32" s="227">
        <f t="shared" si="3"/>
        <v>1.2</v>
      </c>
      <c r="D32" s="227">
        <f t="shared" si="3"/>
        <v>0.8</v>
      </c>
      <c r="E32" s="227">
        <v>1.2574602365493774</v>
      </c>
      <c r="F32" s="227">
        <v>0.789844810962677</v>
      </c>
      <c r="G32" s="227">
        <v>0.55331927537918091</v>
      </c>
      <c r="H32" s="231"/>
      <c r="I32" s="228">
        <v>7.4257790111005306E-3</v>
      </c>
      <c r="J32" s="227">
        <f t="shared" si="4"/>
        <v>1.2</v>
      </c>
      <c r="K32" s="227">
        <f t="shared" si="4"/>
        <v>0.8</v>
      </c>
      <c r="L32" s="227">
        <v>1.2236418724060059</v>
      </c>
      <c r="M32" s="227">
        <v>0.77626585960388184</v>
      </c>
      <c r="N32" s="229">
        <v>0.77672690153121948</v>
      </c>
      <c r="O32" s="230"/>
    </row>
    <row r="33" spans="1:15">
      <c r="A33" s="213" t="s">
        <v>160</v>
      </c>
      <c r="B33" s="224">
        <v>4.255516454577446E-2</v>
      </c>
      <c r="C33" s="227">
        <f t="shared" si="3"/>
        <v>1.1304347826086958</v>
      </c>
      <c r="D33" s="227">
        <f t="shared" si="3"/>
        <v>0.86956521739130443</v>
      </c>
      <c r="E33" s="227">
        <v>1.2010467052459717</v>
      </c>
      <c r="F33" s="227">
        <v>0.84354305267333984</v>
      </c>
      <c r="G33" s="227">
        <v>0.62059414386749268</v>
      </c>
      <c r="H33" s="231"/>
      <c r="I33" s="228">
        <v>2.1252671256661415E-2</v>
      </c>
      <c r="J33" s="227">
        <f t="shared" si="4"/>
        <v>1.1304347826086958</v>
      </c>
      <c r="K33" s="227">
        <f t="shared" si="4"/>
        <v>0.86956521739130443</v>
      </c>
      <c r="L33" s="227">
        <v>1.1720151901245117</v>
      </c>
      <c r="M33" s="227">
        <v>0.83062809705734253</v>
      </c>
      <c r="N33" s="229">
        <v>0.81741166114807129</v>
      </c>
      <c r="O33" s="230"/>
    </row>
    <row r="34" spans="1:15">
      <c r="A34" s="213" t="s">
        <v>161</v>
      </c>
      <c r="B34" s="224">
        <v>0.10207147151231766</v>
      </c>
      <c r="C34" s="227">
        <f t="shared" si="3"/>
        <v>1.0476190476190477</v>
      </c>
      <c r="D34" s="227">
        <f t="shared" si="3"/>
        <v>0.95238095238095233</v>
      </c>
      <c r="E34" s="227">
        <v>1.1134377717971802</v>
      </c>
      <c r="F34" s="227">
        <v>0.91981625556945801</v>
      </c>
      <c r="G34" s="227">
        <v>0.75354635715484619</v>
      </c>
      <c r="H34" s="231"/>
      <c r="I34" s="228">
        <v>6.8537019193172455E-2</v>
      </c>
      <c r="J34" s="227">
        <f t="shared" si="4"/>
        <v>1.0476190476190477</v>
      </c>
      <c r="K34" s="227">
        <f t="shared" si="4"/>
        <v>0.95238095238095233</v>
      </c>
      <c r="L34" s="227">
        <v>1.0888628959655762</v>
      </c>
      <c r="M34" s="227">
        <v>0.91615140438079834</v>
      </c>
      <c r="N34" s="229">
        <v>0.89108008146286011</v>
      </c>
      <c r="O34" s="230"/>
    </row>
    <row r="35" spans="1:15">
      <c r="A35" s="213" t="s">
        <v>162</v>
      </c>
      <c r="B35" s="224">
        <v>0.22262123227119446</v>
      </c>
      <c r="C35" s="227">
        <f t="shared" si="3"/>
        <v>1.0476190476190477</v>
      </c>
      <c r="D35" s="227">
        <f t="shared" si="3"/>
        <v>0.95238095238095233</v>
      </c>
      <c r="E35" s="227">
        <v>1.0297331809997559</v>
      </c>
      <c r="F35" s="227">
        <v>0.98606473207473755</v>
      </c>
      <c r="G35" s="227">
        <v>0.90707528591156006</v>
      </c>
      <c r="H35" s="231"/>
      <c r="I35" s="228">
        <v>0.18487817049026489</v>
      </c>
      <c r="J35" s="227">
        <f t="shared" si="4"/>
        <v>1.0476190476190477</v>
      </c>
      <c r="K35" s="227">
        <f t="shared" si="4"/>
        <v>0.95238095238095233</v>
      </c>
      <c r="L35" s="227">
        <v>1.0112202167510986</v>
      </c>
      <c r="M35" s="227">
        <v>0.99429118633270264</v>
      </c>
      <c r="N35" s="229">
        <v>0.96673381328582764</v>
      </c>
      <c r="O35" s="230"/>
    </row>
    <row r="36" spans="1:15">
      <c r="A36" s="213"/>
      <c r="B36" s="216"/>
      <c r="C36" s="216"/>
      <c r="D36" s="231"/>
      <c r="E36" s="216"/>
      <c r="F36" s="216"/>
      <c r="G36" s="216"/>
      <c r="H36" s="231"/>
      <c r="I36" s="216"/>
      <c r="J36" s="216"/>
      <c r="K36" s="231"/>
      <c r="L36" s="216"/>
      <c r="M36" s="216"/>
      <c r="N36" s="223"/>
      <c r="O36" s="230"/>
    </row>
    <row r="37" spans="1:15" ht="18">
      <c r="A37" s="222" t="s">
        <v>165</v>
      </c>
      <c r="B37" s="231"/>
      <c r="C37" s="231"/>
      <c r="D37" s="231"/>
      <c r="E37" s="233"/>
      <c r="F37" s="231"/>
      <c r="G37" s="231"/>
      <c r="H37" s="231"/>
      <c r="I37" s="231"/>
      <c r="J37" s="231"/>
      <c r="K37" s="231"/>
      <c r="L37" s="231"/>
      <c r="M37" s="231"/>
      <c r="N37" s="232"/>
      <c r="O37" s="230"/>
    </row>
    <row r="38" spans="1:15">
      <c r="A38" s="213" t="s">
        <v>156</v>
      </c>
      <c r="B38" s="224">
        <v>1.3375135604292154E-3</v>
      </c>
      <c r="C38" s="227">
        <f>C29</f>
        <v>1.3333333333333333</v>
      </c>
      <c r="D38" s="227">
        <f>D29</f>
        <v>0.66666666666666663</v>
      </c>
      <c r="E38" s="227">
        <v>1.498102068901062</v>
      </c>
      <c r="F38" s="227">
        <v>0.52347922325134277</v>
      </c>
      <c r="G38" s="227">
        <v>0.41557300090789795</v>
      </c>
      <c r="H38" s="231"/>
      <c r="I38" s="228">
        <v>5.9387180954217911E-4</v>
      </c>
      <c r="J38" s="227">
        <f>J29</f>
        <v>1.3333333333333333</v>
      </c>
      <c r="K38" s="227">
        <f>K29</f>
        <v>0.66666666666666663</v>
      </c>
      <c r="L38" s="227">
        <v>1.5418773889541626</v>
      </c>
      <c r="M38" s="227">
        <v>0.46484681963920593</v>
      </c>
      <c r="N38" s="229">
        <v>0.43122592568397522</v>
      </c>
      <c r="O38" s="230"/>
    </row>
    <row r="39" spans="1:15">
      <c r="A39" s="213" t="s">
        <v>157</v>
      </c>
      <c r="B39" s="224">
        <v>3.2972735352814198E-3</v>
      </c>
      <c r="C39" s="227">
        <f t="shared" ref="C39:D44" si="5">C30</f>
        <v>1.3333333333333333</v>
      </c>
      <c r="D39" s="227">
        <f t="shared" si="5"/>
        <v>0.66666666666666663</v>
      </c>
      <c r="E39" s="227">
        <v>1.4164524078369141</v>
      </c>
      <c r="F39" s="227">
        <v>0.61292004585266113</v>
      </c>
      <c r="G39" s="227">
        <v>0.46605822443962097</v>
      </c>
      <c r="H39" s="231"/>
      <c r="I39" s="228">
        <v>1.5600654296576977E-3</v>
      </c>
      <c r="J39" s="227">
        <f t="shared" ref="J39:K44" si="6">J30</f>
        <v>1.3333333333333333</v>
      </c>
      <c r="K39" s="227">
        <f t="shared" si="6"/>
        <v>0.66666666666666663</v>
      </c>
      <c r="L39" s="227">
        <v>1.4152513742446899</v>
      </c>
      <c r="M39" s="227">
        <v>0.59843665361404419</v>
      </c>
      <c r="N39" s="229">
        <v>0.52999603748321533</v>
      </c>
      <c r="O39" s="230"/>
    </row>
    <row r="40" spans="1:15">
      <c r="A40" s="213" t="s">
        <v>158</v>
      </c>
      <c r="B40" s="224">
        <v>7.2156414389610291E-3</v>
      </c>
      <c r="C40" s="227">
        <f t="shared" si="5"/>
        <v>1.2857142857142858</v>
      </c>
      <c r="D40" s="227">
        <f t="shared" si="5"/>
        <v>0.7142857142857143</v>
      </c>
      <c r="E40" s="227">
        <v>1.3532367944717407</v>
      </c>
      <c r="F40" s="227">
        <v>0.68155390024185181</v>
      </c>
      <c r="G40" s="227">
        <v>0.50760066509246826</v>
      </c>
      <c r="H40" s="231"/>
      <c r="I40" s="228">
        <v>3.0992457177489996E-3</v>
      </c>
      <c r="J40" s="227">
        <f t="shared" si="6"/>
        <v>1.2857142857142858</v>
      </c>
      <c r="K40" s="227">
        <f t="shared" si="6"/>
        <v>0.7142857142857143</v>
      </c>
      <c r="L40" s="227">
        <v>1.292788028717041</v>
      </c>
      <c r="M40" s="227">
        <v>0.73464846611022949</v>
      </c>
      <c r="N40" s="229">
        <v>0.59746581315994263</v>
      </c>
      <c r="O40" s="230"/>
    </row>
    <row r="41" spans="1:15">
      <c r="A41" s="213" t="s">
        <v>159</v>
      </c>
      <c r="B41" s="224">
        <v>1.4999334700405598E-2</v>
      </c>
      <c r="C41" s="227">
        <f t="shared" si="5"/>
        <v>1.2</v>
      </c>
      <c r="D41" s="227">
        <f t="shared" si="5"/>
        <v>0.8</v>
      </c>
      <c r="E41" s="227">
        <v>1.2755595445632935</v>
      </c>
      <c r="F41" s="227">
        <v>0.76392483711242676</v>
      </c>
      <c r="G41" s="227">
        <v>0.56650280952453613</v>
      </c>
      <c r="H41" s="231"/>
      <c r="I41" s="228">
        <v>6.3517983071506023E-3</v>
      </c>
      <c r="J41" s="227">
        <f t="shared" si="6"/>
        <v>1.2</v>
      </c>
      <c r="K41" s="227">
        <f t="shared" si="6"/>
        <v>0.8</v>
      </c>
      <c r="L41" s="227">
        <v>1.2041635513305664</v>
      </c>
      <c r="M41" s="227">
        <v>0.8264462947845459</v>
      </c>
      <c r="N41" s="229">
        <v>0.67339658737182617</v>
      </c>
      <c r="O41" s="230"/>
    </row>
    <row r="42" spans="1:15">
      <c r="A42" s="213" t="s">
        <v>160</v>
      </c>
      <c r="B42" s="224">
        <v>3.4682169556617737E-2</v>
      </c>
      <c r="C42" s="227">
        <f t="shared" si="5"/>
        <v>1.1304347826086958</v>
      </c>
      <c r="D42" s="227">
        <f t="shared" si="5"/>
        <v>0.86956521739130443</v>
      </c>
      <c r="E42" s="227">
        <v>1.1506807804107666</v>
      </c>
      <c r="F42" s="227">
        <v>0.88980299234390259</v>
      </c>
      <c r="G42" s="227">
        <v>0.68738377094268799</v>
      </c>
      <c r="H42" s="231"/>
      <c r="I42" s="228">
        <v>1.6970042139291763E-2</v>
      </c>
      <c r="J42" s="227">
        <f t="shared" si="6"/>
        <v>1.1304347826086958</v>
      </c>
      <c r="K42" s="227">
        <f t="shared" si="6"/>
        <v>0.86956521739130443</v>
      </c>
      <c r="L42" s="227">
        <v>1.2180197238922119</v>
      </c>
      <c r="M42" s="227">
        <v>0.78497487306594849</v>
      </c>
      <c r="N42" s="229">
        <v>0.77000176906585693</v>
      </c>
      <c r="O42" s="230"/>
    </row>
    <row r="43" spans="1:15">
      <c r="A43" s="213" t="s">
        <v>161</v>
      </c>
      <c r="B43" s="224">
        <v>9.4850115478038788E-2</v>
      </c>
      <c r="C43" s="227">
        <f t="shared" si="5"/>
        <v>1.0476190476190477</v>
      </c>
      <c r="D43" s="227">
        <f t="shared" si="5"/>
        <v>0.95238095238095233</v>
      </c>
      <c r="E43" s="227">
        <v>1.105090856552124</v>
      </c>
      <c r="F43" s="227">
        <v>0.91549515724182129</v>
      </c>
      <c r="G43" s="227">
        <v>0.81256520748138428</v>
      </c>
      <c r="H43" s="231"/>
      <c r="I43" s="228">
        <v>6.3497342169284821E-2</v>
      </c>
      <c r="J43" s="227">
        <f t="shared" si="6"/>
        <v>1.0476190476190477</v>
      </c>
      <c r="K43" s="227">
        <f t="shared" si="6"/>
        <v>0.95238095238095233</v>
      </c>
      <c r="L43" s="227">
        <v>1.1528323888778687</v>
      </c>
      <c r="M43" s="227">
        <v>0.85042756795883179</v>
      </c>
      <c r="N43" s="229">
        <v>0.83412772417068481</v>
      </c>
      <c r="O43" s="230"/>
    </row>
    <row r="44" spans="1:15">
      <c r="A44" s="213" t="s">
        <v>162</v>
      </c>
      <c r="B44" s="224">
        <v>0.2130703330039978</v>
      </c>
      <c r="C44" s="227">
        <f t="shared" si="5"/>
        <v>1.0476190476190477</v>
      </c>
      <c r="D44" s="227">
        <f t="shared" si="5"/>
        <v>0.95238095238095233</v>
      </c>
      <c r="E44" s="227">
        <v>1.0606954097747803</v>
      </c>
      <c r="F44" s="227">
        <v>0.96118581295013428</v>
      </c>
      <c r="G44" s="227">
        <v>0.85177969932556152</v>
      </c>
      <c r="H44" s="231"/>
      <c r="I44" s="228">
        <v>0.17435483634471893</v>
      </c>
      <c r="J44" s="227">
        <f t="shared" si="6"/>
        <v>1.0476190476190477</v>
      </c>
      <c r="K44" s="227">
        <f t="shared" si="6"/>
        <v>0.95238095238095233</v>
      </c>
      <c r="L44" s="227">
        <v>1.0730288028717041</v>
      </c>
      <c r="M44" s="227">
        <v>0.93374365568161011</v>
      </c>
      <c r="N44" s="229">
        <v>0.89988094568252563</v>
      </c>
      <c r="O44" s="230"/>
    </row>
    <row r="45" spans="1:15">
      <c r="A45" s="213"/>
      <c r="B45" s="216"/>
      <c r="C45" s="216"/>
      <c r="D45" s="231"/>
      <c r="E45" s="216"/>
      <c r="F45" s="216"/>
      <c r="G45" s="216"/>
      <c r="H45" s="231"/>
      <c r="I45" s="216"/>
      <c r="J45" s="216"/>
      <c r="K45" s="231"/>
      <c r="L45" s="216"/>
      <c r="M45" s="216"/>
      <c r="N45" s="223"/>
      <c r="O45" s="230"/>
    </row>
    <row r="46" spans="1:15" ht="18">
      <c r="A46" s="222" t="s">
        <v>166</v>
      </c>
      <c r="B46" s="231"/>
      <c r="C46" s="231"/>
      <c r="D46" s="231"/>
      <c r="E46" s="233"/>
      <c r="F46" s="231"/>
      <c r="G46" s="231"/>
      <c r="H46" s="231"/>
      <c r="I46" s="231"/>
      <c r="J46" s="231"/>
      <c r="K46" s="231"/>
      <c r="L46" s="231"/>
      <c r="M46" s="231"/>
      <c r="N46" s="232"/>
      <c r="O46" s="230"/>
    </row>
    <row r="47" spans="1:15">
      <c r="A47" s="213" t="s">
        <v>156</v>
      </c>
      <c r="B47" s="224">
        <v>1.0966270929202437E-3</v>
      </c>
      <c r="C47" s="227">
        <f>C38</f>
        <v>1.3333333333333333</v>
      </c>
      <c r="D47" s="227">
        <f>D38</f>
        <v>0.66666666666666663</v>
      </c>
      <c r="E47" s="227">
        <v>1.424346923828125</v>
      </c>
      <c r="F47" s="227">
        <v>0.62185543775558472</v>
      </c>
      <c r="G47" s="227">
        <v>0.39084345102310181</v>
      </c>
      <c r="H47" s="231"/>
      <c r="I47" s="228">
        <v>4.721973673440516E-4</v>
      </c>
      <c r="J47" s="227">
        <f>C47</f>
        <v>1.3333333333333333</v>
      </c>
      <c r="K47" s="227">
        <f>D47</f>
        <v>0.66666666666666663</v>
      </c>
      <c r="L47" s="227">
        <v>1.416334867477417</v>
      </c>
      <c r="M47" s="227">
        <v>0.60549545288085938</v>
      </c>
      <c r="N47" s="229">
        <v>0.49634441733360291</v>
      </c>
      <c r="O47" s="230"/>
    </row>
    <row r="48" spans="1:15">
      <c r="A48" s="213" t="s">
        <v>157</v>
      </c>
      <c r="B48" s="224">
        <v>2.5505633093416691E-3</v>
      </c>
      <c r="C48" s="227">
        <f t="shared" ref="C48:D53" si="7">C39</f>
        <v>1.3333333333333333</v>
      </c>
      <c r="D48" s="227">
        <f t="shared" si="7"/>
        <v>0.66666666666666663</v>
      </c>
      <c r="E48" s="227">
        <v>1.3788473606109619</v>
      </c>
      <c r="F48" s="227">
        <v>0.66530925035476685</v>
      </c>
      <c r="G48" s="227">
        <v>0.44452619552612305</v>
      </c>
      <c r="H48" s="231"/>
      <c r="I48" s="228">
        <v>1.2878589332103729E-3</v>
      </c>
      <c r="J48" s="227">
        <f t="shared" ref="J48:K52" si="8">C48</f>
        <v>1.3333333333333333</v>
      </c>
      <c r="K48" s="227">
        <f t="shared" si="8"/>
        <v>0.66666666666666663</v>
      </c>
      <c r="L48" s="227">
        <v>1.3400229215621948</v>
      </c>
      <c r="M48" s="227">
        <v>0.68428343534469604</v>
      </c>
      <c r="N48" s="229">
        <v>0.56275123357772827</v>
      </c>
      <c r="O48" s="230"/>
    </row>
    <row r="49" spans="1:15">
      <c r="A49" s="213" t="s">
        <v>158</v>
      </c>
      <c r="B49" s="224">
        <v>6.6754827275872231E-3</v>
      </c>
      <c r="C49" s="227">
        <f t="shared" si="7"/>
        <v>1.2857142857142858</v>
      </c>
      <c r="D49" s="227">
        <f t="shared" si="7"/>
        <v>0.7142857142857143</v>
      </c>
      <c r="E49" s="227">
        <v>1.3410450220108032</v>
      </c>
      <c r="F49" s="227">
        <v>0.700034499168396</v>
      </c>
      <c r="G49" s="227">
        <v>0.49463710188865662</v>
      </c>
      <c r="H49" s="231"/>
      <c r="I49" s="228">
        <v>3.0578195583075285E-3</v>
      </c>
      <c r="J49" s="227">
        <f t="shared" si="8"/>
        <v>1.2857142857142858</v>
      </c>
      <c r="K49" s="227">
        <f t="shared" si="8"/>
        <v>0.7142857142857143</v>
      </c>
      <c r="L49" s="227">
        <v>1.2936503887176514</v>
      </c>
      <c r="M49" s="227">
        <v>0.73008853197097778</v>
      </c>
      <c r="N49" s="229">
        <v>0.61139392852783203</v>
      </c>
      <c r="O49" s="230"/>
    </row>
    <row r="50" spans="1:15">
      <c r="A50" s="213" t="s">
        <v>159</v>
      </c>
      <c r="B50" s="224">
        <v>1.280504371970892E-2</v>
      </c>
      <c r="C50" s="227">
        <f t="shared" si="7"/>
        <v>1.2</v>
      </c>
      <c r="D50" s="227">
        <f t="shared" si="7"/>
        <v>0.8</v>
      </c>
      <c r="E50" s="227">
        <v>1.2868250608444214</v>
      </c>
      <c r="F50" s="227">
        <v>0.753589928150177</v>
      </c>
      <c r="G50" s="227">
        <v>0.55151510238647461</v>
      </c>
      <c r="H50" s="231"/>
      <c r="I50" s="228">
        <v>5.663297139108181E-3</v>
      </c>
      <c r="J50" s="227">
        <f t="shared" si="8"/>
        <v>1.2</v>
      </c>
      <c r="K50" s="227">
        <f t="shared" si="8"/>
        <v>0.8</v>
      </c>
      <c r="L50" s="227">
        <v>1.2520979642868042</v>
      </c>
      <c r="M50" s="227">
        <v>0.77081161737442017</v>
      </c>
      <c r="N50" s="229">
        <v>0.65626400709152222</v>
      </c>
      <c r="O50" s="230"/>
    </row>
    <row r="51" spans="1:15">
      <c r="A51" s="213" t="s">
        <v>160</v>
      </c>
      <c r="B51" s="224">
        <v>2.8119396418333054E-2</v>
      </c>
      <c r="C51" s="227">
        <f t="shared" si="7"/>
        <v>1.1304347826086958</v>
      </c>
      <c r="D51" s="227">
        <f t="shared" si="7"/>
        <v>0.86956521739130443</v>
      </c>
      <c r="E51" s="227">
        <v>1.2065869569778442</v>
      </c>
      <c r="F51" s="227">
        <v>0.83093917369842529</v>
      </c>
      <c r="G51" s="227">
        <v>0.64330863952636719</v>
      </c>
      <c r="H51" s="231"/>
      <c r="I51" s="228">
        <v>1.4299590140581131E-2</v>
      </c>
      <c r="J51" s="227">
        <f t="shared" si="8"/>
        <v>1.1304347826086958</v>
      </c>
      <c r="K51" s="227">
        <f t="shared" si="8"/>
        <v>0.86956521739130443</v>
      </c>
      <c r="L51" s="227">
        <v>1.1944748163223267</v>
      </c>
      <c r="M51" s="227">
        <v>0.82729643583297729</v>
      </c>
      <c r="N51" s="229">
        <v>0.71843993663787842</v>
      </c>
      <c r="O51" s="230"/>
    </row>
    <row r="52" spans="1:15">
      <c r="A52" s="213" t="s">
        <v>161</v>
      </c>
      <c r="B52" s="224">
        <v>7.6890558004379272E-2</v>
      </c>
      <c r="C52" s="227">
        <f t="shared" si="7"/>
        <v>1.0476190476190477</v>
      </c>
      <c r="D52" s="227">
        <f t="shared" si="7"/>
        <v>0.95238095238095233</v>
      </c>
      <c r="E52" s="227">
        <v>1.1006513833999634</v>
      </c>
      <c r="F52" s="227">
        <v>0.9307439923286438</v>
      </c>
      <c r="G52" s="227">
        <v>0.77376663684844971</v>
      </c>
      <c r="H52" s="231"/>
      <c r="I52" s="228">
        <v>5.0120238214731216E-2</v>
      </c>
      <c r="J52" s="227">
        <f t="shared" si="8"/>
        <v>1.0476190476190477</v>
      </c>
      <c r="K52" s="227">
        <f t="shared" si="8"/>
        <v>0.95238095238095233</v>
      </c>
      <c r="L52" s="227">
        <v>1.1308215856552124</v>
      </c>
      <c r="M52" s="227">
        <v>0.89680278301239014</v>
      </c>
      <c r="N52" s="229">
        <v>0.75868147611618042</v>
      </c>
      <c r="O52" s="230"/>
    </row>
    <row r="53" spans="1:15">
      <c r="A53" s="213" t="s">
        <v>162</v>
      </c>
      <c r="B53" s="224">
        <v>0.21223914623260498</v>
      </c>
      <c r="C53" s="227">
        <f t="shared" si="7"/>
        <v>1.0476190476190477</v>
      </c>
      <c r="D53" s="227">
        <f t="shared" si="7"/>
        <v>0.95238095238095233</v>
      </c>
      <c r="E53" s="227">
        <v>1.0342237949371338</v>
      </c>
      <c r="F53" s="227">
        <v>0.97781515121459961</v>
      </c>
      <c r="G53" s="227">
        <v>0.91762048006057739</v>
      </c>
      <c r="H53" s="231"/>
      <c r="I53" s="228">
        <v>0.17797812819480896</v>
      </c>
      <c r="J53" s="225">
        <f>J52</f>
        <v>1.0476190476190477</v>
      </c>
      <c r="K53" s="225">
        <f>K52</f>
        <v>0.95238095238095233</v>
      </c>
      <c r="L53" s="227">
        <v>1.0458018779754639</v>
      </c>
      <c r="M53" s="227">
        <v>0.96372663974761963</v>
      </c>
      <c r="N53" s="229">
        <v>0.91608381271362305</v>
      </c>
      <c r="O53" s="230"/>
    </row>
    <row r="54" spans="1:15" ht="15.75" thickBot="1">
      <c r="A54" s="234"/>
      <c r="B54" s="235"/>
      <c r="C54" s="235"/>
      <c r="D54" s="235"/>
      <c r="E54" s="235"/>
      <c r="F54" s="235"/>
      <c r="G54" s="235"/>
      <c r="H54" s="235"/>
      <c r="I54" s="235"/>
      <c r="J54" s="235"/>
      <c r="K54" s="235"/>
      <c r="L54" s="235"/>
      <c r="M54" s="235"/>
      <c r="N54" s="236"/>
    </row>
    <row r="56" spans="1:15">
      <c r="A56" s="409" t="s">
        <v>167</v>
      </c>
      <c r="B56" s="409"/>
      <c r="C56" s="409"/>
      <c r="D56" s="409"/>
      <c r="E56" s="409"/>
      <c r="F56" s="409"/>
      <c r="G56" s="409"/>
      <c r="H56" s="409"/>
      <c r="I56" s="409"/>
      <c r="J56" s="409"/>
      <c r="K56" s="409"/>
      <c r="L56" s="409"/>
      <c r="M56" s="409"/>
      <c r="N56" s="409"/>
    </row>
    <row r="57" spans="1:15">
      <c r="A57" s="410" t="s">
        <v>168</v>
      </c>
      <c r="B57" s="410"/>
      <c r="C57" s="410"/>
      <c r="D57" s="410"/>
      <c r="E57" s="410"/>
      <c r="F57" s="410"/>
      <c r="G57" s="410"/>
      <c r="H57" s="410"/>
      <c r="I57" s="410"/>
      <c r="J57" s="410"/>
    </row>
    <row r="58" spans="1:15">
      <c r="A58" s="410"/>
      <c r="B58" s="410"/>
      <c r="C58" s="410"/>
      <c r="D58" s="410"/>
      <c r="E58" s="410"/>
      <c r="F58" s="410"/>
      <c r="G58" s="410"/>
      <c r="H58" s="410"/>
      <c r="I58" s="410"/>
      <c r="J58" s="410"/>
    </row>
    <row r="59" spans="1:15">
      <c r="A59" s="410"/>
      <c r="B59" s="410"/>
      <c r="C59" s="410"/>
      <c r="D59" s="410"/>
      <c r="E59" s="410"/>
      <c r="F59" s="410"/>
      <c r="G59" s="410"/>
      <c r="H59" s="410"/>
      <c r="I59" s="410"/>
      <c r="J59" s="410"/>
    </row>
    <row r="60" spans="1:15" ht="15.75" customHeight="1">
      <c r="A60" s="410"/>
      <c r="B60" s="410"/>
      <c r="C60" s="410"/>
      <c r="D60" s="410"/>
      <c r="E60" s="410"/>
      <c r="F60" s="410"/>
      <c r="G60" s="410"/>
      <c r="H60" s="410"/>
      <c r="I60" s="410"/>
      <c r="J60" s="410"/>
    </row>
    <row r="61" spans="1:15">
      <c r="A61" s="410"/>
      <c r="B61" s="410"/>
      <c r="C61" s="410"/>
      <c r="D61" s="410"/>
      <c r="E61" s="410"/>
      <c r="F61" s="410"/>
      <c r="G61" s="410"/>
      <c r="H61" s="410"/>
      <c r="I61" s="410"/>
      <c r="J61" s="410"/>
    </row>
    <row r="62" spans="1:15">
      <c r="A62" s="410"/>
      <c r="B62" s="410"/>
      <c r="C62" s="410"/>
      <c r="D62" s="410"/>
      <c r="E62" s="410"/>
      <c r="F62" s="410"/>
      <c r="G62" s="410"/>
      <c r="H62" s="410"/>
      <c r="I62" s="410"/>
      <c r="J62" s="410"/>
    </row>
    <row r="63" spans="1:15">
      <c r="A63" s="410"/>
      <c r="B63" s="410"/>
      <c r="C63" s="410"/>
      <c r="D63" s="410"/>
      <c r="E63" s="410"/>
      <c r="F63" s="410"/>
      <c r="G63" s="410"/>
      <c r="H63" s="410"/>
      <c r="I63" s="410"/>
      <c r="J63" s="410"/>
    </row>
    <row r="64" spans="1:15">
      <c r="A64" s="410"/>
      <c r="B64" s="410"/>
      <c r="C64" s="410"/>
      <c r="D64" s="410"/>
      <c r="E64" s="410"/>
      <c r="F64" s="410"/>
      <c r="G64" s="410"/>
      <c r="H64" s="410"/>
      <c r="I64" s="410"/>
      <c r="J64" s="410"/>
    </row>
  </sheetData>
  <mergeCells count="9">
    <mergeCell ref="A56:N56"/>
    <mergeCell ref="A57:J64"/>
    <mergeCell ref="A4:N4"/>
    <mergeCell ref="B7:G7"/>
    <mergeCell ref="I7:N7"/>
    <mergeCell ref="B8:B9"/>
    <mergeCell ref="C8:G8"/>
    <mergeCell ref="I8:I9"/>
    <mergeCell ref="J8:N8"/>
  </mergeCells>
  <hyperlinks>
    <hyperlink ref="A1" location="Index!A1" display="Back to index"/>
  </hyperlinks>
  <pageMargins left="0.7" right="0.7" top="0.75" bottom="0.75" header="0.3" footer="0.3"/>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U25"/>
  <sheetViews>
    <sheetView workbookViewId="0">
      <pane xSplit="1" ySplit="7" topLeftCell="B8" activePane="bottomRight" state="frozen"/>
      <selection activeCell="B4" sqref="B4:AE4"/>
      <selection pane="topRight" activeCell="B4" sqref="B4:AE4"/>
      <selection pane="bottomLeft" activeCell="B4" sqref="B4:AE4"/>
      <selection pane="bottomRight" activeCell="C13" sqref="C13"/>
    </sheetView>
  </sheetViews>
  <sheetFormatPr defaultColWidth="9.140625" defaultRowHeight="12.75" customHeight="1"/>
  <cols>
    <col min="1" max="1" width="9.140625" style="245"/>
    <col min="2" max="2" width="10.28515625" style="245" customWidth="1"/>
    <col min="3" max="3" width="9.140625" style="245"/>
    <col min="4" max="4" width="12.85546875" style="245" bestFit="1" customWidth="1"/>
    <col min="5" max="5" width="11.85546875" style="245" bestFit="1" customWidth="1"/>
    <col min="6" max="8" width="11.5703125" style="245" customWidth="1"/>
    <col min="9" max="9" width="10.7109375" style="245" customWidth="1"/>
    <col min="10" max="10" width="13" style="245" customWidth="1"/>
    <col min="11" max="14" width="9.140625" style="245"/>
    <col min="15" max="15" width="11.85546875" style="245" bestFit="1" customWidth="1"/>
    <col min="16" max="16" width="12.85546875" style="245" bestFit="1" customWidth="1"/>
    <col min="17" max="18" width="11.85546875" style="245" customWidth="1"/>
    <col min="19" max="16384" width="9.140625" style="245"/>
  </cols>
  <sheetData>
    <row r="1" spans="1:21" ht="15">
      <c r="A1" s="40" t="s">
        <v>31</v>
      </c>
      <c r="B1" s="244"/>
      <c r="C1" s="244"/>
      <c r="D1" s="244"/>
      <c r="E1" s="244"/>
      <c r="F1" s="244"/>
      <c r="G1" s="244"/>
      <c r="H1" s="244"/>
      <c r="I1" s="244"/>
      <c r="J1" s="244"/>
      <c r="K1" s="244"/>
      <c r="L1" s="244"/>
      <c r="M1" s="244"/>
      <c r="N1" s="244"/>
      <c r="O1" s="244"/>
    </row>
    <row r="2" spans="1:21">
      <c r="A2" s="244"/>
      <c r="C2" s="244"/>
      <c r="D2" s="244"/>
      <c r="E2" s="244"/>
      <c r="I2" s="244"/>
      <c r="J2" s="244"/>
      <c r="K2" s="244"/>
      <c r="L2" s="244"/>
      <c r="M2" s="244"/>
      <c r="N2" s="244"/>
      <c r="O2" s="244"/>
    </row>
    <row r="3" spans="1:21" ht="12.75" customHeight="1" thickBot="1"/>
    <row r="4" spans="1:21" ht="22.5" customHeight="1" thickBot="1">
      <c r="B4" s="423" t="s">
        <v>194</v>
      </c>
      <c r="C4" s="424"/>
      <c r="D4" s="424"/>
      <c r="E4" s="424"/>
      <c r="F4" s="424"/>
      <c r="G4" s="424"/>
      <c r="H4" s="424"/>
      <c r="I4" s="424"/>
      <c r="J4" s="424"/>
      <c r="K4" s="424"/>
      <c r="L4" s="424"/>
      <c r="M4" s="424"/>
      <c r="N4" s="424"/>
      <c r="O4" s="424"/>
      <c r="P4" s="424"/>
      <c r="Q4" s="424"/>
      <c r="R4" s="425"/>
    </row>
    <row r="5" spans="1:21" s="248" customFormat="1" ht="33" customHeight="1" thickBot="1">
      <c r="B5" s="426" t="s">
        <v>181</v>
      </c>
      <c r="C5" s="428" t="s">
        <v>182</v>
      </c>
      <c r="D5" s="428" t="s">
        <v>183</v>
      </c>
      <c r="E5" s="430" t="s">
        <v>187</v>
      </c>
      <c r="F5" s="432" t="s">
        <v>184</v>
      </c>
      <c r="G5" s="433"/>
      <c r="H5" s="433"/>
      <c r="I5" s="433"/>
      <c r="J5" s="433"/>
      <c r="K5" s="433"/>
      <c r="L5" s="433"/>
      <c r="M5" s="434"/>
      <c r="N5" s="432" t="s">
        <v>185</v>
      </c>
      <c r="O5" s="433"/>
      <c r="P5" s="433"/>
      <c r="Q5" s="433"/>
      <c r="R5" s="434"/>
      <c r="S5" s="249"/>
      <c r="T5" s="249"/>
      <c r="U5" s="249"/>
    </row>
    <row r="6" spans="1:21" s="250" customFormat="1" ht="45" customHeight="1" thickBot="1">
      <c r="B6" s="427"/>
      <c r="C6" s="429"/>
      <c r="D6" s="429"/>
      <c r="E6" s="431"/>
      <c r="F6" s="251" t="s">
        <v>7</v>
      </c>
      <c r="G6" s="252" t="s">
        <v>8</v>
      </c>
      <c r="H6" s="252" t="s">
        <v>9</v>
      </c>
      <c r="I6" s="253" t="s">
        <v>10</v>
      </c>
      <c r="J6" s="253" t="s">
        <v>11</v>
      </c>
      <c r="K6" s="253" t="s">
        <v>12</v>
      </c>
      <c r="L6" s="254" t="s">
        <v>13</v>
      </c>
      <c r="M6" s="255" t="s">
        <v>14</v>
      </c>
      <c r="N6" s="256" t="s">
        <v>15</v>
      </c>
      <c r="O6" s="257" t="s">
        <v>16</v>
      </c>
      <c r="P6" s="257" t="s">
        <v>17</v>
      </c>
      <c r="Q6" s="257" t="s">
        <v>18</v>
      </c>
      <c r="R6" s="258" t="s">
        <v>19</v>
      </c>
    </row>
    <row r="7" spans="1:21">
      <c r="A7" s="244" t="s">
        <v>21</v>
      </c>
      <c r="B7" s="259" t="s">
        <v>234</v>
      </c>
      <c r="C7" s="245" t="s">
        <v>235</v>
      </c>
      <c r="E7" s="260" t="s">
        <v>236</v>
      </c>
      <c r="F7" s="259" t="s">
        <v>237</v>
      </c>
      <c r="G7" s="245" t="s">
        <v>238</v>
      </c>
      <c r="H7" s="245" t="s">
        <v>239</v>
      </c>
      <c r="I7" s="245" t="s">
        <v>240</v>
      </c>
      <c r="J7" s="245" t="s">
        <v>241</v>
      </c>
      <c r="K7" s="245" t="s">
        <v>242</v>
      </c>
      <c r="L7" s="245" t="s">
        <v>243</v>
      </c>
      <c r="M7" s="260" t="s">
        <v>244</v>
      </c>
      <c r="N7" s="261" t="s">
        <v>245</v>
      </c>
      <c r="O7" s="261" t="s">
        <v>246</v>
      </c>
      <c r="P7" s="261" t="s">
        <v>247</v>
      </c>
      <c r="Q7" s="261" t="s">
        <v>248</v>
      </c>
      <c r="R7" s="262" t="s">
        <v>249</v>
      </c>
      <c r="S7" s="244"/>
    </row>
    <row r="8" spans="1:21" ht="12.75" customHeight="1">
      <c r="A8" s="244">
        <v>1984</v>
      </c>
      <c r="B8" s="264">
        <v>529906</v>
      </c>
      <c r="C8" s="265">
        <v>0.50422710180282593</v>
      </c>
      <c r="D8" s="266">
        <f>B8*C8</f>
        <v>267192.96660792828</v>
      </c>
      <c r="E8" s="277">
        <v>28979.216796875</v>
      </c>
      <c r="F8" s="267">
        <v>0.38459053635597229</v>
      </c>
      <c r="G8" s="265">
        <v>1.4864796145356471E-5</v>
      </c>
      <c r="H8" s="268">
        <v>0.38457568139410275</v>
      </c>
      <c r="I8" s="265">
        <v>0.61540943384170532</v>
      </c>
      <c r="J8" s="268">
        <v>0.21308907866477966</v>
      </c>
      <c r="K8" s="265">
        <v>6.282756447393098E-2</v>
      </c>
      <c r="L8" s="265">
        <v>0.40232037975985291</v>
      </c>
      <c r="M8" s="269">
        <v>0.15026151461288079</v>
      </c>
      <c r="N8" s="264">
        <v>0</v>
      </c>
      <c r="O8" s="266">
        <v>342.70538330078125</v>
      </c>
      <c r="P8" s="266">
        <v>68867.546875</v>
      </c>
      <c r="Q8" s="266">
        <v>321130.65625</v>
      </c>
      <c r="R8" s="270">
        <v>938334.8125</v>
      </c>
    </row>
    <row r="9" spans="1:21" ht="12.75" customHeight="1">
      <c r="A9" s="244">
        <v>1987</v>
      </c>
      <c r="B9" s="264">
        <v>516115</v>
      </c>
      <c r="C9" s="265">
        <v>0.50959765911102295</v>
      </c>
      <c r="D9" s="266">
        <f t="shared" ref="D9:D13" si="0">B9*C9</f>
        <v>263010.99583208561</v>
      </c>
      <c r="E9" s="277">
        <v>36145.06640625</v>
      </c>
      <c r="F9" s="267">
        <v>0.38481685519218445</v>
      </c>
      <c r="G9" s="265">
        <v>2.8174472405533831E-4</v>
      </c>
      <c r="H9" s="268">
        <v>0.38453510434834154</v>
      </c>
      <c r="I9" s="265">
        <v>0.61518317461013794</v>
      </c>
      <c r="J9" s="268">
        <v>0.21744264662265778</v>
      </c>
      <c r="K9" s="265">
        <v>7.4133390290042914E-2</v>
      </c>
      <c r="L9" s="265">
        <v>0.39774049969594305</v>
      </c>
      <c r="M9" s="269">
        <v>0.14330925757244412</v>
      </c>
      <c r="N9" s="264">
        <v>0</v>
      </c>
      <c r="O9" s="266">
        <v>2317.22509765625</v>
      </c>
      <c r="P9" s="266">
        <v>87024.609375</v>
      </c>
      <c r="Q9" s="266">
        <v>371423.75</v>
      </c>
      <c r="R9" s="270">
        <v>1269067.375</v>
      </c>
    </row>
    <row r="10" spans="1:21" ht="12.75" customHeight="1">
      <c r="A10" s="245">
        <v>1994</v>
      </c>
      <c r="B10" s="264">
        <v>511763</v>
      </c>
      <c r="C10" s="265">
        <v>0.60031026601791382</v>
      </c>
      <c r="D10" s="266">
        <f t="shared" si="0"/>
        <v>307216.58266812563</v>
      </c>
      <c r="E10" s="277">
        <v>52088.82421875</v>
      </c>
      <c r="F10" s="267">
        <v>0.44799023866653442</v>
      </c>
      <c r="G10" s="265">
        <v>1.6851379052066032E-2</v>
      </c>
      <c r="H10" s="268">
        <v>0.43113885257496748</v>
      </c>
      <c r="I10" s="265">
        <v>0.55200982093811035</v>
      </c>
      <c r="J10" s="268">
        <v>0.17515900731086731</v>
      </c>
      <c r="K10" s="265">
        <v>5.1112042304759152E-2</v>
      </c>
      <c r="L10" s="265">
        <v>0.37685079792935</v>
      </c>
      <c r="M10" s="269">
        <v>0.12404695960223061</v>
      </c>
      <c r="N10" s="264">
        <v>0</v>
      </c>
      <c r="O10" s="266">
        <v>16284</v>
      </c>
      <c r="P10" s="266">
        <v>128604</v>
      </c>
      <c r="Q10" s="266">
        <v>462167</v>
      </c>
      <c r="R10" s="270">
        <v>1495951</v>
      </c>
    </row>
    <row r="11" spans="1:21" ht="12.75" customHeight="1">
      <c r="A11" s="244">
        <v>2000</v>
      </c>
      <c r="B11" s="264">
        <v>524018</v>
      </c>
      <c r="C11" s="265">
        <v>0.66175651550292969</v>
      </c>
      <c r="D11" s="266">
        <f t="shared" si="0"/>
        <v>346772.32574081421</v>
      </c>
      <c r="E11" s="277">
        <v>69265.0546875</v>
      </c>
      <c r="F11" s="267">
        <v>0.43540889024734497</v>
      </c>
      <c r="G11" s="265">
        <v>3.1617703948992458E-2</v>
      </c>
      <c r="H11" s="268">
        <v>0.40379119867349816</v>
      </c>
      <c r="I11" s="265">
        <v>0.56459105014801025</v>
      </c>
      <c r="J11" s="268">
        <v>0.22488784790039063</v>
      </c>
      <c r="K11" s="265">
        <v>8.0327750961162847E-2</v>
      </c>
      <c r="L11" s="265">
        <v>0.33970323142787207</v>
      </c>
      <c r="M11" s="269">
        <v>0.14456010199098815</v>
      </c>
      <c r="N11" s="264">
        <v>0</v>
      </c>
      <c r="O11" s="266">
        <v>26422</v>
      </c>
      <c r="P11" s="266">
        <v>151464</v>
      </c>
      <c r="Q11" s="266">
        <v>629798</v>
      </c>
      <c r="R11" s="270">
        <v>2781525</v>
      </c>
    </row>
    <row r="12" spans="1:21" ht="12.75" customHeight="1">
      <c r="A12" s="244">
        <v>2006</v>
      </c>
      <c r="B12" s="264">
        <v>510921</v>
      </c>
      <c r="C12" s="265">
        <v>0.66127967834472701</v>
      </c>
      <c r="D12" s="266">
        <f t="shared" si="0"/>
        <v>337861.67453956627</v>
      </c>
      <c r="E12" s="277">
        <v>120742.7265625</v>
      </c>
      <c r="F12" s="267">
        <v>0.515600025653839</v>
      </c>
      <c r="G12" s="265">
        <v>5.4198674009479197E-2</v>
      </c>
      <c r="H12" s="268">
        <v>0.46140132500407499</v>
      </c>
      <c r="I12" s="265">
        <v>0.484400033950806</v>
      </c>
      <c r="J12" s="268">
        <v>0.16684211790561701</v>
      </c>
      <c r="K12" s="265">
        <v>5.9524883784403501E-2</v>
      </c>
      <c r="L12" s="265">
        <v>0.31755791493077101</v>
      </c>
      <c r="M12" s="269">
        <v>0.107317231977499</v>
      </c>
      <c r="N12" s="264">
        <v>0</v>
      </c>
      <c r="O12" s="266">
        <v>71687</v>
      </c>
      <c r="P12" s="266">
        <v>262808</v>
      </c>
      <c r="Q12" s="266">
        <v>941425</v>
      </c>
      <c r="R12" s="270">
        <v>3110169</v>
      </c>
    </row>
    <row r="13" spans="1:21" ht="12.75" customHeight="1" thickBot="1">
      <c r="A13" s="244">
        <v>2010</v>
      </c>
      <c r="B13" s="271">
        <v>545980</v>
      </c>
      <c r="C13" s="272">
        <v>0.577891945838928</v>
      </c>
      <c r="D13" s="273">
        <f t="shared" si="0"/>
        <v>315517.44458913791</v>
      </c>
      <c r="E13" s="323">
        <v>135097.34375</v>
      </c>
      <c r="F13" s="275">
        <v>0.47899684309959401</v>
      </c>
      <c r="G13" s="272">
        <v>2.5522932506361201E-2</v>
      </c>
      <c r="H13" s="324">
        <v>0.45347390590777698</v>
      </c>
      <c r="I13" s="272">
        <v>0.52100318670272805</v>
      </c>
      <c r="J13" s="324">
        <v>0.202137321233749</v>
      </c>
      <c r="K13" s="272">
        <v>8.4709004992472206E-2</v>
      </c>
      <c r="L13" s="272">
        <v>0.31886587405798</v>
      </c>
      <c r="M13" s="276">
        <v>0.117428319734469</v>
      </c>
      <c r="N13" s="271">
        <v>0</v>
      </c>
      <c r="O13" s="273">
        <v>66320</v>
      </c>
      <c r="P13" s="273">
        <v>302882</v>
      </c>
      <c r="Q13" s="273">
        <v>1050537</v>
      </c>
      <c r="R13" s="274">
        <v>4932450</v>
      </c>
    </row>
    <row r="14" spans="1:21" ht="12.75" customHeight="1">
      <c r="A14" s="244"/>
      <c r="B14" s="244"/>
      <c r="C14" s="244"/>
      <c r="D14" s="244"/>
      <c r="E14" s="244"/>
    </row>
    <row r="15" spans="1:21" ht="12.75" customHeight="1">
      <c r="A15" s="244"/>
      <c r="B15" s="421" t="s">
        <v>186</v>
      </c>
      <c r="C15" s="422"/>
      <c r="D15" s="422"/>
      <c r="E15" s="422"/>
      <c r="F15" s="422"/>
      <c r="G15" s="422"/>
      <c r="H15" s="422"/>
      <c r="I15" s="422"/>
      <c r="J15" s="422"/>
      <c r="K15" s="422"/>
      <c r="L15" s="422"/>
      <c r="M15" s="422"/>
      <c r="N15" s="422"/>
      <c r="O15" s="422"/>
      <c r="P15" s="422"/>
      <c r="Q15" s="422"/>
      <c r="R15" s="422"/>
    </row>
    <row r="16" spans="1:21" ht="12.75" customHeight="1">
      <c r="B16" s="422"/>
      <c r="C16" s="422"/>
      <c r="D16" s="422"/>
      <c r="E16" s="422"/>
      <c r="F16" s="422"/>
      <c r="G16" s="422"/>
      <c r="H16" s="422"/>
      <c r="I16" s="422"/>
      <c r="J16" s="422"/>
      <c r="K16" s="422"/>
      <c r="L16" s="422"/>
      <c r="M16" s="422"/>
      <c r="N16" s="422"/>
      <c r="O16" s="422"/>
      <c r="P16" s="422"/>
      <c r="Q16" s="422"/>
      <c r="R16" s="422"/>
    </row>
    <row r="17" spans="2:18" ht="12.75" customHeight="1">
      <c r="B17" s="422"/>
      <c r="C17" s="422"/>
      <c r="D17" s="422"/>
      <c r="E17" s="422"/>
      <c r="F17" s="422"/>
      <c r="G17" s="422"/>
      <c r="H17" s="422"/>
      <c r="I17" s="422"/>
      <c r="J17" s="422"/>
      <c r="K17" s="422"/>
      <c r="L17" s="422"/>
      <c r="M17" s="422"/>
      <c r="N17" s="422"/>
      <c r="O17" s="422"/>
      <c r="P17" s="422"/>
      <c r="Q17" s="422"/>
      <c r="R17" s="422"/>
    </row>
    <row r="18" spans="2:18" ht="12.75" customHeight="1">
      <c r="B18" s="422"/>
      <c r="C18" s="422"/>
      <c r="D18" s="422"/>
      <c r="E18" s="422"/>
      <c r="F18" s="422"/>
      <c r="G18" s="422"/>
      <c r="H18" s="422"/>
      <c r="I18" s="422"/>
      <c r="J18" s="422"/>
      <c r="K18" s="422"/>
      <c r="L18" s="422"/>
      <c r="M18" s="422"/>
      <c r="N18" s="422"/>
      <c r="O18" s="422"/>
      <c r="P18" s="422"/>
      <c r="Q18" s="422"/>
      <c r="R18" s="422"/>
    </row>
    <row r="19" spans="2:18" ht="12.75" customHeight="1">
      <c r="B19" s="422"/>
      <c r="C19" s="422"/>
      <c r="D19" s="422"/>
      <c r="E19" s="422"/>
      <c r="F19" s="422"/>
      <c r="G19" s="422"/>
      <c r="H19" s="422"/>
      <c r="I19" s="422"/>
      <c r="J19" s="422"/>
      <c r="K19" s="422"/>
      <c r="L19" s="422"/>
      <c r="M19" s="422"/>
      <c r="N19" s="422"/>
      <c r="O19" s="422"/>
      <c r="P19" s="422"/>
      <c r="Q19" s="422"/>
      <c r="R19" s="422"/>
    </row>
    <row r="20" spans="2:18" ht="12.75" customHeight="1">
      <c r="B20" s="422"/>
      <c r="C20" s="422"/>
      <c r="D20" s="422"/>
      <c r="E20" s="422"/>
      <c r="F20" s="422"/>
      <c r="G20" s="422"/>
      <c r="H20" s="422"/>
      <c r="I20" s="422"/>
      <c r="J20" s="422"/>
      <c r="K20" s="422"/>
      <c r="L20" s="422"/>
      <c r="M20" s="422"/>
      <c r="N20" s="422"/>
      <c r="O20" s="422"/>
      <c r="P20" s="422"/>
      <c r="Q20" s="422"/>
      <c r="R20" s="422"/>
    </row>
    <row r="21" spans="2:18" ht="12.75" customHeight="1">
      <c r="B21" s="422"/>
      <c r="C21" s="422"/>
      <c r="D21" s="422"/>
      <c r="E21" s="422"/>
      <c r="F21" s="422"/>
      <c r="G21" s="422"/>
      <c r="H21" s="422"/>
      <c r="I21" s="422"/>
      <c r="J21" s="422"/>
      <c r="K21" s="422"/>
      <c r="L21" s="422"/>
      <c r="M21" s="422"/>
      <c r="N21" s="422"/>
      <c r="O21" s="422"/>
      <c r="P21" s="422"/>
      <c r="Q21" s="422"/>
      <c r="R21" s="422"/>
    </row>
    <row r="22" spans="2:18" ht="12.75" customHeight="1">
      <c r="B22" s="422"/>
      <c r="C22" s="422"/>
      <c r="D22" s="422"/>
      <c r="E22" s="422"/>
      <c r="F22" s="422"/>
      <c r="G22" s="422"/>
      <c r="H22" s="422"/>
      <c r="I22" s="422"/>
      <c r="J22" s="422"/>
      <c r="K22" s="422"/>
      <c r="L22" s="422"/>
      <c r="M22" s="422"/>
      <c r="N22" s="422"/>
      <c r="O22" s="422"/>
      <c r="P22" s="422"/>
      <c r="Q22" s="422"/>
      <c r="R22" s="422"/>
    </row>
    <row r="25" spans="2:18" ht="12.75" customHeight="1">
      <c r="B25" s="247"/>
    </row>
  </sheetData>
  <mergeCells count="8">
    <mergeCell ref="B15:R22"/>
    <mergeCell ref="B4:R4"/>
    <mergeCell ref="B5:B6"/>
    <mergeCell ref="C5:C6"/>
    <mergeCell ref="D5:D6"/>
    <mergeCell ref="E5:E6"/>
    <mergeCell ref="F5:M5"/>
    <mergeCell ref="N5:R5"/>
  </mergeCells>
  <hyperlinks>
    <hyperlink ref="A1" location="Index!A1" display="Back to index"/>
  </hyperlinks>
  <pageMargins left="0.7" right="0.7" top="0.75" bottom="0.75" header="0.3" footer="0.3"/>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H63"/>
  <sheetViews>
    <sheetView zoomScale="115" zoomScaleNormal="115" workbookViewId="0">
      <pane xSplit="1" ySplit="7" topLeftCell="B11" activePane="bottomRight" state="frozen"/>
      <selection activeCell="B4" sqref="B4"/>
      <selection pane="topRight" activeCell="B4" sqref="B4"/>
      <selection pane="bottomLeft" activeCell="B4" sqref="B4"/>
      <selection pane="bottomRight" activeCell="H44" sqref="H44"/>
    </sheetView>
  </sheetViews>
  <sheetFormatPr defaultColWidth="9.140625" defaultRowHeight="12.75" customHeight="1"/>
  <cols>
    <col min="1" max="1" width="9.28515625" style="245" bestFit="1" customWidth="1"/>
    <col min="2" max="2" width="12.5703125" style="245" customWidth="1"/>
    <col min="3" max="3" width="13.5703125" style="278" customWidth="1"/>
    <col min="4" max="4" width="11.5703125" style="278" customWidth="1"/>
    <col min="5" max="5" width="9.42578125" style="278" bestFit="1" customWidth="1"/>
    <col min="6" max="7" width="9.28515625" style="278" customWidth="1"/>
    <col min="8" max="12" width="9.42578125" style="278" bestFit="1" customWidth="1"/>
    <col min="13" max="13" width="11.140625" style="278" bestFit="1" customWidth="1"/>
    <col min="14" max="14" width="12.140625" style="278" bestFit="1" customWidth="1"/>
    <col min="15" max="15" width="13.140625" style="278" bestFit="1" customWidth="1"/>
    <col min="16" max="16" width="14.5703125" style="278" bestFit="1" customWidth="1"/>
    <col min="17" max="17" width="14.85546875" style="278" bestFit="1" customWidth="1"/>
    <col min="18" max="18" width="13.42578125" style="278" customWidth="1"/>
    <col min="19" max="23" width="9.28515625" style="278" bestFit="1" customWidth="1"/>
    <col min="24" max="26" width="9.28515625" style="245" bestFit="1" customWidth="1"/>
    <col min="27" max="27" width="11.140625" style="245" bestFit="1" customWidth="1"/>
    <col min="28" max="28" width="13.140625" style="245" bestFit="1" customWidth="1"/>
    <col min="29" max="29" width="12.85546875" style="245" bestFit="1" customWidth="1"/>
    <col min="30" max="30" width="14.28515625" style="245" customWidth="1"/>
    <col min="31" max="31" width="13" style="245" customWidth="1"/>
    <col min="32" max="16384" width="9.140625" style="245"/>
  </cols>
  <sheetData>
    <row r="1" spans="1:31" ht="15">
      <c r="A1" s="285" t="s">
        <v>31</v>
      </c>
    </row>
    <row r="2" spans="1:31" ht="18">
      <c r="B2" s="246"/>
    </row>
    <row r="3" spans="1:31" ht="12.75" customHeight="1" thickBot="1"/>
    <row r="4" spans="1:31" ht="19.5" customHeight="1" thickBot="1">
      <c r="A4" s="284"/>
      <c r="B4" s="450" t="s">
        <v>188</v>
      </c>
      <c r="C4" s="451"/>
      <c r="D4" s="451"/>
      <c r="E4" s="451"/>
      <c r="F4" s="451"/>
      <c r="G4" s="451"/>
      <c r="H4" s="451"/>
      <c r="I4" s="451"/>
      <c r="J4" s="451"/>
      <c r="K4" s="451"/>
      <c r="L4" s="451"/>
      <c r="M4" s="451"/>
      <c r="N4" s="451"/>
      <c r="O4" s="451"/>
      <c r="P4" s="451"/>
      <c r="Q4" s="451"/>
      <c r="R4" s="451"/>
      <c r="S4" s="451"/>
      <c r="T4" s="451"/>
      <c r="U4" s="451"/>
      <c r="V4" s="451"/>
      <c r="W4" s="451"/>
      <c r="X4" s="451"/>
      <c r="Y4" s="451"/>
      <c r="Z4" s="451"/>
      <c r="AA4" s="451"/>
      <c r="AB4" s="451"/>
      <c r="AC4" s="451"/>
      <c r="AD4" s="451"/>
      <c r="AE4" s="452"/>
    </row>
    <row r="5" spans="1:31" s="248" customFormat="1" ht="15" customHeight="1" thickBot="1">
      <c r="B5" s="432" t="s">
        <v>189</v>
      </c>
      <c r="C5" s="433"/>
      <c r="D5" s="433"/>
      <c r="E5" s="433"/>
      <c r="F5" s="433"/>
      <c r="G5" s="433"/>
      <c r="H5" s="433"/>
      <c r="I5" s="433"/>
      <c r="J5" s="433"/>
      <c r="K5" s="433"/>
      <c r="L5" s="433"/>
      <c r="M5" s="433"/>
      <c r="N5" s="433"/>
      <c r="O5" s="433"/>
      <c r="P5" s="433"/>
      <c r="Q5" s="433"/>
      <c r="R5" s="432" t="s">
        <v>190</v>
      </c>
      <c r="S5" s="433"/>
      <c r="T5" s="433"/>
      <c r="U5" s="433"/>
      <c r="V5" s="433"/>
      <c r="W5" s="433"/>
      <c r="X5" s="433"/>
      <c r="Y5" s="433"/>
      <c r="Z5" s="433"/>
      <c r="AA5" s="433"/>
      <c r="AB5" s="433"/>
      <c r="AC5" s="433"/>
      <c r="AD5" s="433"/>
      <c r="AE5" s="434"/>
    </row>
    <row r="6" spans="1:31" s="250" customFormat="1" ht="34.5" customHeight="1">
      <c r="A6" s="457" t="s">
        <v>21</v>
      </c>
      <c r="B6" s="453" t="s">
        <v>5</v>
      </c>
      <c r="C6" s="440" t="s">
        <v>20</v>
      </c>
      <c r="D6" s="442" t="s">
        <v>6</v>
      </c>
      <c r="E6" s="455" t="s">
        <v>7</v>
      </c>
      <c r="F6" s="440" t="s">
        <v>8</v>
      </c>
      <c r="G6" s="440" t="s">
        <v>9</v>
      </c>
      <c r="H6" s="444" t="s">
        <v>10</v>
      </c>
      <c r="I6" s="444" t="s">
        <v>11</v>
      </c>
      <c r="J6" s="444" t="s">
        <v>12</v>
      </c>
      <c r="K6" s="446" t="s">
        <v>13</v>
      </c>
      <c r="L6" s="448" t="s">
        <v>14</v>
      </c>
      <c r="M6" s="436" t="s">
        <v>15</v>
      </c>
      <c r="N6" s="438" t="s">
        <v>16</v>
      </c>
      <c r="O6" s="438" t="s">
        <v>17</v>
      </c>
      <c r="P6" s="438" t="s">
        <v>18</v>
      </c>
      <c r="Q6" s="460" t="s">
        <v>19</v>
      </c>
      <c r="R6" s="453" t="s">
        <v>20</v>
      </c>
      <c r="S6" s="444" t="s">
        <v>7</v>
      </c>
      <c r="T6" s="440" t="s">
        <v>8</v>
      </c>
      <c r="U6" s="440" t="s">
        <v>9</v>
      </c>
      <c r="V6" s="444" t="s">
        <v>10</v>
      </c>
      <c r="W6" s="444" t="s">
        <v>11</v>
      </c>
      <c r="X6" s="444" t="s">
        <v>12</v>
      </c>
      <c r="Y6" s="446" t="s">
        <v>13</v>
      </c>
      <c r="Z6" s="448" t="s">
        <v>14</v>
      </c>
      <c r="AA6" s="436" t="s">
        <v>15</v>
      </c>
      <c r="AB6" s="438" t="s">
        <v>16</v>
      </c>
      <c r="AC6" s="438" t="s">
        <v>17</v>
      </c>
      <c r="AD6" s="438" t="s">
        <v>18</v>
      </c>
      <c r="AE6" s="458" t="s">
        <v>19</v>
      </c>
    </row>
    <row r="7" spans="1:31" ht="24.95" customHeight="1">
      <c r="A7" s="457"/>
      <c r="B7" s="454"/>
      <c r="C7" s="441"/>
      <c r="D7" s="443"/>
      <c r="E7" s="456"/>
      <c r="F7" s="441"/>
      <c r="G7" s="441"/>
      <c r="H7" s="445"/>
      <c r="I7" s="445"/>
      <c r="J7" s="445"/>
      <c r="K7" s="447"/>
      <c r="L7" s="449"/>
      <c r="M7" s="437"/>
      <c r="N7" s="439"/>
      <c r="O7" s="439"/>
      <c r="P7" s="439"/>
      <c r="Q7" s="461"/>
      <c r="R7" s="454"/>
      <c r="S7" s="445"/>
      <c r="T7" s="441"/>
      <c r="U7" s="441"/>
      <c r="V7" s="445"/>
      <c r="W7" s="445"/>
      <c r="X7" s="445"/>
      <c r="Y7" s="447"/>
      <c r="Z7" s="449"/>
      <c r="AA7" s="437"/>
      <c r="AB7" s="439"/>
      <c r="AC7" s="439"/>
      <c r="AD7" s="439"/>
      <c r="AE7" s="459"/>
    </row>
    <row r="8" spans="1:31" s="263" customFormat="1" ht="12.75" hidden="1" customHeight="1">
      <c r="A8" s="279">
        <v>1970</v>
      </c>
      <c r="B8" s="291"/>
      <c r="C8" s="287"/>
      <c r="D8" s="292"/>
      <c r="E8" s="286"/>
      <c r="F8" s="287"/>
      <c r="G8" s="287"/>
      <c r="H8" s="287"/>
      <c r="I8" s="287"/>
      <c r="J8" s="287"/>
      <c r="K8" s="287"/>
      <c r="L8" s="292"/>
      <c r="M8" s="286"/>
      <c r="N8" s="287"/>
      <c r="O8" s="287"/>
      <c r="P8" s="287"/>
      <c r="Q8" s="313"/>
      <c r="R8" s="316">
        <v>9647.2558387813497</v>
      </c>
      <c r="S8" s="300">
        <f>T8+U8</f>
        <v>0.41835392266511917</v>
      </c>
      <c r="T8" s="300">
        <v>6.8480201065540314E-2</v>
      </c>
      <c r="U8" s="300">
        <v>0.34987372159957886</v>
      </c>
      <c r="V8" s="300">
        <v>0.58164608478546143</v>
      </c>
      <c r="W8" s="300">
        <v>0.20326517522335052</v>
      </c>
      <c r="X8" s="300">
        <v>6.8930208683013916E-2</v>
      </c>
      <c r="Y8" s="300">
        <f>V8-W8</f>
        <v>0.3783809095621109</v>
      </c>
      <c r="Z8" s="301">
        <f>W8-X8</f>
        <v>0.13433496654033661</v>
      </c>
      <c r="AA8" s="302">
        <v>590.84857368051087</v>
      </c>
      <c r="AB8" s="306">
        <v>3792.1142489972904</v>
      </c>
      <c r="AC8" s="306">
        <v>21699.439182680278</v>
      </c>
      <c r="AD8" s="306">
        <v>94094.463674647865</v>
      </c>
      <c r="AE8" s="307">
        <v>308107.83489938156</v>
      </c>
    </row>
    <row r="9" spans="1:31" s="263" customFormat="1" ht="12.75" hidden="1" customHeight="1">
      <c r="A9" s="279">
        <v>1971</v>
      </c>
      <c r="B9" s="291"/>
      <c r="C9" s="287"/>
      <c r="D9" s="292"/>
      <c r="E9" s="286"/>
      <c r="F9" s="287"/>
      <c r="G9" s="287"/>
      <c r="H9" s="287"/>
      <c r="I9" s="287"/>
      <c r="J9" s="287"/>
      <c r="K9" s="287"/>
      <c r="L9" s="292"/>
      <c r="M9" s="286"/>
      <c r="N9" s="287"/>
      <c r="O9" s="287"/>
      <c r="P9" s="287"/>
      <c r="Q9" s="313"/>
      <c r="R9" s="316">
        <v>10410.776428835921</v>
      </c>
      <c r="S9" s="300">
        <f t="shared" ref="S9:S48" si="0">T9+U9</f>
        <v>0.42704647034406662</v>
      </c>
      <c r="T9" s="300">
        <v>7.1590952575206757E-2</v>
      </c>
      <c r="U9" s="300">
        <v>0.35545551776885986</v>
      </c>
      <c r="V9" s="300">
        <v>0.57295352220535278</v>
      </c>
      <c r="W9" s="300">
        <v>0.19840376079082489</v>
      </c>
      <c r="X9" s="300">
        <v>6.6073469817638397E-2</v>
      </c>
      <c r="Y9" s="300">
        <f t="shared" ref="Y9:Y48" si="1">V9-W9</f>
        <v>0.37454976141452789</v>
      </c>
      <c r="Z9" s="301">
        <f t="shared" ref="Z9:Z48" si="2">W9-X9</f>
        <v>0.13233029097318649</v>
      </c>
      <c r="AA9" s="286"/>
      <c r="AB9" s="289"/>
      <c r="AC9" s="287"/>
      <c r="AD9" s="287"/>
      <c r="AE9" s="288"/>
    </row>
    <row r="10" spans="1:31" s="263" customFormat="1" ht="12.75" hidden="1" customHeight="1">
      <c r="A10" s="279">
        <v>1972</v>
      </c>
      <c r="B10" s="291"/>
      <c r="C10" s="287"/>
      <c r="D10" s="292"/>
      <c r="E10" s="286"/>
      <c r="F10" s="287"/>
      <c r="G10" s="287"/>
      <c r="H10" s="287"/>
      <c r="I10" s="287"/>
      <c r="J10" s="287"/>
      <c r="K10" s="287"/>
      <c r="L10" s="292"/>
      <c r="M10" s="286"/>
      <c r="N10" s="287"/>
      <c r="O10" s="287"/>
      <c r="P10" s="287"/>
      <c r="Q10" s="313"/>
      <c r="R10" s="316">
        <v>11570.526782363475</v>
      </c>
      <c r="S10" s="300">
        <f t="shared" si="0"/>
        <v>0.4289579913020134</v>
      </c>
      <c r="T10" s="300">
        <v>7.3276571929454803E-2</v>
      </c>
      <c r="U10" s="300">
        <v>0.35568141937255859</v>
      </c>
      <c r="V10" s="300">
        <v>0.57104200124740601</v>
      </c>
      <c r="W10" s="300">
        <v>0.19784930348396301</v>
      </c>
      <c r="X10" s="300">
        <v>6.5713420510292053E-2</v>
      </c>
      <c r="Y10" s="300">
        <f t="shared" si="1"/>
        <v>0.37319269776344299</v>
      </c>
      <c r="Z10" s="301">
        <f t="shared" si="2"/>
        <v>0.13213588297367096</v>
      </c>
      <c r="AA10" s="286"/>
      <c r="AB10" s="289"/>
      <c r="AC10" s="287"/>
      <c r="AD10" s="287"/>
      <c r="AE10" s="288"/>
    </row>
    <row r="11" spans="1:31" ht="12.75" hidden="1" customHeight="1">
      <c r="A11" s="279">
        <v>1973</v>
      </c>
      <c r="B11" s="291"/>
      <c r="C11" s="287"/>
      <c r="D11" s="292"/>
      <c r="E11" s="286"/>
      <c r="F11" s="287"/>
      <c r="G11" s="287"/>
      <c r="H11" s="287"/>
      <c r="I11" s="287"/>
      <c r="J11" s="287"/>
      <c r="K11" s="287"/>
      <c r="L11" s="292"/>
      <c r="M11" s="286"/>
      <c r="N11" s="287"/>
      <c r="O11" s="287"/>
      <c r="P11" s="287"/>
      <c r="Q11" s="313"/>
      <c r="R11" s="316">
        <v>13004.593649460996</v>
      </c>
      <c r="S11" s="300">
        <f t="shared" si="0"/>
        <v>0.43126524239778519</v>
      </c>
      <c r="T11" s="300">
        <v>7.4031151831150055E-2</v>
      </c>
      <c r="U11" s="300">
        <v>0.35723409056663513</v>
      </c>
      <c r="V11" s="300">
        <v>0.56873476505279541</v>
      </c>
      <c r="W11" s="300">
        <v>0.19778555631637573</v>
      </c>
      <c r="X11" s="300">
        <v>6.5837658941745758E-2</v>
      </c>
      <c r="Y11" s="300">
        <f t="shared" si="1"/>
        <v>0.37094920873641968</v>
      </c>
      <c r="Z11" s="301">
        <f t="shared" si="2"/>
        <v>0.13194789737462997</v>
      </c>
      <c r="AA11" s="286"/>
      <c r="AB11" s="289"/>
      <c r="AC11" s="287"/>
      <c r="AD11" s="287"/>
      <c r="AE11" s="288"/>
    </row>
    <row r="12" spans="1:31" ht="12.75" hidden="1" customHeight="1">
      <c r="A12" s="279">
        <v>1974</v>
      </c>
      <c r="B12" s="291"/>
      <c r="C12" s="287"/>
      <c r="D12" s="292"/>
      <c r="E12" s="286"/>
      <c r="F12" s="287"/>
      <c r="G12" s="287"/>
      <c r="H12" s="287"/>
      <c r="I12" s="287"/>
      <c r="J12" s="287"/>
      <c r="K12" s="287"/>
      <c r="L12" s="292"/>
      <c r="M12" s="286"/>
      <c r="N12" s="287"/>
      <c r="O12" s="287"/>
      <c r="P12" s="287"/>
      <c r="Q12" s="313"/>
      <c r="R12" s="316">
        <v>14827.785062568755</v>
      </c>
      <c r="S12" s="300">
        <f t="shared" si="0"/>
        <v>0.44261509925127029</v>
      </c>
      <c r="T12" s="300">
        <v>7.4736721813678741E-2</v>
      </c>
      <c r="U12" s="300">
        <v>0.36787837743759155</v>
      </c>
      <c r="V12" s="300">
        <v>0.5573849081993103</v>
      </c>
      <c r="W12" s="300">
        <v>0.1913309246301651</v>
      </c>
      <c r="X12" s="300">
        <v>6.1959892511367798E-2</v>
      </c>
      <c r="Y12" s="300">
        <f t="shared" si="1"/>
        <v>0.3660539835691452</v>
      </c>
      <c r="Z12" s="301">
        <f t="shared" si="2"/>
        <v>0.1293710321187973</v>
      </c>
      <c r="AA12" s="286"/>
      <c r="AB12" s="289"/>
      <c r="AC12" s="287"/>
      <c r="AD12" s="287"/>
      <c r="AE12" s="288"/>
    </row>
    <row r="13" spans="1:31" ht="12.75" hidden="1" customHeight="1">
      <c r="A13" s="279">
        <v>1975</v>
      </c>
      <c r="B13" s="291"/>
      <c r="C13" s="287"/>
      <c r="D13" s="292"/>
      <c r="E13" s="286"/>
      <c r="F13" s="287"/>
      <c r="G13" s="287"/>
      <c r="H13" s="287"/>
      <c r="I13" s="287"/>
      <c r="J13" s="287"/>
      <c r="K13" s="287"/>
      <c r="L13" s="292"/>
      <c r="M13" s="286"/>
      <c r="N13" s="287"/>
      <c r="O13" s="287"/>
      <c r="P13" s="287"/>
      <c r="Q13" s="313"/>
      <c r="R13" s="316">
        <v>17021.012004254546</v>
      </c>
      <c r="S13" s="300">
        <f t="shared" si="0"/>
        <v>0.45070935040712357</v>
      </c>
      <c r="T13" s="300">
        <v>7.5694181025028229E-2</v>
      </c>
      <c r="U13" s="300">
        <v>0.37501516938209534</v>
      </c>
      <c r="V13" s="300">
        <v>0.54929065704345703</v>
      </c>
      <c r="W13" s="300">
        <v>0.18681187927722931</v>
      </c>
      <c r="X13" s="300">
        <v>5.9193819761276245E-2</v>
      </c>
      <c r="Y13" s="300">
        <f t="shared" si="1"/>
        <v>0.36247877776622772</v>
      </c>
      <c r="Z13" s="301">
        <f t="shared" si="2"/>
        <v>0.12761805951595306</v>
      </c>
      <c r="AA13" s="302">
        <v>884.02858929586523</v>
      </c>
      <c r="AB13" s="306">
        <v>7347.4649890076153</v>
      </c>
      <c r="AC13" s="306">
        <v>36599.775288585486</v>
      </c>
      <c r="AD13" s="306">
        <v>165581.03252070508</v>
      </c>
      <c r="AE13" s="307">
        <v>463284.82679008786</v>
      </c>
    </row>
    <row r="14" spans="1:31" ht="12.75" hidden="1" customHeight="1">
      <c r="A14" s="279">
        <v>1976</v>
      </c>
      <c r="B14" s="291"/>
      <c r="C14" s="287"/>
      <c r="D14" s="292"/>
      <c r="E14" s="286"/>
      <c r="F14" s="287"/>
      <c r="G14" s="287"/>
      <c r="H14" s="287"/>
      <c r="I14" s="287"/>
      <c r="J14" s="287"/>
      <c r="K14" s="287"/>
      <c r="L14" s="292"/>
      <c r="M14" s="286"/>
      <c r="N14" s="287"/>
      <c r="O14" s="287"/>
      <c r="P14" s="287"/>
      <c r="Q14" s="313"/>
      <c r="R14" s="316">
        <v>19259.792082538854</v>
      </c>
      <c r="S14" s="300">
        <f t="shared" si="0"/>
        <v>0.45871604979038239</v>
      </c>
      <c r="T14" s="300">
        <v>7.8777715563774109E-2</v>
      </c>
      <c r="U14" s="300">
        <v>0.37993833422660828</v>
      </c>
      <c r="V14" s="300">
        <v>0.54128396511077881</v>
      </c>
      <c r="W14" s="300">
        <v>0.18303041160106659</v>
      </c>
      <c r="X14" s="300">
        <v>5.9162762016057968E-2</v>
      </c>
      <c r="Y14" s="300">
        <f t="shared" si="1"/>
        <v>0.35825355350971222</v>
      </c>
      <c r="Z14" s="301">
        <f t="shared" si="2"/>
        <v>0.12386764958500862</v>
      </c>
      <c r="AA14" s="286"/>
      <c r="AB14" s="289"/>
      <c r="AC14" s="287"/>
      <c r="AD14" s="287"/>
      <c r="AE14" s="288"/>
    </row>
    <row r="15" spans="1:31" ht="12.75" hidden="1" customHeight="1">
      <c r="A15" s="279">
        <v>1977</v>
      </c>
      <c r="B15" s="291"/>
      <c r="C15" s="287"/>
      <c r="D15" s="292"/>
      <c r="E15" s="286"/>
      <c r="F15" s="287"/>
      <c r="G15" s="287"/>
      <c r="H15" s="287"/>
      <c r="I15" s="287"/>
      <c r="J15" s="287"/>
      <c r="K15" s="287"/>
      <c r="L15" s="292"/>
      <c r="M15" s="286"/>
      <c r="N15" s="287"/>
      <c r="O15" s="287"/>
      <c r="P15" s="287"/>
      <c r="Q15" s="313"/>
      <c r="R15" s="316">
        <v>21541.321572219156</v>
      </c>
      <c r="S15" s="300">
        <f t="shared" si="0"/>
        <v>0.46758440136909485</v>
      </c>
      <c r="T15" s="300">
        <v>8.2102656364440918E-2</v>
      </c>
      <c r="U15" s="300">
        <v>0.38548174500465393</v>
      </c>
      <c r="V15" s="300">
        <v>0.53241556882858276</v>
      </c>
      <c r="W15" s="300">
        <v>0.17867015302181244</v>
      </c>
      <c r="X15" s="300">
        <v>5.8781377971172333E-2</v>
      </c>
      <c r="Y15" s="300">
        <f t="shared" si="1"/>
        <v>0.35374541580677032</v>
      </c>
      <c r="Z15" s="301">
        <f t="shared" si="2"/>
        <v>0.11988877505064011</v>
      </c>
      <c r="AA15" s="286"/>
      <c r="AB15" s="289"/>
      <c r="AC15" s="287"/>
      <c r="AD15" s="287"/>
      <c r="AE15" s="288"/>
    </row>
    <row r="16" spans="1:31" ht="12.75" hidden="1" customHeight="1">
      <c r="A16" s="279">
        <v>1978</v>
      </c>
      <c r="B16" s="291"/>
      <c r="C16" s="287"/>
      <c r="D16" s="292"/>
      <c r="E16" s="286"/>
      <c r="F16" s="287"/>
      <c r="G16" s="287"/>
      <c r="H16" s="287"/>
      <c r="I16" s="287"/>
      <c r="J16" s="287"/>
      <c r="K16" s="287"/>
      <c r="L16" s="292"/>
      <c r="M16" s="286"/>
      <c r="N16" s="287"/>
      <c r="O16" s="287"/>
      <c r="P16" s="287"/>
      <c r="Q16" s="313"/>
      <c r="R16" s="316">
        <v>25027.552335623317</v>
      </c>
      <c r="S16" s="300">
        <f t="shared" si="0"/>
        <v>0.4753437340259552</v>
      </c>
      <c r="T16" s="300">
        <v>8.3370745182037354E-2</v>
      </c>
      <c r="U16" s="300">
        <v>0.39197298884391785</v>
      </c>
      <c r="V16" s="300">
        <v>0.52465623617172241</v>
      </c>
      <c r="W16" s="300">
        <v>0.17602032423019409</v>
      </c>
      <c r="X16" s="300">
        <v>5.9690959751605988E-2</v>
      </c>
      <c r="Y16" s="300">
        <f t="shared" si="1"/>
        <v>0.34863591194152832</v>
      </c>
      <c r="Z16" s="301">
        <f t="shared" si="2"/>
        <v>0.1163293644785881</v>
      </c>
      <c r="AA16" s="286"/>
      <c r="AB16" s="289"/>
      <c r="AC16" s="287"/>
      <c r="AD16" s="287"/>
      <c r="AE16" s="288"/>
    </row>
    <row r="17" spans="1:34" ht="12.75" hidden="1" customHeight="1">
      <c r="A17" s="279">
        <v>1979</v>
      </c>
      <c r="B17" s="291"/>
      <c r="C17" s="287"/>
      <c r="D17" s="292"/>
      <c r="E17" s="286"/>
      <c r="F17" s="287"/>
      <c r="G17" s="287"/>
      <c r="H17" s="287"/>
      <c r="I17" s="287"/>
      <c r="J17" s="287"/>
      <c r="K17" s="287"/>
      <c r="L17" s="292"/>
      <c r="M17" s="286"/>
      <c r="N17" s="287"/>
      <c r="O17" s="287"/>
      <c r="P17" s="287"/>
      <c r="Q17" s="313"/>
      <c r="R17" s="316">
        <v>29237.673553081124</v>
      </c>
      <c r="S17" s="300">
        <f t="shared" si="0"/>
        <v>0.4808749258518219</v>
      </c>
      <c r="T17" s="300">
        <v>8.3870410919189453E-2</v>
      </c>
      <c r="U17" s="300">
        <v>0.39700451493263245</v>
      </c>
      <c r="V17" s="300">
        <v>0.51912510395050049</v>
      </c>
      <c r="W17" s="300">
        <v>0.174355149269104</v>
      </c>
      <c r="X17" s="300">
        <v>6.1140943318605423E-2</v>
      </c>
      <c r="Y17" s="300">
        <f t="shared" si="1"/>
        <v>0.34476995468139648</v>
      </c>
      <c r="Z17" s="301">
        <f t="shared" si="2"/>
        <v>0.11321420595049858</v>
      </c>
      <c r="AA17" s="302">
        <v>1800.313212300958</v>
      </c>
      <c r="AB17" s="306">
        <v>15153.507944398603</v>
      </c>
      <c r="AC17" s="306">
        <v>62480.388026313718</v>
      </c>
      <c r="AD17" s="306">
        <v>255892.93849508947</v>
      </c>
      <c r="AE17" s="307">
        <v>794421.21982918854</v>
      </c>
    </row>
    <row r="18" spans="1:34" ht="12.75" hidden="1" customHeight="1">
      <c r="A18" s="279">
        <v>1980</v>
      </c>
      <c r="B18" s="291"/>
      <c r="C18" s="287"/>
      <c r="D18" s="292"/>
      <c r="E18" s="286"/>
      <c r="F18" s="287"/>
      <c r="G18" s="287"/>
      <c r="H18" s="287"/>
      <c r="I18" s="287"/>
      <c r="J18" s="287"/>
      <c r="K18" s="287"/>
      <c r="L18" s="292"/>
      <c r="M18" s="286"/>
      <c r="N18" s="287"/>
      <c r="O18" s="287"/>
      <c r="P18" s="287"/>
      <c r="Q18" s="313"/>
      <c r="R18" s="316">
        <v>33035.770069945123</v>
      </c>
      <c r="S18" s="300">
        <f t="shared" si="0"/>
        <v>0.48354262113571167</v>
      </c>
      <c r="T18" s="300">
        <v>8.3410501480102539E-2</v>
      </c>
      <c r="U18" s="300">
        <v>0.40013211965560913</v>
      </c>
      <c r="V18" s="300">
        <v>0.51645737886428833</v>
      </c>
      <c r="W18" s="300">
        <v>0.17206965386867523</v>
      </c>
      <c r="X18" s="300">
        <v>5.8637775480747223E-2</v>
      </c>
      <c r="Y18" s="300">
        <f t="shared" si="1"/>
        <v>0.3443877249956131</v>
      </c>
      <c r="Z18" s="301">
        <f t="shared" si="2"/>
        <v>0.11343187838792801</v>
      </c>
      <c r="AA18" s="286"/>
      <c r="AB18" s="289"/>
      <c r="AC18" s="287"/>
      <c r="AD18" s="287"/>
      <c r="AE18" s="288"/>
    </row>
    <row r="19" spans="1:34" ht="12.75" hidden="1" customHeight="1">
      <c r="A19" s="279">
        <v>1981</v>
      </c>
      <c r="B19" s="291"/>
      <c r="C19" s="287"/>
      <c r="D19" s="292"/>
      <c r="E19" s="286"/>
      <c r="F19" s="287"/>
      <c r="G19" s="287"/>
      <c r="H19" s="287"/>
      <c r="I19" s="287"/>
      <c r="J19" s="287"/>
      <c r="K19" s="287"/>
      <c r="L19" s="292"/>
      <c r="M19" s="286"/>
      <c r="N19" s="287"/>
      <c r="O19" s="287"/>
      <c r="P19" s="287"/>
      <c r="Q19" s="313"/>
      <c r="R19" s="316">
        <v>36779.73040443939</v>
      </c>
      <c r="S19" s="300">
        <f t="shared" si="0"/>
        <v>0.49090922623872757</v>
      </c>
      <c r="T19" s="300">
        <v>8.4803886711597443E-2</v>
      </c>
      <c r="U19" s="300">
        <v>0.40610533952713013</v>
      </c>
      <c r="V19" s="300">
        <v>0.50909078121185303</v>
      </c>
      <c r="W19" s="300">
        <v>0.16674695909023285</v>
      </c>
      <c r="X19" s="300">
        <v>5.4349225014448166E-2</v>
      </c>
      <c r="Y19" s="300">
        <f t="shared" si="1"/>
        <v>0.34234382212162018</v>
      </c>
      <c r="Z19" s="301">
        <f t="shared" si="2"/>
        <v>0.11239773407578468</v>
      </c>
      <c r="AA19" s="286"/>
      <c r="AB19" s="289"/>
      <c r="AC19" s="287"/>
      <c r="AD19" s="287"/>
      <c r="AE19" s="288"/>
    </row>
    <row r="20" spans="1:34" ht="12.75" hidden="1" customHeight="1">
      <c r="A20" s="279">
        <v>1982</v>
      </c>
      <c r="B20" s="291"/>
      <c r="C20" s="287"/>
      <c r="D20" s="292"/>
      <c r="E20" s="286"/>
      <c r="F20" s="287"/>
      <c r="G20" s="287"/>
      <c r="H20" s="287"/>
      <c r="I20" s="287"/>
      <c r="J20" s="287"/>
      <c r="K20" s="287"/>
      <c r="L20" s="292"/>
      <c r="M20" s="286"/>
      <c r="N20" s="287"/>
      <c r="O20" s="287"/>
      <c r="P20" s="287"/>
      <c r="Q20" s="313"/>
      <c r="R20" s="316">
        <v>40533.850059149969</v>
      </c>
      <c r="S20" s="300">
        <f t="shared" si="0"/>
        <v>0.4975464716553688</v>
      </c>
      <c r="T20" s="300">
        <v>8.7500549852848053E-2</v>
      </c>
      <c r="U20" s="300">
        <v>0.41004592180252075</v>
      </c>
      <c r="V20" s="300">
        <v>0.5024535059928894</v>
      </c>
      <c r="W20" s="300">
        <v>0.16178755462169647</v>
      </c>
      <c r="X20" s="300">
        <v>5.0349146127700806E-2</v>
      </c>
      <c r="Y20" s="300">
        <f t="shared" si="1"/>
        <v>0.34066595137119293</v>
      </c>
      <c r="Z20" s="301">
        <f t="shared" si="2"/>
        <v>0.11143840849399567</v>
      </c>
      <c r="AA20" s="286"/>
      <c r="AB20" s="289"/>
      <c r="AC20" s="287"/>
      <c r="AD20" s="287"/>
      <c r="AE20" s="288"/>
    </row>
    <row r="21" spans="1:34" ht="12.75" hidden="1" customHeight="1">
      <c r="A21" s="279">
        <v>1983</v>
      </c>
      <c r="B21" s="291"/>
      <c r="C21" s="287"/>
      <c r="D21" s="292"/>
      <c r="E21" s="286"/>
      <c r="F21" s="287"/>
      <c r="G21" s="287"/>
      <c r="H21" s="287"/>
      <c r="I21" s="287"/>
      <c r="J21" s="287"/>
      <c r="K21" s="287"/>
      <c r="L21" s="292"/>
      <c r="M21" s="286"/>
      <c r="N21" s="287"/>
      <c r="O21" s="287"/>
      <c r="P21" s="287"/>
      <c r="Q21" s="313"/>
      <c r="R21" s="316">
        <v>44475.358493850894</v>
      </c>
      <c r="S21" s="300">
        <f t="shared" si="0"/>
        <v>0.49989800155162811</v>
      </c>
      <c r="T21" s="300">
        <v>8.9038416743278503E-2</v>
      </c>
      <c r="U21" s="300">
        <v>0.41085958480834961</v>
      </c>
      <c r="V21" s="300">
        <v>0.50010198354721069</v>
      </c>
      <c r="W21" s="300">
        <v>0.15927654504776001</v>
      </c>
      <c r="X21" s="300">
        <v>4.7800328582525253E-2</v>
      </c>
      <c r="Y21" s="300">
        <f t="shared" si="1"/>
        <v>0.34082543849945068</v>
      </c>
      <c r="Z21" s="301">
        <f t="shared" si="2"/>
        <v>0.11147621646523476</v>
      </c>
      <c r="AA21" s="286"/>
      <c r="AB21" s="289"/>
      <c r="AC21" s="287"/>
      <c r="AD21" s="287"/>
      <c r="AE21" s="288"/>
    </row>
    <row r="22" spans="1:34" ht="12.75" customHeight="1">
      <c r="A22" s="290">
        <v>1984</v>
      </c>
      <c r="B22" s="310">
        <v>40588.084000000003</v>
      </c>
      <c r="C22" s="303">
        <v>47750.1328125</v>
      </c>
      <c r="D22" s="293">
        <f>C22/$R22</f>
        <v>0.99999998598490492</v>
      </c>
      <c r="E22" s="296">
        <v>0.44928163290023804</v>
      </c>
      <c r="F22" s="297">
        <v>8.772103122523485E-2</v>
      </c>
      <c r="G22" s="297">
        <v>0.36156059746467689</v>
      </c>
      <c r="H22" s="297">
        <v>0.55071836709976196</v>
      </c>
      <c r="I22" s="297">
        <v>0.16147342324256897</v>
      </c>
      <c r="J22" s="297">
        <v>4.7531986967293029E-2</v>
      </c>
      <c r="K22" s="297">
        <v>0.38924496557860644</v>
      </c>
      <c r="L22" s="293">
        <v>0.11394143581219635</v>
      </c>
      <c r="M22" s="305">
        <v>3380.7705078125</v>
      </c>
      <c r="N22" s="303">
        <v>16222.3828125</v>
      </c>
      <c r="O22" s="303">
        <v>105306.4375</v>
      </c>
      <c r="P22" s="303">
        <v>463822</v>
      </c>
      <c r="Q22" s="314">
        <v>1152101.75</v>
      </c>
      <c r="R22" s="316">
        <v>47750.13348172266</v>
      </c>
      <c r="S22" s="300">
        <f t="shared" si="0"/>
        <v>0.50024677067995071</v>
      </c>
      <c r="T22" s="300">
        <v>8.9819170534610748E-2</v>
      </c>
      <c r="U22" s="300">
        <v>0.41042760014533997</v>
      </c>
      <c r="V22" s="300">
        <v>0.4997532069683075</v>
      </c>
      <c r="W22" s="300">
        <v>0.15803623199462891</v>
      </c>
      <c r="X22" s="300">
        <v>4.6169709414243698E-2</v>
      </c>
      <c r="Y22" s="300">
        <f t="shared" si="1"/>
        <v>0.34171697497367859</v>
      </c>
      <c r="Z22" s="301">
        <f t="shared" si="2"/>
        <v>0.11186652258038521</v>
      </c>
      <c r="AA22" s="302">
        <v>2893.3601999611728</v>
      </c>
      <c r="AB22" s="306">
        <v>24006.834009626498</v>
      </c>
      <c r="AC22" s="306">
        <v>103223.00094931293</v>
      </c>
      <c r="AD22" s="306">
        <v>416990.61278113938</v>
      </c>
      <c r="AE22" s="307">
        <v>1156512.1164144361</v>
      </c>
      <c r="AH22" s="281"/>
    </row>
    <row r="23" spans="1:34" ht="12.75" hidden="1" customHeight="1">
      <c r="A23" s="290">
        <f>A22+1</f>
        <v>1985</v>
      </c>
      <c r="B23" s="310"/>
      <c r="C23" s="303"/>
      <c r="D23" s="294"/>
      <c r="E23" s="296"/>
      <c r="F23" s="297"/>
      <c r="G23" s="297"/>
      <c r="H23" s="297"/>
      <c r="I23" s="297"/>
      <c r="J23" s="297"/>
      <c r="K23" s="297"/>
      <c r="L23" s="293"/>
      <c r="M23" s="305"/>
      <c r="N23" s="303"/>
      <c r="O23" s="303"/>
      <c r="P23" s="303"/>
      <c r="Q23" s="314"/>
      <c r="R23" s="316">
        <v>50281.951687846158</v>
      </c>
      <c r="S23" s="300">
        <f t="shared" si="0"/>
        <v>0.49862828105688095</v>
      </c>
      <c r="T23" s="300">
        <v>9.1877780854701996E-2</v>
      </c>
      <c r="U23" s="300">
        <v>0.40675050020217896</v>
      </c>
      <c r="V23" s="300">
        <v>0.50137168169021606</v>
      </c>
      <c r="W23" s="300">
        <v>0.1613958328962326</v>
      </c>
      <c r="X23" s="300">
        <v>4.8287883400917053E-2</v>
      </c>
      <c r="Y23" s="300">
        <f t="shared" si="1"/>
        <v>0.33997584879398346</v>
      </c>
      <c r="Z23" s="301">
        <f t="shared" si="2"/>
        <v>0.11310794949531555</v>
      </c>
      <c r="AA23" s="305"/>
      <c r="AB23" s="303"/>
      <c r="AC23" s="303"/>
      <c r="AD23" s="303"/>
      <c r="AE23" s="304"/>
    </row>
    <row r="24" spans="1:34" ht="12.75" hidden="1" customHeight="1">
      <c r="A24" s="290">
        <f>A23+1</f>
        <v>1986</v>
      </c>
      <c r="B24" s="310"/>
      <c r="C24" s="303"/>
      <c r="D24" s="294"/>
      <c r="E24" s="296"/>
      <c r="F24" s="297"/>
      <c r="G24" s="297"/>
      <c r="H24" s="297"/>
      <c r="I24" s="297"/>
      <c r="J24" s="297"/>
      <c r="K24" s="297"/>
      <c r="L24" s="293"/>
      <c r="M24" s="305"/>
      <c r="N24" s="303"/>
      <c r="O24" s="303"/>
      <c r="P24" s="303"/>
      <c r="Q24" s="314"/>
      <c r="R24" s="316">
        <v>53983.941007274589</v>
      </c>
      <c r="S24" s="300">
        <f t="shared" si="0"/>
        <v>0.49434211105108261</v>
      </c>
      <c r="T24" s="300">
        <v>9.2954330146312714E-2</v>
      </c>
      <c r="U24" s="300">
        <v>0.4013877809047699</v>
      </c>
      <c r="V24" s="300">
        <v>0.5056578516960144</v>
      </c>
      <c r="W24" s="300">
        <v>0.16787326335906982</v>
      </c>
      <c r="X24" s="300">
        <v>5.3252078592777252E-2</v>
      </c>
      <c r="Y24" s="300">
        <f t="shared" si="1"/>
        <v>0.33778458833694458</v>
      </c>
      <c r="Z24" s="301">
        <f t="shared" si="2"/>
        <v>0.11462118476629257</v>
      </c>
      <c r="AA24" s="305"/>
      <c r="AB24" s="303"/>
      <c r="AC24" s="303"/>
      <c r="AD24" s="303"/>
      <c r="AE24" s="304"/>
    </row>
    <row r="25" spans="1:34" ht="12.75" customHeight="1">
      <c r="A25" s="290">
        <v>1987</v>
      </c>
      <c r="B25" s="310">
        <v>41772.576000000001</v>
      </c>
      <c r="C25" s="303">
        <v>57059.98828125</v>
      </c>
      <c r="D25" s="293">
        <f>C25/$R25</f>
        <v>0.99999999055828659</v>
      </c>
      <c r="E25" s="296">
        <v>0.4576549232006073</v>
      </c>
      <c r="F25" s="297">
        <v>9.7106503140346703E-2</v>
      </c>
      <c r="G25" s="297">
        <v>0.3605484081161055</v>
      </c>
      <c r="H25" s="297">
        <v>0.54234510660171509</v>
      </c>
      <c r="I25" s="297">
        <v>0.20441843569278717</v>
      </c>
      <c r="J25" s="297">
        <v>6.1426704332823413E-2</v>
      </c>
      <c r="K25" s="297">
        <v>0.3379266687103214</v>
      </c>
      <c r="L25" s="293">
        <v>0.14299172896439463</v>
      </c>
      <c r="M25" s="305">
        <v>4480.45458984375</v>
      </c>
      <c r="N25" s="303">
        <v>21317.5</v>
      </c>
      <c r="O25" s="303">
        <v>115945.3828125</v>
      </c>
      <c r="P25" s="303">
        <v>537236.75</v>
      </c>
      <c r="Q25" s="314">
        <v>2160580.5</v>
      </c>
      <c r="R25" s="316">
        <v>57059.988819994061</v>
      </c>
      <c r="S25" s="300">
        <f t="shared" si="0"/>
        <v>0.49501167237758636</v>
      </c>
      <c r="T25" s="300">
        <v>9.500451385974884E-2</v>
      </c>
      <c r="U25" s="300">
        <v>0.40000715851783752</v>
      </c>
      <c r="V25" s="300">
        <v>0.50498831272125244</v>
      </c>
      <c r="W25" s="300">
        <v>0.17058640718460083</v>
      </c>
      <c r="X25" s="300">
        <v>5.5817995220422745E-2</v>
      </c>
      <c r="Y25" s="300">
        <f t="shared" si="1"/>
        <v>0.33440190553665161</v>
      </c>
      <c r="Z25" s="301">
        <f t="shared" si="2"/>
        <v>0.11476841196417809</v>
      </c>
      <c r="AA25" s="302">
        <v>3628.0521564932956</v>
      </c>
      <c r="AB25" s="306">
        <v>29435.827500678894</v>
      </c>
      <c r="AC25" s="306">
        <v>117767.10368110564</v>
      </c>
      <c r="AD25" s="306">
        <v>484982.26131386682</v>
      </c>
      <c r="AE25" s="307">
        <v>1496054.968369094</v>
      </c>
      <c r="AH25" s="281"/>
    </row>
    <row r="26" spans="1:34" ht="12.75" hidden="1" customHeight="1">
      <c r="A26" s="290">
        <f t="shared" ref="A26:A48" si="3">A25+1</f>
        <v>1988</v>
      </c>
      <c r="B26" s="310"/>
      <c r="C26" s="303"/>
      <c r="D26" s="294"/>
      <c r="E26" s="296"/>
      <c r="F26" s="297"/>
      <c r="G26" s="297"/>
      <c r="H26" s="297"/>
      <c r="I26" s="297"/>
      <c r="J26" s="297"/>
      <c r="K26" s="297"/>
      <c r="L26" s="293"/>
      <c r="M26" s="305"/>
      <c r="N26" s="303"/>
      <c r="O26" s="303"/>
      <c r="P26" s="303"/>
      <c r="Q26" s="314"/>
      <c r="R26" s="316">
        <v>60535.826262076996</v>
      </c>
      <c r="S26" s="300">
        <f t="shared" si="0"/>
        <v>0.49509918689727783</v>
      </c>
      <c r="T26" s="300">
        <v>9.654584527015686E-2</v>
      </c>
      <c r="U26" s="300">
        <v>0.39855334162712097</v>
      </c>
      <c r="V26" s="300">
        <v>0.50490081310272217</v>
      </c>
      <c r="W26" s="300">
        <v>0.17369794845581055</v>
      </c>
      <c r="X26" s="300">
        <v>5.9166375547647476E-2</v>
      </c>
      <c r="Y26" s="300">
        <f t="shared" si="1"/>
        <v>0.33120286464691162</v>
      </c>
      <c r="Z26" s="301">
        <f t="shared" si="2"/>
        <v>0.11453157290816307</v>
      </c>
      <c r="AA26" s="305"/>
      <c r="AB26" s="303"/>
      <c r="AC26" s="303"/>
      <c r="AD26" s="303"/>
      <c r="AE26" s="304"/>
    </row>
    <row r="27" spans="1:34" ht="12.75" hidden="1" customHeight="1">
      <c r="A27" s="290">
        <f t="shared" si="3"/>
        <v>1989</v>
      </c>
      <c r="B27" s="310"/>
      <c r="C27" s="303"/>
      <c r="D27" s="294"/>
      <c r="E27" s="296"/>
      <c r="F27" s="297"/>
      <c r="G27" s="297"/>
      <c r="H27" s="297"/>
      <c r="I27" s="297"/>
      <c r="J27" s="297"/>
      <c r="K27" s="297"/>
      <c r="L27" s="293"/>
      <c r="M27" s="305"/>
      <c r="N27" s="303"/>
      <c r="O27" s="303"/>
      <c r="P27" s="303"/>
      <c r="Q27" s="314"/>
      <c r="R27" s="316">
        <v>66306.446678045715</v>
      </c>
      <c r="S27" s="300">
        <f t="shared" si="0"/>
        <v>0.49244165420532227</v>
      </c>
      <c r="T27" s="300">
        <v>9.206351637840271E-2</v>
      </c>
      <c r="U27" s="300">
        <v>0.40037813782691956</v>
      </c>
      <c r="V27" s="300">
        <v>0.50755834579467773</v>
      </c>
      <c r="W27" s="300">
        <v>0.1765921413898468</v>
      </c>
      <c r="X27" s="300">
        <v>6.5771706402301788E-2</v>
      </c>
      <c r="Y27" s="300">
        <f t="shared" si="1"/>
        <v>0.33096620440483093</v>
      </c>
      <c r="Z27" s="301">
        <f t="shared" si="2"/>
        <v>0.11082043498754501</v>
      </c>
      <c r="AA27" s="305"/>
      <c r="AB27" s="303"/>
      <c r="AC27" s="303"/>
      <c r="AD27" s="303"/>
      <c r="AE27" s="304"/>
    </row>
    <row r="28" spans="1:34" ht="12.75" hidden="1" customHeight="1">
      <c r="A28" s="290">
        <f t="shared" si="3"/>
        <v>1990</v>
      </c>
      <c r="B28" s="310"/>
      <c r="C28" s="303"/>
      <c r="D28" s="294"/>
      <c r="E28" s="296"/>
      <c r="F28" s="297"/>
      <c r="G28" s="297"/>
      <c r="H28" s="297"/>
      <c r="I28" s="297"/>
      <c r="J28" s="297"/>
      <c r="K28" s="297"/>
      <c r="L28" s="293"/>
      <c r="M28" s="305"/>
      <c r="N28" s="303"/>
      <c r="O28" s="303"/>
      <c r="P28" s="303"/>
      <c r="Q28" s="314"/>
      <c r="R28" s="316">
        <v>69855.505269487854</v>
      </c>
      <c r="S28" s="300">
        <f t="shared" si="0"/>
        <v>0.49728312343358994</v>
      </c>
      <c r="T28" s="300">
        <v>8.9328281581401825E-2</v>
      </c>
      <c r="U28" s="300">
        <v>0.40795484185218811</v>
      </c>
      <c r="V28" s="300">
        <v>0.50271689891815186</v>
      </c>
      <c r="W28" s="300">
        <v>0.17182576656341553</v>
      </c>
      <c r="X28" s="300">
        <v>6.5560989081859589E-2</v>
      </c>
      <c r="Y28" s="300">
        <f t="shared" si="1"/>
        <v>0.33089113235473633</v>
      </c>
      <c r="Z28" s="301">
        <f t="shared" si="2"/>
        <v>0.10626477748155594</v>
      </c>
      <c r="AA28" s="302">
        <v>3419.558251475109</v>
      </c>
      <c r="AB28" s="306">
        <v>35245.435576958618</v>
      </c>
      <c r="AC28" s="306">
        <v>149421.15467569715</v>
      </c>
      <c r="AD28" s="306">
        <v>546926.73063686152</v>
      </c>
      <c r="AE28" s="307">
        <v>1828002.926951505</v>
      </c>
    </row>
    <row r="29" spans="1:34" ht="12.75" hidden="1" customHeight="1">
      <c r="A29" s="290">
        <f t="shared" si="3"/>
        <v>1991</v>
      </c>
      <c r="B29" s="310"/>
      <c r="C29" s="303"/>
      <c r="D29" s="294"/>
      <c r="E29" s="296"/>
      <c r="F29" s="297"/>
      <c r="G29" s="297"/>
      <c r="H29" s="297"/>
      <c r="I29" s="297"/>
      <c r="J29" s="297"/>
      <c r="K29" s="297"/>
      <c r="L29" s="293"/>
      <c r="M29" s="305"/>
      <c r="N29" s="303"/>
      <c r="O29" s="303"/>
      <c r="P29" s="303"/>
      <c r="Q29" s="314"/>
      <c r="R29" s="316">
        <v>70992.224455023403</v>
      </c>
      <c r="S29" s="300">
        <f t="shared" si="0"/>
        <v>0.49345764517784119</v>
      </c>
      <c r="T29" s="300">
        <v>8.7234050035476685E-2</v>
      </c>
      <c r="U29" s="300">
        <v>0.4062235951423645</v>
      </c>
      <c r="V29" s="300">
        <v>0.5065423846244812</v>
      </c>
      <c r="W29" s="300">
        <v>0.18091574311256409</v>
      </c>
      <c r="X29" s="300">
        <v>7.300073653459549E-2</v>
      </c>
      <c r="Y29" s="300">
        <f t="shared" si="1"/>
        <v>0.32562664151191711</v>
      </c>
      <c r="Z29" s="301">
        <f t="shared" si="2"/>
        <v>0.1079150065779686</v>
      </c>
      <c r="AA29" s="302">
        <v>3024.9948746342411</v>
      </c>
      <c r="AB29" s="306">
        <v>36630.187516057238</v>
      </c>
      <c r="AC29" s="306">
        <v>151521.75084972364</v>
      </c>
      <c r="AD29" s="306">
        <v>560209.47940423607</v>
      </c>
      <c r="AE29" s="307">
        <v>1938964.704094813</v>
      </c>
    </row>
    <row r="30" spans="1:34" ht="12.75" hidden="1" customHeight="1">
      <c r="A30" s="290">
        <f t="shared" si="3"/>
        <v>1992</v>
      </c>
      <c r="B30" s="310"/>
      <c r="C30" s="303"/>
      <c r="D30" s="294"/>
      <c r="E30" s="296"/>
      <c r="F30" s="297"/>
      <c r="G30" s="297"/>
      <c r="H30" s="297"/>
      <c r="I30" s="297"/>
      <c r="J30" s="297"/>
      <c r="K30" s="297"/>
      <c r="L30" s="293"/>
      <c r="M30" s="305"/>
      <c r="N30" s="303"/>
      <c r="O30" s="303"/>
      <c r="P30" s="303"/>
      <c r="Q30" s="314"/>
      <c r="R30" s="316">
        <v>71583.323994825594</v>
      </c>
      <c r="S30" s="300">
        <f t="shared" si="0"/>
        <v>0.48994693905115128</v>
      </c>
      <c r="T30" s="300">
        <v>7.7987618744373322E-2</v>
      </c>
      <c r="U30" s="300">
        <v>0.41195932030677795</v>
      </c>
      <c r="V30" s="300">
        <v>0.51005303859710693</v>
      </c>
      <c r="W30" s="300">
        <v>0.17498084902763367</v>
      </c>
      <c r="X30" s="300">
        <v>6.8332821130752563E-2</v>
      </c>
      <c r="Y30" s="300">
        <f t="shared" si="1"/>
        <v>0.33507218956947327</v>
      </c>
      <c r="Z30" s="301">
        <f t="shared" si="2"/>
        <v>0.1066480278968811</v>
      </c>
      <c r="AA30" s="302">
        <v>3249.8141882107743</v>
      </c>
      <c r="AB30" s="306">
        <v>32372.152672540364</v>
      </c>
      <c r="AC30" s="306">
        <v>154952.0033910143</v>
      </c>
      <c r="AD30" s="306">
        <v>574845.81680121308</v>
      </c>
      <c r="AE30" s="307">
        <v>1923918.0230971735</v>
      </c>
    </row>
    <row r="31" spans="1:34" ht="12.75" hidden="1" customHeight="1">
      <c r="A31" s="290">
        <f t="shared" si="3"/>
        <v>1993</v>
      </c>
      <c r="B31" s="310"/>
      <c r="C31" s="303"/>
      <c r="D31" s="294"/>
      <c r="E31" s="296"/>
      <c r="F31" s="297"/>
      <c r="G31" s="297"/>
      <c r="H31" s="297"/>
      <c r="I31" s="297"/>
      <c r="J31" s="297"/>
      <c r="K31" s="297"/>
      <c r="L31" s="293"/>
      <c r="M31" s="305"/>
      <c r="N31" s="303"/>
      <c r="O31" s="303"/>
      <c r="P31" s="303"/>
      <c r="Q31" s="314"/>
      <c r="R31" s="316">
        <v>72302.097324193994</v>
      </c>
      <c r="S31" s="300">
        <f t="shared" si="0"/>
        <v>0.48786760866641998</v>
      </c>
      <c r="T31" s="300">
        <v>7.844950258731842E-2</v>
      </c>
      <c r="U31" s="300">
        <v>0.40941810607910156</v>
      </c>
      <c r="V31" s="300">
        <v>0.51213240623474121</v>
      </c>
      <c r="W31" s="300">
        <v>0.18789564073085785</v>
      </c>
      <c r="X31" s="300">
        <v>7.8780032694339752E-2</v>
      </c>
      <c r="Y31" s="300">
        <f t="shared" si="1"/>
        <v>0.32423676550388336</v>
      </c>
      <c r="Z31" s="301">
        <f t="shared" si="2"/>
        <v>0.1091156080365181</v>
      </c>
      <c r="AA31" s="302">
        <v>3102.773777880388</v>
      </c>
      <c r="AB31" s="306">
        <v>33299.380246345478</v>
      </c>
      <c r="AC31" s="306">
        <v>155257.1037634151</v>
      </c>
      <c r="AD31" s="306">
        <v>561906.78977799986</v>
      </c>
      <c r="AE31" s="307">
        <v>1995672.0955920212</v>
      </c>
    </row>
    <row r="32" spans="1:34" ht="12.75" customHeight="1">
      <c r="A32" s="290">
        <v>1994</v>
      </c>
      <c r="B32" s="310">
        <v>44696.06</v>
      </c>
      <c r="C32" s="303">
        <v>72935.2109375</v>
      </c>
      <c r="D32" s="293">
        <f>C32/$R32</f>
        <v>0.99999993159772615</v>
      </c>
      <c r="E32" s="296">
        <v>0.46667161583900452</v>
      </c>
      <c r="F32" s="297">
        <v>7.4449908793150638E-2</v>
      </c>
      <c r="G32" s="297">
        <v>0.39222171977429932</v>
      </c>
      <c r="H32" s="297">
        <v>0.5333283543586731</v>
      </c>
      <c r="I32" s="297">
        <v>0.1851973831653595</v>
      </c>
      <c r="J32" s="297">
        <v>5.9742700304908705E-2</v>
      </c>
      <c r="K32" s="297">
        <v>0.34813098817140314</v>
      </c>
      <c r="L32" s="293">
        <v>0.1254546834639387</v>
      </c>
      <c r="M32" s="305">
        <v>4403.0732421875</v>
      </c>
      <c r="N32" s="303">
        <v>20978.181640625</v>
      </c>
      <c r="O32" s="303">
        <v>171564.328125</v>
      </c>
      <c r="P32" s="303">
        <v>631259.5</v>
      </c>
      <c r="Q32" s="314">
        <v>2333001.5</v>
      </c>
      <c r="R32" s="316">
        <v>72935.215926434612</v>
      </c>
      <c r="S32" s="300">
        <f t="shared" si="0"/>
        <v>0.4880063608288765</v>
      </c>
      <c r="T32" s="300">
        <v>7.7552624046802521E-2</v>
      </c>
      <c r="U32" s="300">
        <v>0.41045373678207397</v>
      </c>
      <c r="V32" s="300">
        <v>0.5119936466217041</v>
      </c>
      <c r="W32" s="300">
        <v>0.19323830306529999</v>
      </c>
      <c r="X32" s="300">
        <v>8.2003191113471985E-2</v>
      </c>
      <c r="Y32" s="300">
        <f t="shared" si="1"/>
        <v>0.31875534355640411</v>
      </c>
      <c r="Z32" s="301">
        <f t="shared" si="2"/>
        <v>0.111235111951828</v>
      </c>
      <c r="AA32" s="302">
        <v>2874.8813283651325</v>
      </c>
      <c r="AB32" s="306">
        <v>34649.415606188333</v>
      </c>
      <c r="AC32" s="306">
        <v>155212.33154504956</v>
      </c>
      <c r="AD32" s="306">
        <v>566225.53922485688</v>
      </c>
      <c r="AE32" s="307">
        <v>2206279.8483083183</v>
      </c>
      <c r="AH32" s="281"/>
    </row>
    <row r="33" spans="1:34" ht="12.75" hidden="1" customHeight="1">
      <c r="A33" s="290">
        <f t="shared" si="3"/>
        <v>1995</v>
      </c>
      <c r="B33" s="310"/>
      <c r="C33" s="303"/>
      <c r="D33" s="294"/>
      <c r="E33" s="296"/>
      <c r="F33" s="297"/>
      <c r="G33" s="297"/>
      <c r="H33" s="297"/>
      <c r="I33" s="297"/>
      <c r="J33" s="297"/>
      <c r="K33" s="297"/>
      <c r="L33" s="293"/>
      <c r="M33" s="305"/>
      <c r="N33" s="303"/>
      <c r="O33" s="303"/>
      <c r="P33" s="303"/>
      <c r="Q33" s="314"/>
      <c r="R33" s="316">
        <v>74505.171880571404</v>
      </c>
      <c r="S33" s="300">
        <f t="shared" si="0"/>
        <v>0.48883339762687683</v>
      </c>
      <c r="T33" s="300">
        <v>7.9833358526229858E-2</v>
      </c>
      <c r="U33" s="300">
        <v>0.40900003910064697</v>
      </c>
      <c r="V33" s="300">
        <v>0.51116663217544556</v>
      </c>
      <c r="W33" s="300">
        <v>0.1964225172996521</v>
      </c>
      <c r="X33" s="300">
        <v>8.2842394709587097E-2</v>
      </c>
      <c r="Y33" s="300">
        <f t="shared" si="1"/>
        <v>0.31474411487579346</v>
      </c>
      <c r="Z33" s="301">
        <f t="shared" si="2"/>
        <v>0.113580122590065</v>
      </c>
      <c r="AA33" s="302">
        <v>2858.2415206881678</v>
      </c>
      <c r="AB33" s="306">
        <v>36159.081078636293</v>
      </c>
      <c r="AC33" s="306">
        <v>157639.15459798774</v>
      </c>
      <c r="AD33" s="306">
        <v>577320.29648016661</v>
      </c>
      <c r="AE33" s="307">
        <v>2324133.8185375519</v>
      </c>
    </row>
    <row r="34" spans="1:34" ht="12.75" hidden="1" customHeight="1">
      <c r="A34" s="290">
        <f t="shared" si="3"/>
        <v>1996</v>
      </c>
      <c r="B34" s="310"/>
      <c r="C34" s="303"/>
      <c r="D34" s="294"/>
      <c r="E34" s="296"/>
      <c r="F34" s="297"/>
      <c r="G34" s="297"/>
      <c r="H34" s="297"/>
      <c r="I34" s="297"/>
      <c r="J34" s="297"/>
      <c r="K34" s="297"/>
      <c r="L34" s="293"/>
      <c r="M34" s="305"/>
      <c r="N34" s="303"/>
      <c r="O34" s="303"/>
      <c r="P34" s="303"/>
      <c r="Q34" s="314"/>
      <c r="R34" s="316">
        <v>77681.113085643694</v>
      </c>
      <c r="S34" s="300">
        <f t="shared" si="0"/>
        <v>0.45993064343929291</v>
      </c>
      <c r="T34" s="300">
        <v>7.5603857636451721E-2</v>
      </c>
      <c r="U34" s="300">
        <v>0.38432678580284119</v>
      </c>
      <c r="V34" s="300">
        <v>0.5400693416595459</v>
      </c>
      <c r="W34" s="300">
        <v>0.23320880532264709</v>
      </c>
      <c r="X34" s="300">
        <v>0.10425201803445816</v>
      </c>
      <c r="Y34" s="300">
        <f t="shared" si="1"/>
        <v>0.3068605363368988</v>
      </c>
      <c r="Z34" s="301">
        <f t="shared" si="2"/>
        <v>0.12895678728818893</v>
      </c>
      <c r="AA34" s="302">
        <v>2911.3622676844097</v>
      </c>
      <c r="AB34" s="306">
        <v>35298.707784503073</v>
      </c>
      <c r="AC34" s="306">
        <v>153997.66388635905</v>
      </c>
      <c r="AD34" s="306">
        <v>620615.51379916992</v>
      </c>
      <c r="AE34" s="307">
        <v>3004632.2843664619</v>
      </c>
    </row>
    <row r="35" spans="1:34" ht="12.75" hidden="1" customHeight="1">
      <c r="A35" s="290">
        <f t="shared" si="3"/>
        <v>1997</v>
      </c>
      <c r="B35" s="310"/>
      <c r="C35" s="303"/>
      <c r="D35" s="294"/>
      <c r="E35" s="296"/>
      <c r="F35" s="297"/>
      <c r="G35" s="297"/>
      <c r="H35" s="297"/>
      <c r="I35" s="297"/>
      <c r="J35" s="297"/>
      <c r="K35" s="297"/>
      <c r="L35" s="293"/>
      <c r="M35" s="305"/>
      <c r="N35" s="303"/>
      <c r="O35" s="303"/>
      <c r="P35" s="303"/>
      <c r="Q35" s="314"/>
      <c r="R35" s="316">
        <v>80921.726294837194</v>
      </c>
      <c r="S35" s="300">
        <f t="shared" si="0"/>
        <v>0.44761516898870468</v>
      </c>
      <c r="T35" s="300">
        <v>7.2580151259899139E-2</v>
      </c>
      <c r="U35" s="300">
        <v>0.37503501772880554</v>
      </c>
      <c r="V35" s="300">
        <v>0.55238485336303711</v>
      </c>
      <c r="W35" s="300">
        <v>0.25308188796043396</v>
      </c>
      <c r="X35" s="300">
        <v>0.1152852401137352</v>
      </c>
      <c r="Y35" s="300">
        <f t="shared" si="1"/>
        <v>0.29930296540260315</v>
      </c>
      <c r="Z35" s="301">
        <f t="shared" si="2"/>
        <v>0.13779664784669876</v>
      </c>
      <c r="AA35" s="302">
        <v>2978.5393891607941</v>
      </c>
      <c r="AB35" s="306">
        <v>35290.913111647977</v>
      </c>
      <c r="AC35" s="306">
        <v>156490.58090534963</v>
      </c>
      <c r="AD35" s="306">
        <v>650321.74071637925</v>
      </c>
      <c r="AE35" s="307">
        <v>3447664.5552945277</v>
      </c>
    </row>
    <row r="36" spans="1:34" ht="12.75" hidden="1" customHeight="1">
      <c r="A36" s="290">
        <f t="shared" si="3"/>
        <v>1998</v>
      </c>
      <c r="B36" s="310"/>
      <c r="C36" s="303"/>
      <c r="D36" s="294"/>
      <c r="E36" s="296"/>
      <c r="F36" s="297"/>
      <c r="G36" s="297"/>
      <c r="H36" s="297"/>
      <c r="I36" s="297"/>
      <c r="J36" s="297"/>
      <c r="K36" s="297"/>
      <c r="L36" s="293"/>
      <c r="M36" s="305"/>
      <c r="N36" s="303"/>
      <c r="O36" s="303"/>
      <c r="P36" s="303"/>
      <c r="Q36" s="314"/>
      <c r="R36" s="316">
        <v>85224.653768166245</v>
      </c>
      <c r="S36" s="300">
        <f t="shared" si="0"/>
        <v>0.43671569973230362</v>
      </c>
      <c r="T36" s="300">
        <v>7.0072926580905914E-2</v>
      </c>
      <c r="U36" s="300">
        <v>0.36664277315139771</v>
      </c>
      <c r="V36" s="300">
        <v>0.56328427791595459</v>
      </c>
      <c r="W36" s="300">
        <v>0.26698580384254456</v>
      </c>
      <c r="X36" s="300">
        <v>0.12071345001459122</v>
      </c>
      <c r="Y36" s="300">
        <f t="shared" si="1"/>
        <v>0.29629847407341003</v>
      </c>
      <c r="Z36" s="301">
        <f t="shared" si="2"/>
        <v>0.14627235382795334</v>
      </c>
      <c r="AA36" s="302">
        <v>3075.6172326995334</v>
      </c>
      <c r="AB36" s="306">
        <v>36492.831551674011</v>
      </c>
      <c r="AC36" s="306">
        <v>159090.54205338878</v>
      </c>
      <c r="AD36" s="306">
        <v>700979.88081481052</v>
      </c>
      <c r="AE36" s="307">
        <v>3947346.5017425129</v>
      </c>
    </row>
    <row r="37" spans="1:34" ht="12.75" hidden="1" customHeight="1">
      <c r="A37" s="290">
        <f t="shared" si="3"/>
        <v>1999</v>
      </c>
      <c r="B37" s="310"/>
      <c r="C37" s="303"/>
      <c r="D37" s="294"/>
      <c r="E37" s="296"/>
      <c r="F37" s="297"/>
      <c r="G37" s="297"/>
      <c r="H37" s="297"/>
      <c r="I37" s="297"/>
      <c r="J37" s="297"/>
      <c r="K37" s="297"/>
      <c r="L37" s="293"/>
      <c r="M37" s="305"/>
      <c r="N37" s="303"/>
      <c r="O37" s="303"/>
      <c r="P37" s="303"/>
      <c r="Q37" s="314"/>
      <c r="R37" s="316">
        <v>93506.060648203798</v>
      </c>
      <c r="S37" s="300">
        <f t="shared" si="0"/>
        <v>0.43124160915613174</v>
      </c>
      <c r="T37" s="300">
        <v>6.9944478571414948E-2</v>
      </c>
      <c r="U37" s="300">
        <v>0.3612971305847168</v>
      </c>
      <c r="V37" s="300">
        <v>0.56875842809677124</v>
      </c>
      <c r="W37" s="300">
        <v>0.27835509181022644</v>
      </c>
      <c r="X37" s="300">
        <v>0.12615177035331726</v>
      </c>
      <c r="Y37" s="300">
        <f t="shared" si="1"/>
        <v>0.2904033362865448</v>
      </c>
      <c r="Z37" s="301">
        <f t="shared" si="2"/>
        <v>0.15220332145690918</v>
      </c>
      <c r="AA37" s="302">
        <v>3178.0295516830706</v>
      </c>
      <c r="AB37" s="306">
        <v>40064.785700399472</v>
      </c>
      <c r="AC37" s="306">
        <v>170451.24464636965</v>
      </c>
      <c r="AD37" s="306">
        <v>778928.48504233628</v>
      </c>
      <c r="AE37" s="307">
        <v>4535097.4460349651</v>
      </c>
    </row>
    <row r="38" spans="1:34" ht="13.5" customHeight="1">
      <c r="A38" s="290">
        <v>2000</v>
      </c>
      <c r="B38" s="310">
        <v>46366.591999999997</v>
      </c>
      <c r="C38" s="303">
        <v>102412.3515625</v>
      </c>
      <c r="D38" s="293">
        <f>C38/$R38</f>
        <v>1.0000000184333131</v>
      </c>
      <c r="E38" s="296">
        <v>0.41289287805557251</v>
      </c>
      <c r="F38" s="297">
        <v>6.4073943172972742E-2</v>
      </c>
      <c r="G38" s="297">
        <v>0.34881892391764641</v>
      </c>
      <c r="H38" s="297">
        <v>0.58710718154907227</v>
      </c>
      <c r="I38" s="297">
        <v>0.23065227270126343</v>
      </c>
      <c r="J38" s="297">
        <v>0.10291866968681307</v>
      </c>
      <c r="K38" s="297">
        <v>0.35645490563628107</v>
      </c>
      <c r="L38" s="293">
        <v>0.12773360295574776</v>
      </c>
      <c r="M38" s="305">
        <v>5091.6015625</v>
      </c>
      <c r="N38" s="303">
        <v>26161.607421875</v>
      </c>
      <c r="O38" s="303">
        <v>231240.796875</v>
      </c>
      <c r="P38" s="303">
        <v>779759.5625</v>
      </c>
      <c r="Q38" s="314">
        <v>5455859</v>
      </c>
      <c r="R38" s="316">
        <v>102412.34967470109</v>
      </c>
      <c r="S38" s="300">
        <f t="shared" si="0"/>
        <v>0.42943760007619858</v>
      </c>
      <c r="T38" s="300">
        <v>6.9029413163661957E-2</v>
      </c>
      <c r="U38" s="300">
        <v>0.36040818691253662</v>
      </c>
      <c r="V38" s="300">
        <v>0.57056242227554321</v>
      </c>
      <c r="W38" s="300">
        <v>0.28112286329269409</v>
      </c>
      <c r="X38" s="300">
        <v>0.12695282697677612</v>
      </c>
      <c r="Y38" s="300">
        <f t="shared" si="1"/>
        <v>0.28943955898284912</v>
      </c>
      <c r="Z38" s="301">
        <f t="shared" si="2"/>
        <v>0.15417003631591797</v>
      </c>
      <c r="AA38" s="302">
        <v>3249.6216771847166</v>
      </c>
      <c r="AB38" s="306">
        <v>44526.035798328114</v>
      </c>
      <c r="AC38" s="306">
        <v>183834.4362472333</v>
      </c>
      <c r="AD38" s="306">
        <v>866316.08820061339</v>
      </c>
      <c r="AE38" s="307">
        <v>4995273.0718595963</v>
      </c>
      <c r="AH38" s="281"/>
    </row>
    <row r="39" spans="1:34" ht="12" hidden="1" customHeight="1">
      <c r="A39" s="290">
        <f t="shared" si="3"/>
        <v>2001</v>
      </c>
      <c r="B39" s="311"/>
      <c r="C39" s="303"/>
      <c r="D39" s="294"/>
      <c r="E39" s="296"/>
      <c r="F39" s="297"/>
      <c r="G39" s="297"/>
      <c r="H39" s="297"/>
      <c r="I39" s="297"/>
      <c r="J39" s="297"/>
      <c r="K39" s="297"/>
      <c r="L39" s="293"/>
      <c r="M39" s="305"/>
      <c r="N39" s="303"/>
      <c r="O39" s="303"/>
      <c r="P39" s="303"/>
      <c r="Q39" s="314"/>
      <c r="R39" s="316">
        <v>107315.34507057403</v>
      </c>
      <c r="S39" s="300">
        <f t="shared" si="0"/>
        <v>0.43891751021146774</v>
      </c>
      <c r="T39" s="300">
        <v>7.1052275598049164E-2</v>
      </c>
      <c r="U39" s="300">
        <v>0.36786523461341858</v>
      </c>
      <c r="V39" s="300">
        <v>0.56108248233795166</v>
      </c>
      <c r="W39" s="300">
        <v>0.27050095796585083</v>
      </c>
      <c r="X39" s="300">
        <v>0.12113182991743088</v>
      </c>
      <c r="Y39" s="300">
        <f t="shared" si="1"/>
        <v>0.29058152437210083</v>
      </c>
      <c r="Z39" s="301">
        <f t="shared" si="2"/>
        <v>0.14936912804841995</v>
      </c>
      <c r="AA39" s="302">
        <v>3422.2996702639189</v>
      </c>
      <c r="AB39" s="306">
        <v>48905.487595583552</v>
      </c>
      <c r="AC39" s="306">
        <v>195071.87756842459</v>
      </c>
      <c r="AD39" s="306">
        <v>913862.55724880111</v>
      </c>
      <c r="AE39" s="307">
        <v>4911087.7451357795</v>
      </c>
    </row>
    <row r="40" spans="1:34" ht="12.75" hidden="1" customHeight="1">
      <c r="A40" s="290">
        <f t="shared" si="3"/>
        <v>2002</v>
      </c>
      <c r="B40" s="311"/>
      <c r="C40" s="303"/>
      <c r="D40" s="294"/>
      <c r="E40" s="296"/>
      <c r="F40" s="297"/>
      <c r="G40" s="297"/>
      <c r="H40" s="297"/>
      <c r="I40" s="297"/>
      <c r="J40" s="297"/>
      <c r="K40" s="297"/>
      <c r="L40" s="293"/>
      <c r="M40" s="305"/>
      <c r="N40" s="303"/>
      <c r="O40" s="303"/>
      <c r="P40" s="303"/>
      <c r="Q40" s="314"/>
      <c r="R40" s="316">
        <v>112373.7684464898</v>
      </c>
      <c r="S40" s="300">
        <f t="shared" si="0"/>
        <v>0.4539431631565094</v>
      </c>
      <c r="T40" s="300">
        <v>7.3817044496536255E-2</v>
      </c>
      <c r="U40" s="300">
        <v>0.38012611865997314</v>
      </c>
      <c r="V40" s="300">
        <v>0.54605686664581299</v>
      </c>
      <c r="W40" s="300">
        <v>0.25402337312698364</v>
      </c>
      <c r="X40" s="300">
        <v>0.1112697646021843</v>
      </c>
      <c r="Y40" s="300">
        <f t="shared" si="1"/>
        <v>0.29203349351882935</v>
      </c>
      <c r="Z40" s="301">
        <f t="shared" si="2"/>
        <v>0.14275360852479935</v>
      </c>
      <c r="AA40" s="302">
        <v>3625.1376613967618</v>
      </c>
      <c r="AB40" s="306">
        <v>54404.021016117214</v>
      </c>
      <c r="AC40" s="306">
        <v>209180.04866231419</v>
      </c>
      <c r="AD40" s="306">
        <v>950726.98872630415</v>
      </c>
      <c r="AE40" s="307">
        <v>4766625.8457798474</v>
      </c>
    </row>
    <row r="41" spans="1:34" ht="12.75" hidden="1" customHeight="1">
      <c r="A41" s="290">
        <f t="shared" si="3"/>
        <v>2003</v>
      </c>
      <c r="B41" s="311"/>
      <c r="C41" s="303"/>
      <c r="D41" s="294"/>
      <c r="E41" s="296"/>
      <c r="F41" s="297"/>
      <c r="G41" s="297"/>
      <c r="H41" s="297"/>
      <c r="I41" s="297"/>
      <c r="J41" s="297"/>
      <c r="K41" s="297"/>
      <c r="L41" s="293"/>
      <c r="M41" s="305"/>
      <c r="N41" s="303"/>
      <c r="O41" s="303"/>
      <c r="P41" s="303"/>
      <c r="Q41" s="314"/>
      <c r="R41" s="316">
        <v>122563.71674322382</v>
      </c>
      <c r="S41" s="300">
        <f t="shared" si="0"/>
        <v>0.46159122139215469</v>
      </c>
      <c r="T41" s="300">
        <v>7.336629182100296E-2</v>
      </c>
      <c r="U41" s="300">
        <v>0.38822492957115173</v>
      </c>
      <c r="V41" s="300">
        <v>0.53840875625610352</v>
      </c>
      <c r="W41" s="300">
        <v>0.24618318676948547</v>
      </c>
      <c r="X41" s="300">
        <v>0.10669690370559692</v>
      </c>
      <c r="Y41" s="300">
        <f t="shared" si="1"/>
        <v>0.29222556948661804</v>
      </c>
      <c r="Z41" s="301">
        <f t="shared" si="2"/>
        <v>0.13948628306388855</v>
      </c>
      <c r="AA41" s="302">
        <v>3724.3495042976874</v>
      </c>
      <c r="AB41" s="306">
        <v>60982.542883130191</v>
      </c>
      <c r="AC41" s="306">
        <v>230244.51653259387</v>
      </c>
      <c r="AD41" s="306">
        <v>1025167.6165158504</v>
      </c>
      <c r="AE41" s="307">
        <v>5088344.8362220107</v>
      </c>
    </row>
    <row r="42" spans="1:34" ht="12.75" hidden="1" customHeight="1">
      <c r="A42" s="290">
        <f t="shared" si="3"/>
        <v>2004</v>
      </c>
      <c r="B42" s="311"/>
      <c r="C42" s="303"/>
      <c r="D42" s="294"/>
      <c r="E42" s="296"/>
      <c r="F42" s="297"/>
      <c r="G42" s="297"/>
      <c r="H42" s="297"/>
      <c r="I42" s="297"/>
      <c r="J42" s="297"/>
      <c r="K42" s="297"/>
      <c r="L42" s="293"/>
      <c r="M42" s="305"/>
      <c r="N42" s="303"/>
      <c r="O42" s="303"/>
      <c r="P42" s="303"/>
      <c r="Q42" s="314"/>
      <c r="R42" s="316">
        <v>137721.74178767536</v>
      </c>
      <c r="S42" s="300">
        <f t="shared" si="0"/>
        <v>0.47030085325241089</v>
      </c>
      <c r="T42" s="300">
        <v>7.5019508600234985E-2</v>
      </c>
      <c r="U42" s="300">
        <v>0.3952813446521759</v>
      </c>
      <c r="V42" s="300">
        <v>0.52969914674758911</v>
      </c>
      <c r="W42" s="300">
        <v>0.237641841173172</v>
      </c>
      <c r="X42" s="300">
        <v>0.10090049356222153</v>
      </c>
      <c r="Y42" s="300">
        <f t="shared" si="1"/>
        <v>0.29205730557441711</v>
      </c>
      <c r="Z42" s="301">
        <f t="shared" si="2"/>
        <v>0.13674134761095047</v>
      </c>
      <c r="AA42" s="302">
        <v>4158.7147056407093</v>
      </c>
      <c r="AB42" s="306">
        <v>71347.456356742478</v>
      </c>
      <c r="AC42" s="306">
        <v>263693.70542415115</v>
      </c>
      <c r="AD42" s="306">
        <v>1151508.0405453038</v>
      </c>
      <c r="AE42" s="307">
        <v>5485904.8400516966</v>
      </c>
    </row>
    <row r="43" spans="1:34" ht="12.75" hidden="1" customHeight="1">
      <c r="A43" s="290">
        <f t="shared" si="3"/>
        <v>2005</v>
      </c>
      <c r="B43" s="311"/>
      <c r="C43" s="303"/>
      <c r="D43" s="294"/>
      <c r="E43" s="296"/>
      <c r="F43" s="297"/>
      <c r="G43" s="297"/>
      <c r="H43" s="297"/>
      <c r="I43" s="297"/>
      <c r="J43" s="297"/>
      <c r="K43" s="297"/>
      <c r="L43" s="293"/>
      <c r="M43" s="305"/>
      <c r="N43" s="303"/>
      <c r="O43" s="303"/>
      <c r="P43" s="303"/>
      <c r="Q43" s="314"/>
      <c r="R43" s="316">
        <v>155550.77662887075</v>
      </c>
      <c r="S43" s="300">
        <f t="shared" si="0"/>
        <v>0.47627163678407669</v>
      </c>
      <c r="T43" s="300">
        <v>7.5576789677143097E-2</v>
      </c>
      <c r="U43" s="300">
        <v>0.40069484710693359</v>
      </c>
      <c r="V43" s="300">
        <v>0.52372837066650391</v>
      </c>
      <c r="W43" s="300">
        <v>0.22511062026023865</v>
      </c>
      <c r="X43" s="300">
        <v>8.9331872761249542E-2</v>
      </c>
      <c r="Y43" s="300">
        <f t="shared" si="1"/>
        <v>0.29861775040626526</v>
      </c>
      <c r="Z43" s="301">
        <f t="shared" si="2"/>
        <v>0.13577874749898911</v>
      </c>
      <c r="AA43" s="302">
        <v>4363.1161065942051</v>
      </c>
      <c r="AB43" s="306">
        <v>83201.135749905108</v>
      </c>
      <c r="AC43" s="306">
        <v>293572.299546436</v>
      </c>
      <c r="AD43" s="306">
        <v>1325071.0609813049</v>
      </c>
      <c r="AE43" s="307">
        <v>5839054.0921954038</v>
      </c>
    </row>
    <row r="44" spans="1:34" ht="12.75" customHeight="1">
      <c r="A44" s="290">
        <f t="shared" si="3"/>
        <v>2006</v>
      </c>
      <c r="B44" s="311">
        <v>48782.256000000001</v>
      </c>
      <c r="C44" s="303">
        <v>173354.984375</v>
      </c>
      <c r="D44" s="293">
        <f>C44/$R44</f>
        <v>0.99999998285320779</v>
      </c>
      <c r="E44" s="296">
        <v>0.46895185112953203</v>
      </c>
      <c r="F44" s="297">
        <v>7.2639316088330005E-2</v>
      </c>
      <c r="G44" s="297">
        <v>0.39631254696568502</v>
      </c>
      <c r="H44" s="392">
        <v>0.53104817867279097</v>
      </c>
      <c r="I44" s="297">
        <v>0.19624917209148399</v>
      </c>
      <c r="J44" s="297">
        <v>7.9402877066377803E-2</v>
      </c>
      <c r="K44" s="297">
        <v>0.33479897898079097</v>
      </c>
      <c r="L44" s="293">
        <v>0.11684630050870599</v>
      </c>
      <c r="M44" s="305">
        <v>9913.94140625</v>
      </c>
      <c r="N44" s="303">
        <v>50000.15625</v>
      </c>
      <c r="O44" s="303">
        <v>373104.25</v>
      </c>
      <c r="P44" s="303">
        <v>1481665.625</v>
      </c>
      <c r="Q44" s="314">
        <v>4724737.5</v>
      </c>
      <c r="R44" s="316">
        <v>173354.98734748195</v>
      </c>
      <c r="S44" s="300">
        <f t="shared" si="0"/>
        <v>0.47185344249010086</v>
      </c>
      <c r="T44" s="300">
        <v>7.3055453598499298E-2</v>
      </c>
      <c r="U44" s="300">
        <v>0.39879798889160156</v>
      </c>
      <c r="V44" s="300">
        <v>0.52814656496047974</v>
      </c>
      <c r="W44" s="300">
        <v>0.2213207334280014</v>
      </c>
      <c r="X44" s="300">
        <v>8.477359265089035E-2</v>
      </c>
      <c r="Y44" s="300">
        <f t="shared" si="1"/>
        <v>0.30682583153247833</v>
      </c>
      <c r="Z44" s="301">
        <f t="shared" si="2"/>
        <v>0.13654714077711105</v>
      </c>
      <c r="AA44" s="302">
        <v>4788.7407103501928</v>
      </c>
      <c r="AB44" s="306">
        <v>94204.012161596256</v>
      </c>
      <c r="AC44" s="306">
        <v>325830.62362723413</v>
      </c>
      <c r="AD44" s="306">
        <v>1542868.4140938576</v>
      </c>
      <c r="AE44" s="307">
        <v>6335315.2280125367</v>
      </c>
      <c r="AH44" s="281"/>
    </row>
    <row r="45" spans="1:34" ht="12.75" hidden="1" customHeight="1">
      <c r="A45" s="290">
        <f t="shared" si="3"/>
        <v>2007</v>
      </c>
      <c r="B45" s="311"/>
      <c r="C45" s="303"/>
      <c r="D45" s="294"/>
      <c r="E45" s="296"/>
      <c r="F45" s="297"/>
      <c r="G45" s="297"/>
      <c r="H45" s="297"/>
      <c r="I45" s="297"/>
      <c r="J45" s="297"/>
      <c r="K45" s="297"/>
      <c r="L45" s="293"/>
      <c r="M45" s="305"/>
      <c r="N45" s="303"/>
      <c r="O45" s="303"/>
      <c r="P45" s="303"/>
      <c r="Q45" s="314"/>
      <c r="R45" s="316">
        <v>186551.10944578017</v>
      </c>
      <c r="S45" s="300">
        <f t="shared" si="0"/>
        <v>0.46411167085170746</v>
      </c>
      <c r="T45" s="300">
        <v>7.0600166916847229E-2</v>
      </c>
      <c r="U45" s="300">
        <v>0.39351150393486023</v>
      </c>
      <c r="V45" s="300">
        <v>0.53588831424713135</v>
      </c>
      <c r="W45" s="300">
        <v>0.223748579621315</v>
      </c>
      <c r="X45" s="300">
        <v>8.238694816827774E-2</v>
      </c>
      <c r="Y45" s="300">
        <f t="shared" si="1"/>
        <v>0.31213973462581635</v>
      </c>
      <c r="Z45" s="301">
        <f t="shared" si="2"/>
        <v>0.14136163145303726</v>
      </c>
      <c r="AA45" s="302">
        <v>4621.6008629927192</v>
      </c>
      <c r="AB45" s="306">
        <v>98740.152024864263</v>
      </c>
      <c r="AC45" s="306">
        <v>352258.55591391557</v>
      </c>
      <c r="AD45" s="306">
        <v>1717687.0386095175</v>
      </c>
      <c r="AE45" s="307">
        <v>6785974.5150920292</v>
      </c>
    </row>
    <row r="46" spans="1:34" ht="12.75" hidden="1" customHeight="1">
      <c r="A46" s="290">
        <f t="shared" si="3"/>
        <v>2008</v>
      </c>
      <c r="B46" s="311"/>
      <c r="C46" s="303"/>
      <c r="D46" s="294"/>
      <c r="E46" s="296"/>
      <c r="F46" s="297"/>
      <c r="G46" s="297"/>
      <c r="H46" s="297"/>
      <c r="I46" s="297"/>
      <c r="J46" s="297"/>
      <c r="K46" s="297"/>
      <c r="L46" s="293"/>
      <c r="M46" s="305"/>
      <c r="N46" s="303"/>
      <c r="O46" s="303"/>
      <c r="P46" s="303"/>
      <c r="Q46" s="314"/>
      <c r="R46" s="316">
        <v>184397.07552993813</v>
      </c>
      <c r="S46" s="300">
        <f t="shared" si="0"/>
        <v>0.46796556562185287</v>
      </c>
      <c r="T46" s="300">
        <v>6.9458089768886566E-2</v>
      </c>
      <c r="U46" s="300">
        <v>0.39850747585296631</v>
      </c>
      <c r="V46" s="300">
        <v>0.53203445672988892</v>
      </c>
      <c r="W46" s="300">
        <v>0.215929314494133</v>
      </c>
      <c r="X46" s="300">
        <v>7.8450784087181091E-2</v>
      </c>
      <c r="Y46" s="300">
        <f t="shared" si="1"/>
        <v>0.31610514223575592</v>
      </c>
      <c r="Z46" s="301">
        <f t="shared" si="2"/>
        <v>0.1374785304069519</v>
      </c>
      <c r="AA46" s="302">
        <v>4256.2614063525289</v>
      </c>
      <c r="AB46" s="306">
        <v>94023.448502652827</v>
      </c>
      <c r="AC46" s="306">
        <v>356416.61413248646</v>
      </c>
      <c r="AD46" s="306">
        <v>1690721.425676286</v>
      </c>
      <c r="AE46" s="307">
        <v>6185528.515689644</v>
      </c>
    </row>
    <row r="47" spans="1:34" ht="12.75" hidden="1" customHeight="1">
      <c r="A47" s="290">
        <f t="shared" si="3"/>
        <v>2009</v>
      </c>
      <c r="B47" s="311"/>
      <c r="C47" s="303"/>
      <c r="D47" s="294"/>
      <c r="E47" s="296"/>
      <c r="F47" s="297"/>
      <c r="G47" s="297"/>
      <c r="H47" s="297"/>
      <c r="I47" s="297"/>
      <c r="J47" s="297"/>
      <c r="K47" s="297"/>
      <c r="L47" s="293"/>
      <c r="M47" s="305"/>
      <c r="N47" s="303"/>
      <c r="O47" s="303"/>
      <c r="P47" s="303"/>
      <c r="Q47" s="314"/>
      <c r="R47" s="316">
        <v>178421.40854646266</v>
      </c>
      <c r="S47" s="300">
        <f t="shared" si="0"/>
        <v>0.45947405695915222</v>
      </c>
      <c r="T47" s="300">
        <v>6.4836829900741577E-2</v>
      </c>
      <c r="U47" s="300">
        <v>0.39463722705841064</v>
      </c>
      <c r="V47" s="300">
        <v>0.54052591323852539</v>
      </c>
      <c r="W47" s="300">
        <v>0.21701070666313171</v>
      </c>
      <c r="X47" s="300">
        <v>7.4138887226581573E-2</v>
      </c>
      <c r="Y47" s="300">
        <f t="shared" si="1"/>
        <v>0.32351520657539368</v>
      </c>
      <c r="Z47" s="301">
        <f t="shared" si="2"/>
        <v>0.14287181943655014</v>
      </c>
      <c r="AA47" s="302">
        <v>3834.2322349474839</v>
      </c>
      <c r="AB47" s="306">
        <v>85881.619751742677</v>
      </c>
      <c r="AC47" s="306">
        <v>352086.00214646774</v>
      </c>
      <c r="AD47" s="306">
        <v>1692897.8719013161</v>
      </c>
      <c r="AE47" s="307">
        <v>5989263.5961305657</v>
      </c>
    </row>
    <row r="48" spans="1:34" ht="12.75" customHeight="1" thickBot="1">
      <c r="A48" s="290">
        <f t="shared" si="3"/>
        <v>2010</v>
      </c>
      <c r="B48" s="312">
        <v>50112.392</v>
      </c>
      <c r="C48" s="309">
        <v>186005</v>
      </c>
      <c r="D48" s="295">
        <f>C48/$R48</f>
        <v>1.0000000062412919</v>
      </c>
      <c r="E48" s="298">
        <v>0.44660446047782898</v>
      </c>
      <c r="F48" s="299">
        <v>5.5561356597732703E-2</v>
      </c>
      <c r="G48" s="299">
        <v>0.39104311158727001</v>
      </c>
      <c r="H48" s="299">
        <v>0.55339556932449296</v>
      </c>
      <c r="I48" s="299">
        <v>0.225744754076004</v>
      </c>
      <c r="J48" s="299">
        <v>7.2503474558958905E-2</v>
      </c>
      <c r="K48" s="299">
        <v>0.32765082494855802</v>
      </c>
      <c r="L48" s="295">
        <v>0.15324128286769301</v>
      </c>
      <c r="M48" s="308">
        <v>8154.1318359375</v>
      </c>
      <c r="N48" s="309">
        <v>41757.3671875</v>
      </c>
      <c r="O48" s="309">
        <v>401502.15625</v>
      </c>
      <c r="P48" s="309">
        <v>1568464.625</v>
      </c>
      <c r="Q48" s="315">
        <v>9697424</v>
      </c>
      <c r="R48" s="317">
        <v>186004.99883908851</v>
      </c>
      <c r="S48" s="318">
        <f t="shared" si="0"/>
        <v>0.44086364284157753</v>
      </c>
      <c r="T48" s="318">
        <v>5.6094113737344742E-2</v>
      </c>
      <c r="U48" s="318">
        <v>0.38476952910423279</v>
      </c>
      <c r="V48" s="318">
        <v>0.55913633108139038</v>
      </c>
      <c r="W48" s="318">
        <v>0.23506593704223633</v>
      </c>
      <c r="X48" s="318">
        <v>8.8046327233314514E-2</v>
      </c>
      <c r="Y48" s="318">
        <f t="shared" si="1"/>
        <v>0.32407039403915405</v>
      </c>
      <c r="Z48" s="319">
        <f t="shared" si="2"/>
        <v>0.14701960980892181</v>
      </c>
      <c r="AA48" s="320">
        <v>2614.0216455301638</v>
      </c>
      <c r="AB48" s="321">
        <v>83859.368849632709</v>
      </c>
      <c r="AC48" s="321">
        <v>370007.01892948209</v>
      </c>
      <c r="AD48" s="321">
        <v>1763283.6663534592</v>
      </c>
      <c r="AE48" s="322">
        <v>6575388.5344768278</v>
      </c>
      <c r="AH48" s="281"/>
    </row>
    <row r="49" spans="1:32" ht="12.75" customHeight="1">
      <c r="A49" s="247"/>
      <c r="B49" s="282"/>
      <c r="C49" s="266"/>
      <c r="D49" s="265"/>
      <c r="E49" s="265"/>
      <c r="F49" s="265"/>
      <c r="G49" s="265"/>
      <c r="H49" s="265"/>
      <c r="I49" s="265"/>
      <c r="J49" s="265"/>
      <c r="K49" s="265"/>
      <c r="L49" s="265"/>
      <c r="M49" s="266"/>
      <c r="N49" s="266"/>
      <c r="O49" s="266"/>
      <c r="P49" s="266"/>
      <c r="Q49" s="266"/>
      <c r="R49" s="266"/>
      <c r="S49" s="280"/>
      <c r="T49" s="280"/>
      <c r="U49" s="280"/>
      <c r="V49" s="280"/>
      <c r="W49" s="280"/>
      <c r="X49" s="280"/>
      <c r="Y49" s="280"/>
      <c r="Z49" s="280"/>
      <c r="AA49" s="266"/>
      <c r="AB49" s="266"/>
      <c r="AC49" s="266"/>
      <c r="AD49" s="266"/>
      <c r="AE49" s="266"/>
    </row>
    <row r="50" spans="1:32" ht="12.75" customHeight="1">
      <c r="B50" s="435" t="s">
        <v>191</v>
      </c>
      <c r="C50" s="435"/>
      <c r="D50" s="435"/>
      <c r="E50" s="435"/>
      <c r="F50" s="435"/>
      <c r="G50" s="435"/>
      <c r="H50" s="435"/>
      <c r="I50" s="435"/>
      <c r="J50" s="435"/>
      <c r="K50" s="435"/>
      <c r="L50" s="435"/>
      <c r="M50" s="435"/>
      <c r="N50" s="435"/>
      <c r="O50" s="435"/>
      <c r="P50" s="435"/>
      <c r="Q50" s="435"/>
      <c r="R50" s="435" t="s">
        <v>192</v>
      </c>
      <c r="S50" s="435"/>
      <c r="T50" s="435"/>
      <c r="U50" s="435"/>
      <c r="V50" s="435"/>
      <c r="W50" s="435"/>
      <c r="X50" s="435"/>
      <c r="Y50" s="435"/>
      <c r="Z50" s="435"/>
      <c r="AA50" s="435"/>
      <c r="AB50" s="435"/>
      <c r="AC50" s="435"/>
      <c r="AD50" s="435"/>
      <c r="AE50" s="435"/>
      <c r="AF50" s="283"/>
    </row>
    <row r="51" spans="1:32" ht="12.75" customHeight="1">
      <c r="B51" s="435"/>
      <c r="C51" s="435"/>
      <c r="D51" s="435"/>
      <c r="E51" s="435"/>
      <c r="F51" s="435"/>
      <c r="G51" s="435"/>
      <c r="H51" s="435"/>
      <c r="I51" s="435"/>
      <c r="J51" s="435"/>
      <c r="K51" s="435"/>
      <c r="L51" s="435"/>
      <c r="M51" s="435"/>
      <c r="N51" s="435"/>
      <c r="O51" s="435"/>
      <c r="P51" s="435"/>
      <c r="Q51" s="435"/>
      <c r="R51" s="435"/>
      <c r="S51" s="435"/>
      <c r="T51" s="435"/>
      <c r="U51" s="435"/>
      <c r="V51" s="435"/>
      <c r="W51" s="435"/>
      <c r="X51" s="435"/>
      <c r="Y51" s="435"/>
      <c r="Z51" s="435"/>
      <c r="AA51" s="435"/>
      <c r="AB51" s="435"/>
      <c r="AC51" s="435"/>
      <c r="AD51" s="435"/>
      <c r="AE51" s="435"/>
      <c r="AF51" s="283"/>
    </row>
    <row r="52" spans="1:32" ht="12.75" customHeight="1">
      <c r="B52" s="435"/>
      <c r="C52" s="435"/>
      <c r="D52" s="435"/>
      <c r="E52" s="435"/>
      <c r="F52" s="435"/>
      <c r="G52" s="435"/>
      <c r="H52" s="435"/>
      <c r="I52" s="435"/>
      <c r="J52" s="435"/>
      <c r="K52" s="435"/>
      <c r="L52" s="435"/>
      <c r="M52" s="435"/>
      <c r="N52" s="435"/>
      <c r="O52" s="435"/>
      <c r="P52" s="435"/>
      <c r="Q52" s="435"/>
      <c r="R52" s="283"/>
      <c r="S52" s="283"/>
      <c r="T52" s="283"/>
      <c r="U52" s="283"/>
      <c r="V52" s="283"/>
      <c r="W52" s="283"/>
      <c r="X52" s="283"/>
      <c r="Y52" s="283"/>
      <c r="Z52" s="283"/>
      <c r="AA52" s="283"/>
      <c r="AB52" s="283"/>
      <c r="AC52" s="283"/>
      <c r="AD52" s="283"/>
      <c r="AE52" s="283"/>
      <c r="AF52" s="283"/>
    </row>
    <row r="53" spans="1:32" ht="12.75" customHeight="1">
      <c r="B53" s="435"/>
      <c r="C53" s="435"/>
      <c r="D53" s="435"/>
      <c r="E53" s="435"/>
      <c r="F53" s="435"/>
      <c r="G53" s="435"/>
      <c r="H53" s="435"/>
      <c r="I53" s="435"/>
      <c r="J53" s="435"/>
      <c r="K53" s="435"/>
      <c r="L53" s="435"/>
      <c r="M53" s="435"/>
      <c r="N53" s="435"/>
      <c r="O53" s="435"/>
      <c r="P53" s="435"/>
      <c r="Q53" s="435"/>
      <c r="R53" s="283"/>
      <c r="S53" s="283"/>
      <c r="T53" s="283"/>
      <c r="U53" s="283"/>
      <c r="V53" s="283"/>
      <c r="W53" s="283"/>
      <c r="X53" s="283"/>
      <c r="Y53" s="283"/>
      <c r="Z53" s="283"/>
      <c r="AA53" s="283"/>
      <c r="AB53" s="283"/>
      <c r="AC53" s="283"/>
      <c r="AD53" s="283"/>
      <c r="AE53" s="283"/>
      <c r="AF53" s="283"/>
    </row>
    <row r="54" spans="1:32" ht="12.75" customHeight="1">
      <c r="B54" s="435"/>
      <c r="C54" s="435"/>
      <c r="D54" s="435"/>
      <c r="E54" s="435"/>
      <c r="F54" s="435"/>
      <c r="G54" s="435"/>
      <c r="H54" s="435"/>
      <c r="I54" s="435"/>
      <c r="J54" s="435"/>
      <c r="K54" s="435"/>
      <c r="L54" s="435"/>
      <c r="M54" s="435"/>
      <c r="N54" s="435"/>
      <c r="O54" s="435"/>
      <c r="P54" s="435"/>
      <c r="Q54" s="435"/>
      <c r="R54" s="283"/>
      <c r="S54" s="283"/>
      <c r="T54" s="283"/>
      <c r="U54" s="283"/>
      <c r="V54" s="283"/>
      <c r="W54" s="283"/>
      <c r="X54" s="283"/>
      <c r="Y54" s="283"/>
      <c r="Z54" s="283"/>
      <c r="AA54" s="283"/>
      <c r="AB54" s="283"/>
      <c r="AC54" s="283"/>
      <c r="AD54" s="283"/>
      <c r="AE54" s="283"/>
      <c r="AF54" s="283"/>
    </row>
    <row r="55" spans="1:32" ht="12.75" customHeight="1">
      <c r="B55" s="435"/>
      <c r="C55" s="435"/>
      <c r="D55" s="435"/>
      <c r="E55" s="435"/>
      <c r="F55" s="435"/>
      <c r="G55" s="435"/>
      <c r="H55" s="435"/>
      <c r="I55" s="435"/>
      <c r="J55" s="435"/>
      <c r="K55" s="435"/>
      <c r="L55" s="435"/>
      <c r="M55" s="435"/>
      <c r="N55" s="435"/>
      <c r="O55" s="435"/>
      <c r="P55" s="435"/>
      <c r="Q55" s="435"/>
      <c r="R55" s="283"/>
      <c r="S55" s="283"/>
      <c r="T55" s="283"/>
      <c r="U55" s="283"/>
      <c r="V55" s="283"/>
      <c r="W55" s="283"/>
      <c r="X55" s="283"/>
      <c r="Y55" s="283"/>
      <c r="Z55" s="283"/>
      <c r="AA55" s="283"/>
      <c r="AB55" s="283"/>
      <c r="AC55" s="283"/>
      <c r="AD55" s="283"/>
      <c r="AE55" s="283"/>
      <c r="AF55" s="283"/>
    </row>
    <row r="56" spans="1:32" ht="12.75" customHeight="1">
      <c r="B56" s="435"/>
      <c r="C56" s="435"/>
      <c r="D56" s="435"/>
      <c r="E56" s="435"/>
      <c r="F56" s="435"/>
      <c r="G56" s="435"/>
      <c r="H56" s="435"/>
      <c r="I56" s="435"/>
      <c r="J56" s="435"/>
      <c r="K56" s="435"/>
      <c r="L56" s="435"/>
      <c r="M56" s="435"/>
      <c r="N56" s="435"/>
      <c r="O56" s="435"/>
      <c r="P56" s="435"/>
      <c r="Q56" s="435"/>
      <c r="R56" s="283"/>
      <c r="S56" s="283"/>
      <c r="T56" s="283"/>
      <c r="U56" s="283"/>
      <c r="V56" s="283"/>
      <c r="W56" s="283"/>
      <c r="X56" s="283"/>
      <c r="Y56" s="283"/>
      <c r="Z56" s="283"/>
      <c r="AA56" s="283"/>
      <c r="AB56" s="283"/>
      <c r="AC56" s="283"/>
      <c r="AD56" s="283"/>
      <c r="AE56" s="283"/>
      <c r="AF56" s="283"/>
    </row>
    <row r="57" spans="1:32" ht="12.75" customHeight="1">
      <c r="B57" s="435"/>
      <c r="C57" s="435"/>
      <c r="D57" s="435"/>
      <c r="E57" s="435"/>
      <c r="F57" s="435"/>
      <c r="G57" s="435"/>
      <c r="H57" s="435"/>
      <c r="I57" s="435"/>
      <c r="J57" s="435"/>
      <c r="K57" s="435"/>
      <c r="L57" s="435"/>
      <c r="M57" s="435"/>
      <c r="N57" s="435"/>
      <c r="O57" s="435"/>
      <c r="P57" s="435"/>
      <c r="Q57" s="435"/>
      <c r="R57" s="283"/>
      <c r="S57" s="283"/>
      <c r="T57" s="283"/>
      <c r="U57" s="283"/>
      <c r="V57" s="283"/>
      <c r="W57" s="283"/>
      <c r="X57" s="283"/>
      <c r="Y57" s="283"/>
      <c r="Z57" s="283"/>
      <c r="AA57" s="283"/>
      <c r="AB57" s="283"/>
      <c r="AC57" s="283"/>
      <c r="AD57" s="283"/>
      <c r="AE57" s="283"/>
      <c r="AF57" s="283"/>
    </row>
    <row r="58" spans="1:32" ht="12.75" customHeight="1">
      <c r="B58" s="435"/>
      <c r="C58" s="435"/>
      <c r="D58" s="435"/>
      <c r="E58" s="435"/>
      <c r="F58" s="435"/>
      <c r="G58" s="435"/>
      <c r="H58" s="435"/>
      <c r="I58" s="435"/>
      <c r="J58" s="435"/>
      <c r="K58" s="435"/>
      <c r="L58" s="435"/>
      <c r="M58" s="435"/>
      <c r="N58" s="435"/>
      <c r="O58" s="435"/>
      <c r="P58" s="435"/>
      <c r="Q58" s="435"/>
      <c r="R58" s="283"/>
      <c r="S58" s="283"/>
      <c r="T58" s="283"/>
      <c r="U58" s="283"/>
      <c r="V58" s="283"/>
      <c r="W58" s="283"/>
      <c r="X58" s="283"/>
      <c r="Y58" s="283"/>
      <c r="Z58" s="283"/>
      <c r="AA58" s="283"/>
      <c r="AB58" s="283"/>
      <c r="AC58" s="283"/>
      <c r="AD58" s="283"/>
      <c r="AE58" s="283"/>
      <c r="AF58" s="283"/>
    </row>
    <row r="59" spans="1:32" ht="12.75" customHeight="1">
      <c r="B59" s="435"/>
      <c r="C59" s="435"/>
      <c r="D59" s="435"/>
      <c r="E59" s="435"/>
      <c r="F59" s="435"/>
      <c r="G59" s="435"/>
      <c r="H59" s="435"/>
      <c r="I59" s="435"/>
      <c r="J59" s="435"/>
      <c r="K59" s="435"/>
      <c r="L59" s="435"/>
      <c r="M59" s="435"/>
      <c r="N59" s="435"/>
      <c r="O59" s="435"/>
      <c r="P59" s="435"/>
      <c r="Q59" s="435"/>
      <c r="R59" s="283"/>
      <c r="S59" s="283"/>
      <c r="T59" s="283"/>
      <c r="U59" s="283"/>
      <c r="V59" s="283"/>
      <c r="W59" s="283"/>
      <c r="X59" s="283"/>
      <c r="Y59" s="283"/>
      <c r="Z59" s="283"/>
      <c r="AA59" s="283"/>
      <c r="AB59" s="283"/>
      <c r="AC59" s="283"/>
      <c r="AD59" s="283"/>
      <c r="AE59" s="283"/>
      <c r="AF59" s="283"/>
    </row>
    <row r="60" spans="1:32" ht="12.75" customHeight="1">
      <c r="B60" s="435"/>
      <c r="C60" s="435"/>
      <c r="D60" s="435"/>
      <c r="E60" s="435"/>
      <c r="F60" s="435"/>
      <c r="G60" s="435"/>
      <c r="H60" s="435"/>
      <c r="I60" s="435"/>
      <c r="J60" s="435"/>
      <c r="K60" s="435"/>
      <c r="L60" s="435"/>
      <c r="M60" s="435"/>
      <c r="N60" s="435"/>
      <c r="O60" s="435"/>
      <c r="P60" s="435"/>
      <c r="Q60" s="435"/>
    </row>
    <row r="61" spans="1:32" ht="12.75" customHeight="1">
      <c r="B61" s="435"/>
      <c r="C61" s="435"/>
      <c r="D61" s="435"/>
      <c r="E61" s="435"/>
      <c r="F61" s="435"/>
      <c r="G61" s="435"/>
      <c r="H61" s="435"/>
      <c r="I61" s="435"/>
      <c r="J61" s="435"/>
      <c r="K61" s="435"/>
      <c r="L61" s="435"/>
      <c r="M61" s="435"/>
      <c r="N61" s="435"/>
      <c r="O61" s="435"/>
      <c r="P61" s="435"/>
      <c r="Q61" s="435"/>
    </row>
    <row r="62" spans="1:32" ht="12.75" customHeight="1">
      <c r="B62" s="435"/>
      <c r="C62" s="435"/>
      <c r="D62" s="435"/>
      <c r="E62" s="435"/>
      <c r="F62" s="435"/>
      <c r="G62" s="435"/>
      <c r="H62" s="435"/>
      <c r="I62" s="435"/>
      <c r="J62" s="435"/>
      <c r="K62" s="435"/>
      <c r="L62" s="435"/>
      <c r="M62" s="435"/>
      <c r="N62" s="435"/>
      <c r="O62" s="435"/>
      <c r="P62" s="435"/>
      <c r="Q62" s="435"/>
    </row>
    <row r="63" spans="1:32" ht="12.75" customHeight="1">
      <c r="B63" s="435"/>
      <c r="C63" s="435"/>
      <c r="D63" s="435"/>
      <c r="E63" s="435"/>
      <c r="F63" s="435"/>
      <c r="G63" s="435"/>
      <c r="H63" s="435"/>
      <c r="I63" s="435"/>
      <c r="J63" s="435"/>
      <c r="K63" s="435"/>
      <c r="L63" s="435"/>
      <c r="M63" s="435"/>
      <c r="N63" s="435"/>
      <c r="O63" s="435"/>
      <c r="P63" s="435"/>
      <c r="Q63" s="435"/>
    </row>
  </sheetData>
  <mergeCells count="36">
    <mergeCell ref="A6:A7"/>
    <mergeCell ref="AD6:AD7"/>
    <mergeCell ref="AE6:AE7"/>
    <mergeCell ref="B5:Q5"/>
    <mergeCell ref="Z6:Z7"/>
    <mergeCell ref="AA6:AA7"/>
    <mergeCell ref="AB6:AB7"/>
    <mergeCell ref="AC6:AC7"/>
    <mergeCell ref="R6:R7"/>
    <mergeCell ref="S6:S7"/>
    <mergeCell ref="T6:T7"/>
    <mergeCell ref="Q6:Q7"/>
    <mergeCell ref="B4:AE4"/>
    <mergeCell ref="U6:U7"/>
    <mergeCell ref="V6:V7"/>
    <mergeCell ref="W6:W7"/>
    <mergeCell ref="R5:AE5"/>
    <mergeCell ref="B6:B7"/>
    <mergeCell ref="E6:E7"/>
    <mergeCell ref="F6:F7"/>
    <mergeCell ref="R50:AE51"/>
    <mergeCell ref="B50:Q63"/>
    <mergeCell ref="M6:M7"/>
    <mergeCell ref="N6:N7"/>
    <mergeCell ref="O6:O7"/>
    <mergeCell ref="P6:P7"/>
    <mergeCell ref="C6:C7"/>
    <mergeCell ref="D6:D7"/>
    <mergeCell ref="I6:I7"/>
    <mergeCell ref="J6:J7"/>
    <mergeCell ref="K6:K7"/>
    <mergeCell ref="L6:L7"/>
    <mergeCell ref="G6:G7"/>
    <mergeCell ref="H6:H7"/>
    <mergeCell ref="X6:X7"/>
    <mergeCell ref="Y6:Y7"/>
  </mergeCells>
  <hyperlinks>
    <hyperlink ref="A1" location="Index!A1" display="Back to index"/>
  </hyperlinks>
  <pageMargins left="0.7" right="0.7" top="0.75" bottom="0.75" header="0.3" footer="0.3"/>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D19"/>
  <sheetViews>
    <sheetView workbookViewId="0">
      <pane xSplit="1" ySplit="7" topLeftCell="B8" activePane="bottomRight" state="frozen"/>
      <selection activeCell="B62" sqref="B62:M64"/>
      <selection pane="topRight" activeCell="B62" sqref="B62:M64"/>
      <selection pane="bottomLeft" activeCell="B62" sqref="B62:M64"/>
      <selection pane="bottomRight" activeCell="H18" sqref="H18"/>
    </sheetView>
  </sheetViews>
  <sheetFormatPr defaultColWidth="9.140625" defaultRowHeight="12.75"/>
  <cols>
    <col min="1" max="1" width="9.140625" style="364"/>
    <col min="2" max="2" width="11.5703125" style="364" bestFit="1" customWidth="1"/>
    <col min="3" max="3" width="10.85546875" style="364" customWidth="1"/>
    <col min="4" max="8" width="10.5703125" style="364" customWidth="1"/>
    <col min="9" max="11" width="9.140625" style="364"/>
    <col min="12" max="15" width="11" style="364" customWidth="1"/>
    <col min="16" max="22" width="10.140625" style="364" customWidth="1"/>
    <col min="23" max="24" width="9.140625" style="364"/>
    <col min="25" max="25" width="11.28515625" style="364" customWidth="1"/>
    <col min="26" max="28" width="9.140625" style="364"/>
    <col min="29" max="29" width="11.5703125" style="364" bestFit="1" customWidth="1"/>
    <col min="30" max="16384" width="9.140625" style="364"/>
  </cols>
  <sheetData>
    <row r="1" spans="1:30" ht="15">
      <c r="A1" s="363" t="s">
        <v>31</v>
      </c>
      <c r="D1" s="365"/>
      <c r="E1" s="365"/>
      <c r="F1" s="365"/>
      <c r="G1" s="365"/>
      <c r="H1" s="365"/>
      <c r="I1" s="365"/>
      <c r="J1" s="365"/>
      <c r="K1" s="365"/>
      <c r="L1" s="365"/>
    </row>
    <row r="2" spans="1:30">
      <c r="C2" s="365"/>
      <c r="D2" s="365"/>
      <c r="G2" s="365"/>
    </row>
    <row r="4" spans="1:30" s="366" customFormat="1" ht="12.75" customHeight="1" thickBot="1">
      <c r="A4" s="369"/>
      <c r="B4" s="370"/>
      <c r="C4" s="370"/>
      <c r="D4" s="370"/>
      <c r="E4" s="370"/>
      <c r="F4" s="370"/>
      <c r="G4" s="370"/>
      <c r="H4" s="370"/>
      <c r="I4" s="370"/>
      <c r="J4" s="370"/>
      <c r="K4" s="370"/>
      <c r="L4" s="370"/>
      <c r="M4" s="370"/>
      <c r="N4" s="370"/>
      <c r="O4" s="370"/>
      <c r="P4" s="370"/>
      <c r="Q4" s="370"/>
      <c r="R4" s="370"/>
      <c r="S4" s="370"/>
      <c r="T4" s="370"/>
      <c r="U4" s="370"/>
      <c r="V4" s="370"/>
      <c r="W4" s="370"/>
      <c r="X4" s="370"/>
      <c r="Y4" s="370"/>
      <c r="Z4" s="370"/>
      <c r="AA4" s="370"/>
      <c r="AB4" s="370"/>
      <c r="AC4" s="370"/>
      <c r="AD4" s="370"/>
    </row>
    <row r="5" spans="1:30" ht="26.25" customHeight="1" thickBot="1">
      <c r="A5" s="371"/>
      <c r="B5" s="462" t="s">
        <v>231</v>
      </c>
      <c r="C5" s="463"/>
      <c r="D5" s="463"/>
      <c r="E5" s="463"/>
      <c r="F5" s="463"/>
      <c r="G5" s="463"/>
      <c r="H5" s="463"/>
      <c r="I5" s="463"/>
      <c r="J5" s="463"/>
      <c r="K5" s="463"/>
      <c r="L5" s="463"/>
      <c r="M5" s="463"/>
      <c r="N5" s="463"/>
      <c r="O5" s="463"/>
      <c r="P5" s="463"/>
      <c r="Q5" s="463"/>
      <c r="R5" s="463"/>
      <c r="S5" s="463"/>
      <c r="T5" s="463"/>
      <c r="U5" s="463"/>
      <c r="V5" s="463"/>
      <c r="W5" s="463"/>
      <c r="X5" s="463"/>
      <c r="Y5" s="463"/>
      <c r="Z5" s="463"/>
      <c r="AA5" s="463"/>
      <c r="AB5" s="463"/>
      <c r="AC5" s="464"/>
      <c r="AD5" s="372"/>
    </row>
    <row r="6" spans="1:30" s="367" customFormat="1" ht="31.5" customHeight="1">
      <c r="A6" s="373"/>
      <c r="B6" s="465" t="s">
        <v>215</v>
      </c>
      <c r="C6" s="467" t="s">
        <v>224</v>
      </c>
      <c r="D6" s="467"/>
      <c r="E6" s="467"/>
      <c r="F6" s="467"/>
      <c r="G6" s="467"/>
      <c r="H6" s="467"/>
      <c r="I6" s="465" t="s">
        <v>216</v>
      </c>
      <c r="J6" s="467" t="s">
        <v>225</v>
      </c>
      <c r="K6" s="467"/>
      <c r="L6" s="467"/>
      <c r="M6" s="467"/>
      <c r="N6" s="467"/>
      <c r="O6" s="467"/>
      <c r="P6" s="465" t="s">
        <v>217</v>
      </c>
      <c r="Q6" s="467" t="s">
        <v>226</v>
      </c>
      <c r="R6" s="467"/>
      <c r="S6" s="467"/>
      <c r="T6" s="467"/>
      <c r="U6" s="467"/>
      <c r="V6" s="467"/>
      <c r="W6" s="465" t="s">
        <v>204</v>
      </c>
      <c r="X6" s="467" t="s">
        <v>227</v>
      </c>
      <c r="Y6" s="467"/>
      <c r="Z6" s="467"/>
      <c r="AA6" s="467"/>
      <c r="AB6" s="467"/>
      <c r="AC6" s="468"/>
      <c r="AD6" s="374"/>
    </row>
    <row r="7" spans="1:30" ht="51.75" thickBot="1">
      <c r="A7" s="373"/>
      <c r="B7" s="466"/>
      <c r="C7" s="381" t="s">
        <v>218</v>
      </c>
      <c r="D7" s="382" t="s">
        <v>219</v>
      </c>
      <c r="E7" s="383" t="s">
        <v>220</v>
      </c>
      <c r="F7" s="384" t="s">
        <v>221</v>
      </c>
      <c r="G7" s="385" t="s">
        <v>222</v>
      </c>
      <c r="H7" s="386" t="s">
        <v>223</v>
      </c>
      <c r="I7" s="466"/>
      <c r="J7" s="381" t="s">
        <v>218</v>
      </c>
      <c r="K7" s="382" t="s">
        <v>219</v>
      </c>
      <c r="L7" s="383" t="s">
        <v>220</v>
      </c>
      <c r="M7" s="384" t="s">
        <v>221</v>
      </c>
      <c r="N7" s="385" t="s">
        <v>222</v>
      </c>
      <c r="O7" s="386" t="s">
        <v>223</v>
      </c>
      <c r="P7" s="466"/>
      <c r="Q7" s="381" t="s">
        <v>218</v>
      </c>
      <c r="R7" s="382" t="s">
        <v>219</v>
      </c>
      <c r="S7" s="383" t="s">
        <v>220</v>
      </c>
      <c r="T7" s="384" t="s">
        <v>221</v>
      </c>
      <c r="U7" s="385" t="s">
        <v>222</v>
      </c>
      <c r="V7" s="386" t="s">
        <v>223</v>
      </c>
      <c r="W7" s="466"/>
      <c r="X7" s="381" t="s">
        <v>218</v>
      </c>
      <c r="Y7" s="382" t="s">
        <v>219</v>
      </c>
      <c r="Z7" s="383" t="s">
        <v>220</v>
      </c>
      <c r="AA7" s="384" t="s">
        <v>221</v>
      </c>
      <c r="AB7" s="385" t="s">
        <v>222</v>
      </c>
      <c r="AC7" s="387" t="s">
        <v>223</v>
      </c>
      <c r="AD7" s="372"/>
    </row>
    <row r="8" spans="1:30" s="368" customFormat="1">
      <c r="A8" s="373">
        <v>1984</v>
      </c>
      <c r="B8" s="388">
        <v>8.7715548920192718E-2</v>
      </c>
      <c r="C8" s="375">
        <v>2.662816960316966E-2</v>
      </c>
      <c r="D8" s="375">
        <v>1.6356815538321309E-3</v>
      </c>
      <c r="E8" s="375">
        <v>5.9451697731793388E-2</v>
      </c>
      <c r="F8" s="375">
        <v>1.0458567837040736E-3</v>
      </c>
      <c r="G8" s="375">
        <v>5.2476411722553032E-2</v>
      </c>
      <c r="H8" s="375">
        <v>5.929429231473056E-3</v>
      </c>
      <c r="I8" s="388">
        <v>0.361566079769719</v>
      </c>
      <c r="J8" s="375">
        <v>0.22390930429271416</v>
      </c>
      <c r="K8" s="375">
        <v>3.7012990094609045E-2</v>
      </c>
      <c r="L8" s="375">
        <v>0.10064378377374639</v>
      </c>
      <c r="M8" s="375">
        <v>5.030945320269817E-3</v>
      </c>
      <c r="N8" s="375">
        <v>8.3011508694385089E-2</v>
      </c>
      <c r="O8" s="375">
        <v>1.260132956529972E-2</v>
      </c>
      <c r="P8" s="388">
        <v>0.55071836709976196</v>
      </c>
      <c r="Q8" s="375">
        <v>0.17856256663799286</v>
      </c>
      <c r="R8" s="375">
        <v>0.19209180772304535</v>
      </c>
      <c r="S8" s="375">
        <v>0.18006400763988495</v>
      </c>
      <c r="T8" s="375">
        <v>3.9824917912483215E-2</v>
      </c>
      <c r="U8" s="375">
        <v>0.13077265024185181</v>
      </c>
      <c r="V8" s="375">
        <v>9.4664450734853745E-3</v>
      </c>
      <c r="W8" s="388">
        <v>0.16147342324256897</v>
      </c>
      <c r="X8" s="375">
        <v>4.1275952011346817E-2</v>
      </c>
      <c r="Y8" s="375">
        <v>5.6648384779691696E-2</v>
      </c>
      <c r="Z8" s="375">
        <v>6.3549086451530457E-2</v>
      </c>
      <c r="AA8" s="375">
        <v>1.7232043668627739E-2</v>
      </c>
      <c r="AB8" s="375">
        <v>4.4544242322444916E-2</v>
      </c>
      <c r="AC8" s="378">
        <v>1.7727978993207216E-3</v>
      </c>
      <c r="AD8" s="376"/>
    </row>
    <row r="9" spans="1:30">
      <c r="A9" s="373">
        <v>1987</v>
      </c>
      <c r="B9" s="388">
        <v>9.7106503140346703E-2</v>
      </c>
      <c r="C9" s="375">
        <v>3.3813048651338141E-2</v>
      </c>
      <c r="D9" s="375">
        <v>1.3347610227020105E-3</v>
      </c>
      <c r="E9" s="375">
        <v>6.1958693158318159E-2</v>
      </c>
      <c r="F9" s="375">
        <v>2.1476581973248398E-3</v>
      </c>
      <c r="G9" s="375">
        <v>5.1166082805328625E-2</v>
      </c>
      <c r="H9" s="375">
        <v>8.6449521197543323E-3</v>
      </c>
      <c r="I9" s="388">
        <v>0.3605484081161055</v>
      </c>
      <c r="J9" s="375">
        <v>0.20791924473769796</v>
      </c>
      <c r="K9" s="375">
        <v>2.5759857818824023E-2</v>
      </c>
      <c r="L9" s="375">
        <v>0.12686930697145909</v>
      </c>
      <c r="M9" s="375">
        <v>2.0882257721871109E-2</v>
      </c>
      <c r="N9" s="375">
        <v>8.9761182387826821E-2</v>
      </c>
      <c r="O9" s="375">
        <v>1.6225867135666084E-2</v>
      </c>
      <c r="P9" s="388">
        <v>0.54234510660171509</v>
      </c>
      <c r="Q9" s="375">
        <v>0.17922976613044739</v>
      </c>
      <c r="R9" s="375">
        <v>0.15711675584316254</v>
      </c>
      <c r="S9" s="375">
        <v>0.20599856972694397</v>
      </c>
      <c r="T9" s="375">
        <v>8.3529740571975708E-2</v>
      </c>
      <c r="U9" s="375">
        <v>0.10876534134149551</v>
      </c>
      <c r="V9" s="375">
        <v>1.3703483156859875E-2</v>
      </c>
      <c r="W9" s="388">
        <v>0.20441843569278717</v>
      </c>
      <c r="X9" s="375">
        <v>4.6777490526437759E-2</v>
      </c>
      <c r="Y9" s="375">
        <v>7.2969906032085419E-2</v>
      </c>
      <c r="Z9" s="375">
        <v>8.4671035408973694E-2</v>
      </c>
      <c r="AA9" s="375">
        <v>4.2351372539997101E-2</v>
      </c>
      <c r="AB9" s="375">
        <v>3.9095144718885422E-2</v>
      </c>
      <c r="AC9" s="378">
        <v>3.2245179172605276E-3</v>
      </c>
      <c r="AD9" s="372"/>
    </row>
    <row r="10" spans="1:30">
      <c r="A10" s="373">
        <v>1994</v>
      </c>
      <c r="B10" s="388">
        <v>7.4449908793150638E-2</v>
      </c>
      <c r="C10" s="375">
        <v>1.8211283187676675E-2</v>
      </c>
      <c r="D10" s="375">
        <v>1.0658141880054593E-3</v>
      </c>
      <c r="E10" s="375">
        <v>5.517281145980768E-2</v>
      </c>
      <c r="F10" s="375">
        <v>1.2807582373804167E-3</v>
      </c>
      <c r="G10" s="375">
        <v>3.9961243655260638E-2</v>
      </c>
      <c r="H10" s="375">
        <v>1.3930809608881177E-2</v>
      </c>
      <c r="I10" s="388">
        <v>0.39222171977429932</v>
      </c>
      <c r="J10" s="375">
        <v>0.19213411065331129</v>
      </c>
      <c r="K10" s="375">
        <v>3.3607033054101461E-2</v>
      </c>
      <c r="L10" s="375">
        <v>0.16648057507659264</v>
      </c>
      <c r="M10" s="375">
        <v>4.4621794419396607E-2</v>
      </c>
      <c r="N10" s="375">
        <v>8.2770470025708975E-2</v>
      </c>
      <c r="O10" s="375">
        <v>3.9088310019134487E-2</v>
      </c>
      <c r="P10" s="388">
        <v>0.5333283543586731</v>
      </c>
      <c r="Q10" s="375">
        <v>0.18472759425640106</v>
      </c>
      <c r="R10" s="375">
        <v>9.1527499258518219E-2</v>
      </c>
      <c r="S10" s="375">
        <v>0.25707328319549561</v>
      </c>
      <c r="T10" s="375">
        <v>0.10060641169548035</v>
      </c>
      <c r="U10" s="375">
        <v>0.11226280033588409</v>
      </c>
      <c r="V10" s="375">
        <v>4.4204071164131165E-2</v>
      </c>
      <c r="W10" s="388">
        <v>0.1851973831653595</v>
      </c>
      <c r="X10" s="375">
        <v>4.0982048958539963E-2</v>
      </c>
      <c r="Y10" s="375">
        <v>4.0714770555496216E-2</v>
      </c>
      <c r="Z10" s="375">
        <v>0.10350056737661362</v>
      </c>
      <c r="AA10" s="375">
        <v>4.480183869600296E-2</v>
      </c>
      <c r="AB10" s="375">
        <v>4.7422684729099274E-2</v>
      </c>
      <c r="AC10" s="378">
        <v>1.1276041157543659E-2</v>
      </c>
      <c r="AD10" s="372"/>
    </row>
    <row r="11" spans="1:30">
      <c r="A11" s="373">
        <v>2000</v>
      </c>
      <c r="B11" s="388">
        <v>6.4073943172972742E-2</v>
      </c>
      <c r="C11" s="375">
        <v>2.1096863124517369E-2</v>
      </c>
      <c r="D11" s="375">
        <v>8.4821121660146471E-4</v>
      </c>
      <c r="E11" s="375">
        <v>4.2128868757889175E-2</v>
      </c>
      <c r="F11" s="375">
        <v>1.1420174742085495E-3</v>
      </c>
      <c r="G11" s="375">
        <v>3.1035956554157626E-2</v>
      </c>
      <c r="H11" s="375">
        <v>9.950894771657403E-3</v>
      </c>
      <c r="I11" s="388">
        <v>0.34881892391764641</v>
      </c>
      <c r="J11" s="375">
        <v>0.18553634281107959</v>
      </c>
      <c r="K11" s="375">
        <v>2.4397152470734838E-2</v>
      </c>
      <c r="L11" s="375">
        <v>0.13888542855598182</v>
      </c>
      <c r="M11" s="375">
        <v>2.5180748543397382E-2</v>
      </c>
      <c r="N11" s="375">
        <v>5.6250497265828543E-2</v>
      </c>
      <c r="O11" s="375">
        <v>5.7454182732555648E-2</v>
      </c>
      <c r="P11" s="388">
        <v>0.58710718154907227</v>
      </c>
      <c r="Q11" s="375">
        <v>0.14371718466281891</v>
      </c>
      <c r="R11" s="375">
        <v>7.9391926527023315E-2</v>
      </c>
      <c r="S11" s="375">
        <v>0.36399808526039124</v>
      </c>
      <c r="T11" s="375">
        <v>0.15962381660938263</v>
      </c>
      <c r="U11" s="375">
        <v>0.12841746211051941</v>
      </c>
      <c r="V11" s="375">
        <v>7.59567990899086E-2</v>
      </c>
      <c r="W11" s="388">
        <v>0.23065227270126343</v>
      </c>
      <c r="X11" s="375">
        <v>3.5510148853063583E-2</v>
      </c>
      <c r="Y11" s="375">
        <v>3.2640796154737473E-2</v>
      </c>
      <c r="Z11" s="375">
        <v>0.16250133514404297</v>
      </c>
      <c r="AA11" s="375">
        <v>7.8755281865596771E-2</v>
      </c>
      <c r="AB11" s="375">
        <v>5.955558642745018E-2</v>
      </c>
      <c r="AC11" s="378">
        <v>2.419046126306057E-2</v>
      </c>
      <c r="AD11" s="372"/>
    </row>
    <row r="12" spans="1:30">
      <c r="A12" s="373">
        <v>2006</v>
      </c>
      <c r="B12" s="388">
        <v>7.2639316088330005E-2</v>
      </c>
      <c r="C12" s="375">
        <v>3.03738190765999E-2</v>
      </c>
      <c r="D12" s="375">
        <v>1.3519984380300301E-3</v>
      </c>
      <c r="E12" s="375">
        <v>4.0913498499880303E-2</v>
      </c>
      <c r="F12" s="375">
        <v>9.7616240843733401E-4</v>
      </c>
      <c r="G12" s="375">
        <v>2.6928787072106199E-2</v>
      </c>
      <c r="H12" s="375">
        <v>1.3008548948268001E-2</v>
      </c>
      <c r="I12" s="388">
        <v>0.39631254696568502</v>
      </c>
      <c r="J12" s="375">
        <v>0.27192504779967602</v>
      </c>
      <c r="K12" s="375">
        <v>1.46914332987615E-2</v>
      </c>
      <c r="L12" s="375">
        <v>0.109696065560796</v>
      </c>
      <c r="M12" s="375">
        <v>1.75377616905028E-2</v>
      </c>
      <c r="N12" s="375">
        <v>4.6641350820507202E-2</v>
      </c>
      <c r="O12" s="375">
        <v>4.5516953499805703E-2</v>
      </c>
      <c r="P12" s="388">
        <v>0.53104817867279097</v>
      </c>
      <c r="Q12" s="375">
        <v>0.186692789196968</v>
      </c>
      <c r="R12" s="375">
        <v>9.0012557804584503E-2</v>
      </c>
      <c r="S12" s="375">
        <v>0.25434279441833502</v>
      </c>
      <c r="T12" s="375">
        <v>0.110134519636631</v>
      </c>
      <c r="U12" s="375">
        <v>7.0070944726467105E-2</v>
      </c>
      <c r="V12" s="375">
        <v>7.4137352406978593E-2</v>
      </c>
      <c r="W12" s="388">
        <v>0.19624917209148399</v>
      </c>
      <c r="X12" s="375">
        <v>3.8165617734193802E-2</v>
      </c>
      <c r="Y12" s="375">
        <v>3.2908733934163999E-2</v>
      </c>
      <c r="Z12" s="375">
        <v>0.125174820423126</v>
      </c>
      <c r="AA12" s="375">
        <v>8.0068737268447904E-2</v>
      </c>
      <c r="AB12" s="375">
        <v>2.7728913351893401E-2</v>
      </c>
      <c r="AC12" s="378">
        <v>1.7377177253365499E-2</v>
      </c>
      <c r="AD12" s="372"/>
    </row>
    <row r="13" spans="1:30" ht="13.5" thickBot="1">
      <c r="A13" s="373">
        <v>2010</v>
      </c>
      <c r="B13" s="389">
        <v>5.5561356597732703E-2</v>
      </c>
      <c r="C13" s="379">
        <v>2.515355553918E-2</v>
      </c>
      <c r="D13" s="379">
        <v>1.24558024545309E-3</v>
      </c>
      <c r="E13" s="379">
        <v>2.91622208460546E-2</v>
      </c>
      <c r="F13" s="379">
        <v>3.5922001768387899E-4</v>
      </c>
      <c r="G13" s="379">
        <v>2.1453256413120701E-2</v>
      </c>
      <c r="H13" s="379">
        <v>7.3497443883123797E-3</v>
      </c>
      <c r="I13" s="389">
        <v>0.39104311158727001</v>
      </c>
      <c r="J13" s="379">
        <v>0.25707680363857099</v>
      </c>
      <c r="K13" s="379">
        <v>2.2678354281416398E-2</v>
      </c>
      <c r="L13" s="379">
        <v>0.111287953120682</v>
      </c>
      <c r="M13" s="379">
        <v>1.20024391732165E-2</v>
      </c>
      <c r="N13" s="379">
        <v>4.7937848676547698E-2</v>
      </c>
      <c r="O13" s="379">
        <v>5.1347665127401597E-2</v>
      </c>
      <c r="P13" s="389">
        <v>0.55339556932449296</v>
      </c>
      <c r="Q13" s="379">
        <v>0.20662954449653601</v>
      </c>
      <c r="R13" s="379">
        <v>6.6166557371616405E-2</v>
      </c>
      <c r="S13" s="379">
        <v>0.280599474906921</v>
      </c>
      <c r="T13" s="379">
        <v>9.7249537706375094E-2</v>
      </c>
      <c r="U13" s="379">
        <v>8.6639992892742199E-2</v>
      </c>
      <c r="V13" s="379">
        <v>9.6709944307804094E-2</v>
      </c>
      <c r="W13" s="389">
        <v>0.225744754076004</v>
      </c>
      <c r="X13" s="379">
        <v>5.7038489729166003E-2</v>
      </c>
      <c r="Y13" s="379">
        <v>2.11646407842636E-2</v>
      </c>
      <c r="Z13" s="379">
        <v>0.14754162728786499</v>
      </c>
      <c r="AA13" s="379">
        <v>6.7299976944923401E-2</v>
      </c>
      <c r="AB13" s="379">
        <v>4.9848455935716601E-2</v>
      </c>
      <c r="AC13" s="380">
        <v>3.03931944072247E-2</v>
      </c>
      <c r="AD13" s="372"/>
    </row>
    <row r="14" spans="1:30">
      <c r="A14" s="377"/>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2"/>
    </row>
    <row r="15" spans="1:30">
      <c r="A15" s="377"/>
      <c r="B15" s="377"/>
      <c r="C15" s="377"/>
      <c r="D15" s="377"/>
      <c r="E15" s="377"/>
      <c r="F15" s="377"/>
      <c r="G15" s="377"/>
      <c r="H15" s="377"/>
      <c r="I15" s="377"/>
      <c r="J15" s="377"/>
      <c r="K15" s="377"/>
      <c r="L15" s="377"/>
      <c r="M15" s="377"/>
      <c r="N15" s="377"/>
      <c r="O15" s="377"/>
      <c r="P15" s="377"/>
      <c r="Q15" s="377"/>
      <c r="R15" s="377"/>
      <c r="S15" s="377"/>
      <c r="T15" s="377"/>
      <c r="U15" s="377"/>
      <c r="V15" s="377"/>
      <c r="W15" s="377"/>
      <c r="X15" s="377"/>
      <c r="Y15" s="377"/>
      <c r="Z15" s="377"/>
      <c r="AA15" s="377"/>
      <c r="AB15" s="377"/>
      <c r="AC15" s="377"/>
      <c r="AD15" s="372"/>
    </row>
    <row r="16" spans="1:30">
      <c r="A16" s="377"/>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377"/>
      <c r="AB16" s="377"/>
      <c r="AC16" s="377"/>
      <c r="AD16" s="372"/>
    </row>
    <row r="17" spans="1:30">
      <c r="A17" s="377"/>
      <c r="B17" s="377"/>
      <c r="C17" s="377"/>
      <c r="D17" s="377"/>
      <c r="E17" s="377"/>
      <c r="F17" s="377"/>
      <c r="G17" s="377"/>
      <c r="H17" s="377"/>
      <c r="I17" s="377"/>
      <c r="J17" s="377"/>
      <c r="K17" s="377"/>
      <c r="L17" s="377"/>
      <c r="M17" s="377"/>
      <c r="N17" s="377"/>
      <c r="O17" s="377"/>
      <c r="P17" s="377"/>
      <c r="Q17" s="377"/>
      <c r="R17" s="377"/>
      <c r="S17" s="377"/>
      <c r="T17" s="377"/>
      <c r="U17" s="377"/>
      <c r="V17" s="377"/>
      <c r="W17" s="377"/>
      <c r="X17" s="377"/>
      <c r="Y17" s="377"/>
      <c r="Z17" s="377"/>
      <c r="AA17" s="377"/>
      <c r="AB17" s="377"/>
      <c r="AC17" s="377"/>
      <c r="AD17" s="372"/>
    </row>
    <row r="18" spans="1:30">
      <c r="A18" s="377"/>
      <c r="B18" s="377"/>
      <c r="C18" s="377"/>
      <c r="D18" s="377"/>
      <c r="E18" s="377"/>
      <c r="F18" s="377"/>
      <c r="G18" s="377"/>
      <c r="H18" s="377"/>
      <c r="I18" s="377"/>
      <c r="J18" s="377"/>
      <c r="K18" s="377"/>
      <c r="L18" s="377"/>
      <c r="M18" s="377"/>
      <c r="N18" s="377"/>
      <c r="O18" s="377"/>
      <c r="P18" s="377"/>
      <c r="Q18" s="377"/>
      <c r="R18" s="377"/>
      <c r="S18" s="377"/>
      <c r="T18" s="377"/>
      <c r="U18" s="377"/>
      <c r="V18" s="377"/>
      <c r="W18" s="377"/>
      <c r="X18" s="377"/>
      <c r="Y18" s="377"/>
      <c r="Z18" s="377"/>
      <c r="AA18" s="377"/>
      <c r="AB18" s="377"/>
      <c r="AC18" s="377"/>
      <c r="AD18" s="372"/>
    </row>
    <row r="19" spans="1:30">
      <c r="A19" s="377"/>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377"/>
      <c r="AB19" s="377"/>
      <c r="AC19" s="377"/>
      <c r="AD19" s="372"/>
    </row>
  </sheetData>
  <mergeCells count="9">
    <mergeCell ref="B5:AC5"/>
    <mergeCell ref="B6:B7"/>
    <mergeCell ref="C6:H6"/>
    <mergeCell ref="I6:I7"/>
    <mergeCell ref="J6:O6"/>
    <mergeCell ref="P6:P7"/>
    <mergeCell ref="Q6:V6"/>
    <mergeCell ref="W6:W7"/>
    <mergeCell ref="X6:AC6"/>
  </mergeCells>
  <hyperlinks>
    <hyperlink ref="A1" location="Index!A1" display="Back to index"/>
  </hyperlinks>
  <pageMargins left="0.7" right="0.7" top="0.75" bottom="0.75"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40"/>
  <sheetViews>
    <sheetView zoomScale="115" zoomScaleNormal="115" workbookViewId="0">
      <pane xSplit="1" ySplit="7" topLeftCell="B14" activePane="bottomRight" state="frozen"/>
      <selection pane="topRight" activeCell="B1" sqref="B1"/>
      <selection pane="bottomLeft" activeCell="A8" sqref="A8"/>
      <selection pane="bottomRight" activeCell="B6" sqref="B6:B7"/>
    </sheetView>
  </sheetViews>
  <sheetFormatPr defaultColWidth="9.140625" defaultRowHeight="12.75" customHeight="1"/>
  <cols>
    <col min="1" max="1" width="9.140625" style="21"/>
    <col min="2" max="2" width="12.5703125" style="21" customWidth="1"/>
    <col min="3" max="3" width="10.28515625" style="21" customWidth="1"/>
    <col min="4" max="4" width="10" style="21" customWidth="1"/>
    <col min="5" max="5" width="9.140625" style="21"/>
    <col min="6" max="6" width="9.85546875" style="21" customWidth="1"/>
    <col min="7" max="7" width="10.7109375" style="21" customWidth="1"/>
    <col min="8" max="16384" width="9.140625" style="21"/>
  </cols>
  <sheetData>
    <row r="1" spans="1:7" ht="12.75" customHeight="1">
      <c r="A1" s="285" t="s">
        <v>31</v>
      </c>
    </row>
    <row r="2" spans="1:7">
      <c r="C2" s="325"/>
    </row>
    <row r="4" spans="1:7" ht="15.95" customHeight="1" thickBot="1"/>
    <row r="5" spans="1:7" s="23" customFormat="1" ht="27.75" customHeight="1" thickBot="1">
      <c r="B5" s="469" t="s">
        <v>232</v>
      </c>
      <c r="C5" s="470"/>
      <c r="D5" s="470"/>
      <c r="E5" s="470"/>
      <c r="F5" s="470"/>
      <c r="G5" s="471"/>
    </row>
    <row r="6" spans="1:7" s="25" customFormat="1" ht="34.5" customHeight="1">
      <c r="A6" s="24"/>
      <c r="B6" s="475" t="s">
        <v>7</v>
      </c>
      <c r="C6" s="440" t="s">
        <v>8</v>
      </c>
      <c r="D6" s="440" t="s">
        <v>9</v>
      </c>
      <c r="E6" s="444" t="s">
        <v>10</v>
      </c>
      <c r="F6" s="444" t="s">
        <v>11</v>
      </c>
      <c r="G6" s="473" t="s">
        <v>12</v>
      </c>
    </row>
    <row r="7" spans="1:7" ht="24.95" customHeight="1" thickBot="1">
      <c r="A7" s="24" t="s">
        <v>21</v>
      </c>
      <c r="B7" s="476"/>
      <c r="C7" s="441"/>
      <c r="D7" s="441"/>
      <c r="E7" s="445"/>
      <c r="F7" s="445"/>
      <c r="G7" s="474"/>
    </row>
    <row r="8" spans="1:7" s="327" customFormat="1" ht="12.75" customHeight="1" thickBot="1">
      <c r="A8" s="326"/>
      <c r="B8" s="477" t="s">
        <v>195</v>
      </c>
      <c r="C8" s="478"/>
      <c r="D8" s="478"/>
      <c r="E8" s="478"/>
      <c r="F8" s="478"/>
      <c r="G8" s="479"/>
    </row>
    <row r="9" spans="1:7" ht="12.75" customHeight="1">
      <c r="A9" s="24">
        <v>1984</v>
      </c>
      <c r="B9" s="330">
        <f>C9+D9</f>
        <v>0.44928162868991173</v>
      </c>
      <c r="C9" s="331">
        <v>8.772103122523485E-2</v>
      </c>
      <c r="D9" s="331">
        <v>0.36156059746467689</v>
      </c>
      <c r="E9" s="331">
        <v>0.55071836709976196</v>
      </c>
      <c r="F9" s="331">
        <v>0.16147342324256897</v>
      </c>
      <c r="G9" s="332">
        <v>4.7531986967293029E-2</v>
      </c>
    </row>
    <row r="10" spans="1:7" ht="12.75" customHeight="1">
      <c r="A10" s="24">
        <v>1987</v>
      </c>
      <c r="B10" s="26">
        <f t="shared" ref="B10:B14" si="0">C10+D10</f>
        <v>0.45765491125645219</v>
      </c>
      <c r="C10" s="328">
        <v>9.7106503140346703E-2</v>
      </c>
      <c r="D10" s="328">
        <v>0.3605484081161055</v>
      </c>
      <c r="E10" s="328">
        <v>0.54234510660171509</v>
      </c>
      <c r="F10" s="328">
        <v>0.20441843569278717</v>
      </c>
      <c r="G10" s="329">
        <v>6.1426704332823413E-2</v>
      </c>
    </row>
    <row r="11" spans="1:7" ht="12.75" customHeight="1">
      <c r="A11" s="24">
        <v>1994</v>
      </c>
      <c r="B11" s="26">
        <f t="shared" si="0"/>
        <v>0.46667162856744993</v>
      </c>
      <c r="C11" s="328">
        <v>7.4449908793150638E-2</v>
      </c>
      <c r="D11" s="328">
        <v>0.39222171977429932</v>
      </c>
      <c r="E11" s="328">
        <v>0.5333283543586731</v>
      </c>
      <c r="F11" s="328">
        <v>0.1851973831653595</v>
      </c>
      <c r="G11" s="329">
        <v>5.9742700304908705E-2</v>
      </c>
    </row>
    <row r="12" spans="1:7" ht="13.5" customHeight="1">
      <c r="A12" s="24">
        <v>2000</v>
      </c>
      <c r="B12" s="26">
        <f t="shared" si="0"/>
        <v>0.41289286709061912</v>
      </c>
      <c r="C12" s="328">
        <v>6.4073943172972742E-2</v>
      </c>
      <c r="D12" s="328">
        <v>0.34881892391764641</v>
      </c>
      <c r="E12" s="328">
        <v>0.58710718154907227</v>
      </c>
      <c r="F12" s="328">
        <v>0.23065227270126343</v>
      </c>
      <c r="G12" s="329">
        <v>0.10291866968681307</v>
      </c>
    </row>
    <row r="13" spans="1:7" ht="12.75" customHeight="1">
      <c r="A13" s="24">
        <v>2006</v>
      </c>
      <c r="B13" s="26">
        <f t="shared" si="0"/>
        <v>0.46895186305401504</v>
      </c>
      <c r="C13" s="328">
        <v>7.2639316088330005E-2</v>
      </c>
      <c r="D13" s="328">
        <v>0.39631254696568502</v>
      </c>
      <c r="E13" s="328">
        <v>0.53104817867279097</v>
      </c>
      <c r="F13" s="328">
        <v>0.19624917209148399</v>
      </c>
      <c r="G13" s="329">
        <v>7.9402877066377803E-2</v>
      </c>
    </row>
    <row r="14" spans="1:7" ht="12.75" customHeight="1" thickBot="1">
      <c r="A14" s="24">
        <v>2010</v>
      </c>
      <c r="B14" s="333">
        <f t="shared" si="0"/>
        <v>0.44660446818500271</v>
      </c>
      <c r="C14" s="334">
        <v>5.5561356597732703E-2</v>
      </c>
      <c r="D14" s="334">
        <v>0.39104311158727001</v>
      </c>
      <c r="E14" s="334">
        <v>0.55339556932449296</v>
      </c>
      <c r="F14" s="334">
        <v>0.225744754076004</v>
      </c>
      <c r="G14" s="335">
        <v>7.2503474558958905E-2</v>
      </c>
    </row>
    <row r="15" spans="1:7" ht="12.75" customHeight="1" thickBot="1">
      <c r="A15" s="22"/>
      <c r="B15" s="477" t="s">
        <v>196</v>
      </c>
      <c r="C15" s="478"/>
      <c r="D15" s="478"/>
      <c r="E15" s="478"/>
      <c r="F15" s="478"/>
      <c r="G15" s="479"/>
    </row>
    <row r="16" spans="1:7" ht="12.75" customHeight="1">
      <c r="A16" s="24">
        <v>1984</v>
      </c>
      <c r="B16" s="330">
        <f>C16+D16</f>
        <v>0.41159765623823652</v>
      </c>
      <c r="C16" s="331">
        <v>7.0778314696897604E-2</v>
      </c>
      <c r="D16" s="331">
        <v>0.34081934154133892</v>
      </c>
      <c r="E16" s="331">
        <v>0.58840233087539673</v>
      </c>
      <c r="F16" s="331">
        <v>0.19345755875110626</v>
      </c>
      <c r="G16" s="332">
        <v>5.5372070595754698E-2</v>
      </c>
    </row>
    <row r="17" spans="1:7" ht="12.75" customHeight="1">
      <c r="A17" s="24">
        <v>1987</v>
      </c>
      <c r="B17" s="26">
        <f t="shared" ref="B17:B21" si="1">C17+D17</f>
        <v>0.41330543562480782</v>
      </c>
      <c r="C17" s="328">
        <v>6.6178541509073832E-2</v>
      </c>
      <c r="D17" s="328">
        <v>0.347126894115734</v>
      </c>
      <c r="E17" s="328">
        <v>0.58669459819793701</v>
      </c>
      <c r="F17" s="328">
        <v>0.23219349980354309</v>
      </c>
      <c r="G17" s="329">
        <v>7.4524930506721043E-2</v>
      </c>
    </row>
    <row r="18" spans="1:7" ht="12.75" customHeight="1">
      <c r="A18" s="24">
        <v>1994</v>
      </c>
      <c r="B18" s="26">
        <f t="shared" si="1"/>
        <v>0.42525382197149031</v>
      </c>
      <c r="C18" s="328">
        <v>6.4334941889854766E-2</v>
      </c>
      <c r="D18" s="328">
        <v>0.36091888008163553</v>
      </c>
      <c r="E18" s="328">
        <v>0.57474619150161743</v>
      </c>
      <c r="F18" s="328">
        <v>0.2013683021068573</v>
      </c>
      <c r="G18" s="329">
        <v>6.6194225174391594E-2</v>
      </c>
    </row>
    <row r="19" spans="1:7" ht="12.75" customHeight="1">
      <c r="A19" s="24">
        <v>2000</v>
      </c>
      <c r="B19" s="26">
        <f t="shared" si="1"/>
        <v>0.35397535676370928</v>
      </c>
      <c r="C19" s="328">
        <v>5.0618644014250064E-2</v>
      </c>
      <c r="D19" s="328">
        <v>0.30335671274945919</v>
      </c>
      <c r="E19" s="328">
        <v>0.64602464437484741</v>
      </c>
      <c r="F19" s="328">
        <v>0.26106345653533936</v>
      </c>
      <c r="G19" s="329">
        <v>0.1204868052617443</v>
      </c>
    </row>
    <row r="20" spans="1:7" ht="12.75" customHeight="1">
      <c r="A20" s="24">
        <v>2006</v>
      </c>
      <c r="B20" s="26">
        <f t="shared" si="1"/>
        <v>0.44275090718027066</v>
      </c>
      <c r="C20" s="328">
        <v>6.7483746513515699E-2</v>
      </c>
      <c r="D20" s="328">
        <v>0.37526716066675497</v>
      </c>
      <c r="E20" s="328">
        <v>0.55724906921386697</v>
      </c>
      <c r="F20" s="328">
        <v>0.21660165488719901</v>
      </c>
      <c r="G20" s="329">
        <v>8.5938249431630601E-2</v>
      </c>
    </row>
    <row r="21" spans="1:7" ht="12.75" customHeight="1" thickBot="1">
      <c r="A21" s="24">
        <v>2010</v>
      </c>
      <c r="B21" s="333">
        <f t="shared" si="1"/>
        <v>0.4156935946195226</v>
      </c>
      <c r="C21" s="334">
        <v>4.53834136780326E-2</v>
      </c>
      <c r="D21" s="334">
        <v>0.37031018094148999</v>
      </c>
      <c r="E21" s="334">
        <v>0.58430641889572099</v>
      </c>
      <c r="F21" s="334">
        <v>0.23768493533134499</v>
      </c>
      <c r="G21" s="335">
        <v>9.4195097113746698E-2</v>
      </c>
    </row>
    <row r="22" spans="1:7" ht="12.75" customHeight="1" thickBot="1">
      <c r="B22" s="477" t="s">
        <v>197</v>
      </c>
      <c r="C22" s="478"/>
      <c r="D22" s="478"/>
      <c r="E22" s="478"/>
      <c r="F22" s="478"/>
      <c r="G22" s="479"/>
    </row>
    <row r="23" spans="1:7" ht="12.75" customHeight="1">
      <c r="A23" s="24">
        <v>1984</v>
      </c>
      <c r="B23" s="330">
        <f>C23+D23</f>
        <v>0.45592169586111292</v>
      </c>
      <c r="C23" s="331">
        <v>8.8397272441786343E-2</v>
      </c>
      <c r="D23" s="331">
        <v>0.36752442341932656</v>
      </c>
      <c r="E23" s="331">
        <v>0.54407835006713867</v>
      </c>
      <c r="F23" s="331">
        <v>0.16494385898113251</v>
      </c>
      <c r="G23" s="332">
        <v>4.8047391587462351E-2</v>
      </c>
    </row>
    <row r="24" spans="1:7" ht="12.75" customHeight="1">
      <c r="A24" s="24">
        <v>1987</v>
      </c>
      <c r="B24" s="26">
        <f t="shared" ref="B24:B28" si="2">C24+D24</f>
        <v>0.4661886229977823</v>
      </c>
      <c r="C24" s="328">
        <v>9.4356130104253116E-2</v>
      </c>
      <c r="D24" s="328">
        <v>0.37183249289352921</v>
      </c>
      <c r="E24" s="328">
        <v>0.53381139039993286</v>
      </c>
      <c r="F24" s="328">
        <v>0.20525626838207245</v>
      </c>
      <c r="G24" s="329">
        <v>6.3940034951006447E-2</v>
      </c>
    </row>
    <row r="25" spans="1:7" ht="12.75" customHeight="1">
      <c r="A25" s="24">
        <v>1994</v>
      </c>
      <c r="B25" s="26">
        <f t="shared" si="2"/>
        <v>0.47061061552522582</v>
      </c>
      <c r="C25" s="328">
        <v>7.4205078321697815E-2</v>
      </c>
      <c r="D25" s="328">
        <v>0.396405537203528</v>
      </c>
      <c r="E25" s="328">
        <v>0.52938938140869141</v>
      </c>
      <c r="F25" s="328">
        <v>0.18325212597846985</v>
      </c>
      <c r="G25" s="329">
        <v>5.9295860144145535E-2</v>
      </c>
    </row>
    <row r="26" spans="1:7" ht="12.75" customHeight="1">
      <c r="A26" s="24">
        <v>2000</v>
      </c>
      <c r="B26" s="26">
        <f t="shared" si="2"/>
        <v>0.39767781459463469</v>
      </c>
      <c r="C26" s="328">
        <v>6.0854253245219286E-2</v>
      </c>
      <c r="D26" s="328">
        <v>0.33682356134941543</v>
      </c>
      <c r="E26" s="328">
        <v>0.60232222080230713</v>
      </c>
      <c r="F26" s="328">
        <v>0.23821243643760681</v>
      </c>
      <c r="G26" s="329">
        <v>0.1105846676988939</v>
      </c>
    </row>
    <row r="27" spans="1:7" ht="12.75" customHeight="1">
      <c r="A27" s="24">
        <v>2006</v>
      </c>
      <c r="B27" s="26">
        <f t="shared" si="2"/>
        <v>0.46626551866421329</v>
      </c>
      <c r="C27" s="328">
        <v>7.0926335689283304E-2</v>
      </c>
      <c r="D27" s="328">
        <v>0.39533918297492998</v>
      </c>
      <c r="E27" s="328">
        <v>0.53373450040817305</v>
      </c>
      <c r="F27" s="328">
        <v>0.202634647488594</v>
      </c>
      <c r="G27" s="329">
        <v>8.17535701569225E-2</v>
      </c>
    </row>
    <row r="28" spans="1:7" ht="12.75" customHeight="1" thickBot="1">
      <c r="A28" s="24">
        <v>2010</v>
      </c>
      <c r="B28" s="333">
        <f t="shared" si="2"/>
        <v>0.4509263281943855</v>
      </c>
      <c r="C28" s="334">
        <v>5.5620925571915503E-2</v>
      </c>
      <c r="D28" s="334">
        <v>0.39530540262246999</v>
      </c>
      <c r="E28" s="334">
        <v>0.54907369613647505</v>
      </c>
      <c r="F28" s="334">
        <v>0.223218619823456</v>
      </c>
      <c r="G28" s="335">
        <v>8.3146532456148503E-2</v>
      </c>
    </row>
    <row r="30" spans="1:7" ht="12.75" customHeight="1">
      <c r="B30" s="472" t="s">
        <v>201</v>
      </c>
      <c r="C30" s="472"/>
      <c r="D30" s="472"/>
      <c r="E30" s="472"/>
      <c r="F30" s="472"/>
      <c r="G30" s="472"/>
    </row>
    <row r="31" spans="1:7" ht="12.75" customHeight="1">
      <c r="B31" s="472"/>
      <c r="C31" s="472"/>
      <c r="D31" s="472"/>
      <c r="E31" s="472"/>
      <c r="F31" s="472"/>
      <c r="G31" s="472"/>
    </row>
    <row r="32" spans="1:7" ht="12.75" customHeight="1">
      <c r="B32" s="472"/>
      <c r="C32" s="472"/>
      <c r="D32" s="472"/>
      <c r="E32" s="472"/>
      <c r="F32" s="472"/>
      <c r="G32" s="472"/>
    </row>
    <row r="33" spans="2:7" ht="12.75" customHeight="1">
      <c r="B33" s="472"/>
      <c r="C33" s="472"/>
      <c r="D33" s="472"/>
      <c r="E33" s="472"/>
      <c r="F33" s="472"/>
      <c r="G33" s="472"/>
    </row>
    <row r="34" spans="2:7" ht="12.75" customHeight="1">
      <c r="B34" s="472"/>
      <c r="C34" s="472"/>
      <c r="D34" s="472"/>
      <c r="E34" s="472"/>
      <c r="F34" s="472"/>
      <c r="G34" s="472"/>
    </row>
    <row r="35" spans="2:7" ht="12.75" customHeight="1">
      <c r="B35" s="472"/>
      <c r="C35" s="472"/>
      <c r="D35" s="472"/>
      <c r="E35" s="472"/>
      <c r="F35" s="472"/>
      <c r="G35" s="472"/>
    </row>
    <row r="36" spans="2:7" ht="12.75" customHeight="1">
      <c r="B36" s="472"/>
      <c r="C36" s="472"/>
      <c r="D36" s="472"/>
      <c r="E36" s="472"/>
      <c r="F36" s="472"/>
      <c r="G36" s="472"/>
    </row>
    <row r="37" spans="2:7" ht="12.75" customHeight="1">
      <c r="B37" s="472"/>
      <c r="C37" s="472"/>
      <c r="D37" s="472"/>
      <c r="E37" s="472"/>
      <c r="F37" s="472"/>
      <c r="G37" s="472"/>
    </row>
    <row r="38" spans="2:7" ht="12.75" customHeight="1">
      <c r="B38" s="472"/>
      <c r="C38" s="472"/>
      <c r="D38" s="472"/>
      <c r="E38" s="472"/>
      <c r="F38" s="472"/>
      <c r="G38" s="472"/>
    </row>
    <row r="39" spans="2:7" ht="12.75" customHeight="1">
      <c r="B39" s="472"/>
      <c r="C39" s="472"/>
      <c r="D39" s="472"/>
      <c r="E39" s="472"/>
      <c r="F39" s="472"/>
      <c r="G39" s="472"/>
    </row>
    <row r="40" spans="2:7" ht="12.75" customHeight="1">
      <c r="B40" s="472"/>
      <c r="C40" s="472"/>
      <c r="D40" s="472"/>
      <c r="E40" s="472"/>
      <c r="F40" s="472"/>
      <c r="G40" s="472"/>
    </row>
  </sheetData>
  <mergeCells count="11">
    <mergeCell ref="B5:G5"/>
    <mergeCell ref="B30:G40"/>
    <mergeCell ref="C6:C7"/>
    <mergeCell ref="D6:D7"/>
    <mergeCell ref="E6:E7"/>
    <mergeCell ref="F6:F7"/>
    <mergeCell ref="G6:G7"/>
    <mergeCell ref="B6:B7"/>
    <mergeCell ref="B8:G8"/>
    <mergeCell ref="B15:G15"/>
    <mergeCell ref="B22:G22"/>
  </mergeCells>
  <hyperlinks>
    <hyperlink ref="A1" location="Index!A1" display="Back to index"/>
  </hyperlinks>
  <pageMargins left="0.7" right="0.7" top="0.75" bottom="0.75" header="0.3" footer="0.3"/>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I39"/>
  <sheetViews>
    <sheetView zoomScale="115" zoomScaleNormal="115" workbookViewId="0">
      <pane xSplit="1" ySplit="7" topLeftCell="B17" activePane="bottomRight" state="frozen"/>
      <selection pane="topRight" activeCell="B1" sqref="B1"/>
      <selection pane="bottomLeft" activeCell="A8" sqref="A8"/>
      <selection pane="bottomRight" activeCell="K7" sqref="K7"/>
    </sheetView>
  </sheetViews>
  <sheetFormatPr defaultColWidth="9.140625" defaultRowHeight="12.75" customHeight="1"/>
  <cols>
    <col min="1" max="1" width="9.140625" style="21"/>
    <col min="2" max="2" width="11" style="21" customWidth="1"/>
    <col min="3" max="3" width="13.85546875" style="21" customWidth="1"/>
    <col min="4" max="4" width="12.5703125" style="21" customWidth="1"/>
    <col min="5" max="6" width="10.5703125" style="21" customWidth="1"/>
    <col min="7" max="7" width="10.28515625" style="21" customWidth="1"/>
    <col min="8" max="8" width="10.140625" style="21" customWidth="1"/>
    <col min="9" max="9" width="10.7109375" style="21" customWidth="1"/>
    <col min="10" max="16384" width="9.140625" style="21"/>
  </cols>
  <sheetData>
    <row r="1" spans="1:9" ht="12.75" customHeight="1">
      <c r="A1" s="285" t="s">
        <v>31</v>
      </c>
      <c r="B1" s="285"/>
      <c r="C1" s="285"/>
    </row>
    <row r="2" spans="1:9">
      <c r="E2" s="325"/>
    </row>
    <row r="4" spans="1:9" ht="15.95" customHeight="1" thickBot="1"/>
    <row r="5" spans="1:9" s="23" customFormat="1" ht="27.75" customHeight="1" thickBot="1">
      <c r="B5" s="482" t="s">
        <v>233</v>
      </c>
      <c r="C5" s="483"/>
      <c r="D5" s="483"/>
      <c r="E5" s="483"/>
      <c r="F5" s="483"/>
      <c r="G5" s="483"/>
      <c r="H5" s="483"/>
      <c r="I5" s="484"/>
    </row>
    <row r="6" spans="1:9" s="25" customFormat="1" ht="34.5" customHeight="1">
      <c r="A6" s="24"/>
      <c r="B6" s="480" t="s">
        <v>20</v>
      </c>
      <c r="C6" s="440" t="s">
        <v>6</v>
      </c>
      <c r="D6" s="444" t="s">
        <v>7</v>
      </c>
      <c r="E6" s="440" t="s">
        <v>8</v>
      </c>
      <c r="F6" s="440" t="s">
        <v>9</v>
      </c>
      <c r="G6" s="444" t="s">
        <v>10</v>
      </c>
      <c r="H6" s="444" t="s">
        <v>11</v>
      </c>
      <c r="I6" s="473" t="s">
        <v>12</v>
      </c>
    </row>
    <row r="7" spans="1:9" ht="24.95" customHeight="1" thickBot="1">
      <c r="A7" s="24" t="s">
        <v>21</v>
      </c>
      <c r="B7" s="481"/>
      <c r="C7" s="441"/>
      <c r="D7" s="445"/>
      <c r="E7" s="441"/>
      <c r="F7" s="441"/>
      <c r="G7" s="445"/>
      <c r="H7" s="445"/>
      <c r="I7" s="474"/>
    </row>
    <row r="8" spans="1:9" s="327" customFormat="1" ht="12.75" customHeight="1" thickBot="1">
      <c r="A8" s="326"/>
      <c r="B8" s="485" t="s">
        <v>198</v>
      </c>
      <c r="C8" s="486"/>
      <c r="D8" s="486"/>
      <c r="E8" s="486"/>
      <c r="F8" s="486"/>
      <c r="G8" s="486"/>
      <c r="H8" s="486"/>
      <c r="I8" s="487"/>
    </row>
    <row r="9" spans="1:9" ht="12.75" customHeight="1">
      <c r="A9" s="24">
        <v>1984</v>
      </c>
      <c r="B9" s="336">
        <v>35805.046875</v>
      </c>
      <c r="C9" s="337">
        <f>B9/B23</f>
        <v>0.74984182799229782</v>
      </c>
      <c r="D9" s="337">
        <f>E9+F9</f>
        <v>0.43377441118471433</v>
      </c>
      <c r="E9" s="393">
        <v>1.1595966680723043E-2</v>
      </c>
      <c r="F9" s="337">
        <v>0.42217844450399128</v>
      </c>
      <c r="G9" s="337">
        <v>0.56622558832168579</v>
      </c>
      <c r="H9" s="337">
        <v>0.16861288249492645</v>
      </c>
      <c r="I9" s="338">
        <v>4.8173014411304255E-2</v>
      </c>
    </row>
    <row r="10" spans="1:9" ht="12.75" customHeight="1">
      <c r="A10" s="24">
        <v>1987</v>
      </c>
      <c r="B10" s="336">
        <v>34583.9140625</v>
      </c>
      <c r="C10" s="337">
        <f t="shared" ref="C10:C14" si="0">B10/B24</f>
        <v>0.60609746171056134</v>
      </c>
      <c r="D10" s="337">
        <f t="shared" ref="D10:D14" si="1">E10+F10</f>
        <v>0.44558494296755669</v>
      </c>
      <c r="E10" s="393">
        <v>5.9443908873065224E-3</v>
      </c>
      <c r="F10" s="337">
        <v>0.43964055208025016</v>
      </c>
      <c r="G10" s="337">
        <v>0.55441510677337646</v>
      </c>
      <c r="H10" s="337">
        <v>0.19252456724643707</v>
      </c>
      <c r="I10" s="338">
        <v>5.5303309290869435E-2</v>
      </c>
    </row>
    <row r="11" spans="1:9" ht="12.75" customHeight="1">
      <c r="A11" s="24">
        <v>1994</v>
      </c>
      <c r="B11" s="336">
        <v>52868.71875</v>
      </c>
      <c r="C11" s="337">
        <f t="shared" si="0"/>
        <v>0.72487236371064345</v>
      </c>
      <c r="D11" s="337">
        <f t="shared" si="1"/>
        <v>0.4569791550849352</v>
      </c>
      <c r="E11" s="393">
        <v>1.4360162200239737E-2</v>
      </c>
      <c r="F11" s="337">
        <v>0.44261899288469547</v>
      </c>
      <c r="G11" s="337">
        <v>0.54302090406417847</v>
      </c>
      <c r="H11" s="337">
        <v>0.17011061310768127</v>
      </c>
      <c r="I11" s="338">
        <v>5.462035386793658E-2</v>
      </c>
    </row>
    <row r="12" spans="1:9" ht="13.5" customHeight="1">
      <c r="A12" s="24">
        <v>2000</v>
      </c>
      <c r="B12" s="336">
        <v>70628.3359375</v>
      </c>
      <c r="C12" s="337">
        <f t="shared" si="0"/>
        <v>0.68964665745808096</v>
      </c>
      <c r="D12" s="337">
        <f t="shared" si="1"/>
        <v>0.42572009380947257</v>
      </c>
      <c r="E12" s="393">
        <v>1.223976936136178E-2</v>
      </c>
      <c r="F12" s="337">
        <v>0.41348032444811078</v>
      </c>
      <c r="G12" s="337">
        <v>0.57427990436553955</v>
      </c>
      <c r="H12" s="337">
        <v>0.20312018692493439</v>
      </c>
      <c r="I12" s="338">
        <v>8.9330959732185744E-2</v>
      </c>
    </row>
    <row r="13" spans="1:9" ht="12.75" customHeight="1">
      <c r="A13" s="24">
        <v>2006</v>
      </c>
      <c r="B13" s="336">
        <v>119461.7734375</v>
      </c>
      <c r="C13" s="337">
        <f t="shared" si="0"/>
        <v>0.68911646162467022</v>
      </c>
      <c r="D13" s="337">
        <f t="shared" si="1"/>
        <v>0.4899849397790168</v>
      </c>
      <c r="E13" s="393">
        <v>4.0473307235478803E-2</v>
      </c>
      <c r="F13" s="337">
        <v>0.44951163254353799</v>
      </c>
      <c r="G13" s="337">
        <v>0.51001507043838501</v>
      </c>
      <c r="H13" s="337">
        <v>0.19706605374813099</v>
      </c>
      <c r="I13" s="338">
        <v>9.3009265745717704E-2</v>
      </c>
    </row>
    <row r="14" spans="1:9" ht="12.75" customHeight="1" thickBot="1">
      <c r="A14" s="24">
        <v>2010</v>
      </c>
      <c r="B14" s="336">
        <v>144173.21875</v>
      </c>
      <c r="C14" s="337">
        <f t="shared" si="0"/>
        <v>0.7751039958603263</v>
      </c>
      <c r="D14" s="337">
        <f t="shared" si="1"/>
        <v>0.47476803004576229</v>
      </c>
      <c r="E14" s="393">
        <v>2.8728976973654299E-2</v>
      </c>
      <c r="F14" s="337">
        <v>0.446039053072108</v>
      </c>
      <c r="G14" s="337">
        <v>0.52523201704025302</v>
      </c>
      <c r="H14" s="337">
        <v>0.21048842370510101</v>
      </c>
      <c r="I14" s="338">
        <v>7.5457552824247806E-2</v>
      </c>
    </row>
    <row r="15" spans="1:9" ht="12.75" customHeight="1" thickBot="1">
      <c r="A15" s="22"/>
      <c r="B15" s="485" t="s">
        <v>199</v>
      </c>
      <c r="C15" s="486"/>
      <c r="D15" s="486"/>
      <c r="E15" s="486"/>
      <c r="F15" s="486"/>
      <c r="G15" s="486"/>
      <c r="H15" s="486"/>
      <c r="I15" s="487"/>
    </row>
    <row r="16" spans="1:9" ht="12.75" customHeight="1">
      <c r="A16" s="24">
        <v>1984</v>
      </c>
      <c r="B16" s="311">
        <v>39662.72265625</v>
      </c>
      <c r="C16" s="339">
        <f>B16/B23</f>
        <v>0.83063062488209705</v>
      </c>
      <c r="D16" s="337">
        <f>E16+F16</f>
        <v>0.48884658832523353</v>
      </c>
      <c r="E16" s="339">
        <v>0.10429382134695657</v>
      </c>
      <c r="F16" s="339">
        <v>0.38455276697827695</v>
      </c>
      <c r="G16" s="339">
        <v>0.51115339994430542</v>
      </c>
      <c r="H16" s="339">
        <v>0.15221327543258667</v>
      </c>
      <c r="I16" s="342">
        <v>4.3487612743569694E-2</v>
      </c>
    </row>
    <row r="17" spans="1:9" ht="12.75" customHeight="1">
      <c r="A17" s="24">
        <v>1987</v>
      </c>
      <c r="B17" s="311">
        <v>40200.421875</v>
      </c>
      <c r="C17" s="339">
        <f t="shared" ref="C17:C21" si="2">B17/B24</f>
        <v>0.70452909448300605</v>
      </c>
      <c r="D17" s="337">
        <f t="shared" ref="D17:D21" si="3">E17+F17</f>
        <v>0.52304369616164514</v>
      </c>
      <c r="E17" s="339">
        <v>0.1292651140437818</v>
      </c>
      <c r="F17" s="339">
        <v>0.39377858211786332</v>
      </c>
      <c r="G17" s="339">
        <v>0.47695627808570862</v>
      </c>
      <c r="H17" s="339">
        <v>0.16562643647193909</v>
      </c>
      <c r="I17" s="342">
        <v>4.7576737111353178E-2</v>
      </c>
    </row>
    <row r="18" spans="1:9" ht="12.75" customHeight="1">
      <c r="A18" s="24">
        <v>1994</v>
      </c>
      <c r="B18" s="311">
        <v>57655.4609375</v>
      </c>
      <c r="C18" s="339">
        <f t="shared" si="2"/>
        <v>0.79050242258031445</v>
      </c>
      <c r="D18" s="337">
        <f t="shared" si="3"/>
        <v>0.5020624821338141</v>
      </c>
      <c r="E18" s="339">
        <v>9.551282334033484E-2</v>
      </c>
      <c r="F18" s="339">
        <v>0.40654965879347926</v>
      </c>
      <c r="G18" s="339">
        <v>0.49793753027915955</v>
      </c>
      <c r="H18" s="339">
        <v>0.15598747134208679</v>
      </c>
      <c r="I18" s="342">
        <v>5.0085595129610347E-2</v>
      </c>
    </row>
    <row r="19" spans="1:9" ht="12.75" customHeight="1">
      <c r="A19" s="24">
        <v>2000</v>
      </c>
      <c r="B19" s="311">
        <v>76697.2890625</v>
      </c>
      <c r="C19" s="339">
        <f t="shared" si="2"/>
        <v>0.7489066298384266</v>
      </c>
      <c r="D19" s="337">
        <f t="shared" si="3"/>
        <v>0.47116209381538959</v>
      </c>
      <c r="E19" s="339">
        <v>8.8132499693386837E-2</v>
      </c>
      <c r="F19" s="339">
        <v>0.38302959412200277</v>
      </c>
      <c r="G19" s="339">
        <v>0.52883791923522949</v>
      </c>
      <c r="H19" s="339">
        <v>0.1870475709438324</v>
      </c>
      <c r="I19" s="342">
        <v>8.2262321778582823E-2</v>
      </c>
    </row>
    <row r="20" spans="1:9" ht="12.75" customHeight="1">
      <c r="A20" s="24">
        <v>2006</v>
      </c>
      <c r="B20" s="311">
        <v>127262.4921875</v>
      </c>
      <c r="C20" s="339">
        <f t="shared" si="2"/>
        <v>0.73411498749990878</v>
      </c>
      <c r="D20" s="337">
        <f t="shared" si="3"/>
        <v>0.52124695863662118</v>
      </c>
      <c r="E20" s="339">
        <v>9.9288719536740205E-2</v>
      </c>
      <c r="F20" s="339">
        <v>0.42195823909988101</v>
      </c>
      <c r="G20" s="339">
        <v>0.47875306010246299</v>
      </c>
      <c r="H20" s="339">
        <v>0.18498663604259499</v>
      </c>
      <c r="I20" s="342">
        <v>8.7308143221932602E-2</v>
      </c>
    </row>
    <row r="21" spans="1:9" ht="12.75" customHeight="1" thickBot="1">
      <c r="A21" s="24">
        <v>2010</v>
      </c>
      <c r="B21" s="311">
        <v>150369.875</v>
      </c>
      <c r="C21" s="339">
        <f t="shared" si="2"/>
        <v>0.80841845649310506</v>
      </c>
      <c r="D21" s="337">
        <f t="shared" si="3"/>
        <v>0.49641250814245913</v>
      </c>
      <c r="E21" s="339">
        <v>6.8754481295345102E-2</v>
      </c>
      <c r="F21" s="339">
        <v>0.42765802684711401</v>
      </c>
      <c r="G21" s="339">
        <v>0.50358748435974099</v>
      </c>
      <c r="H21" s="339">
        <v>0.20181430876254999</v>
      </c>
      <c r="I21" s="342">
        <v>7.23479882070166E-2</v>
      </c>
    </row>
    <row r="22" spans="1:9" ht="12.75" customHeight="1" thickBot="1">
      <c r="B22" s="485" t="s">
        <v>200</v>
      </c>
      <c r="C22" s="486"/>
      <c r="D22" s="486"/>
      <c r="E22" s="486"/>
      <c r="F22" s="486"/>
      <c r="G22" s="486"/>
      <c r="H22" s="486"/>
      <c r="I22" s="487"/>
    </row>
    <row r="23" spans="1:9" ht="12.75" customHeight="1">
      <c r="A23" s="24">
        <v>1984</v>
      </c>
      <c r="B23" s="311">
        <v>47750.1328125</v>
      </c>
      <c r="C23" s="339">
        <f>B23/B23</f>
        <v>1</v>
      </c>
      <c r="D23" s="337">
        <f>E23+F23</f>
        <v>0.44928162868991173</v>
      </c>
      <c r="E23" s="394">
        <v>8.772103122523485E-2</v>
      </c>
      <c r="F23" s="339">
        <v>0.36156059746467689</v>
      </c>
      <c r="G23" s="339">
        <v>0.55071836709976196</v>
      </c>
      <c r="H23" s="339">
        <v>0.16147342324256897</v>
      </c>
      <c r="I23" s="342">
        <v>4.7531986967293029E-2</v>
      </c>
    </row>
    <row r="24" spans="1:9" ht="12.75" customHeight="1">
      <c r="A24" s="24">
        <v>1987</v>
      </c>
      <c r="B24" s="311">
        <v>57059.98828125</v>
      </c>
      <c r="C24" s="339">
        <f t="shared" ref="C24:C28" si="4">B24/B24</f>
        <v>1</v>
      </c>
      <c r="D24" s="337">
        <f t="shared" ref="D24:D28" si="5">E24+F24</f>
        <v>0.45765491125645219</v>
      </c>
      <c r="E24" s="394">
        <v>9.7106503140346703E-2</v>
      </c>
      <c r="F24" s="339">
        <v>0.3605484081161055</v>
      </c>
      <c r="G24" s="339">
        <v>0.54234510660171509</v>
      </c>
      <c r="H24" s="339">
        <v>0.20441843569278717</v>
      </c>
      <c r="I24" s="342">
        <v>6.1426704332823413E-2</v>
      </c>
    </row>
    <row r="25" spans="1:9" ht="12.75" customHeight="1">
      <c r="A25" s="24">
        <v>1994</v>
      </c>
      <c r="B25" s="311">
        <v>72935.2109375</v>
      </c>
      <c r="C25" s="339">
        <f t="shared" si="4"/>
        <v>1</v>
      </c>
      <c r="D25" s="337">
        <f t="shared" si="5"/>
        <v>0.46667162856744993</v>
      </c>
      <c r="E25" s="394">
        <v>7.4449908793150638E-2</v>
      </c>
      <c r="F25" s="339">
        <v>0.39222171977429932</v>
      </c>
      <c r="G25" s="339">
        <v>0.5333283543586731</v>
      </c>
      <c r="H25" s="339">
        <v>0.1851973831653595</v>
      </c>
      <c r="I25" s="342">
        <v>5.9742700304908705E-2</v>
      </c>
    </row>
    <row r="26" spans="1:9" ht="12.75" customHeight="1">
      <c r="A26" s="24">
        <v>2000</v>
      </c>
      <c r="B26" s="311">
        <v>102412.3515625</v>
      </c>
      <c r="C26" s="339">
        <f t="shared" si="4"/>
        <v>1</v>
      </c>
      <c r="D26" s="337">
        <f t="shared" si="5"/>
        <v>0.41289286709061912</v>
      </c>
      <c r="E26" s="394">
        <v>6.4073943172972742E-2</v>
      </c>
      <c r="F26" s="339">
        <v>0.34881892391764641</v>
      </c>
      <c r="G26" s="339">
        <v>0.58710718154907227</v>
      </c>
      <c r="H26" s="339">
        <v>0.23065227270126343</v>
      </c>
      <c r="I26" s="342">
        <v>0.10291866968681307</v>
      </c>
    </row>
    <row r="27" spans="1:9" ht="12.75" customHeight="1">
      <c r="A27" s="24">
        <v>2006</v>
      </c>
      <c r="B27" s="311">
        <v>173354.984375</v>
      </c>
      <c r="C27" s="339">
        <f t="shared" si="4"/>
        <v>1</v>
      </c>
      <c r="D27" s="337">
        <f t="shared" si="5"/>
        <v>0.46895186305401504</v>
      </c>
      <c r="E27" s="394">
        <v>7.2639316088330005E-2</v>
      </c>
      <c r="F27" s="339">
        <v>0.39631254696568502</v>
      </c>
      <c r="G27" s="339">
        <v>0.53104817867279097</v>
      </c>
      <c r="H27" s="339">
        <v>0.19624917209148399</v>
      </c>
      <c r="I27" s="342">
        <v>7.9402877066377803E-2</v>
      </c>
    </row>
    <row r="28" spans="1:9" ht="12.75" customHeight="1" thickBot="1">
      <c r="A28" s="24">
        <v>2010</v>
      </c>
      <c r="B28" s="312">
        <v>186005</v>
      </c>
      <c r="C28" s="340">
        <f t="shared" si="4"/>
        <v>1</v>
      </c>
      <c r="D28" s="341">
        <f t="shared" si="5"/>
        <v>0.44660446818500271</v>
      </c>
      <c r="E28" s="395">
        <v>5.5561356597732703E-2</v>
      </c>
      <c r="F28" s="340">
        <v>0.39104311158727001</v>
      </c>
      <c r="G28" s="340">
        <v>0.55339556932449296</v>
      </c>
      <c r="H28" s="340">
        <v>0.225744754076004</v>
      </c>
      <c r="I28" s="343">
        <v>7.2503474558958905E-2</v>
      </c>
    </row>
    <row r="30" spans="1:9" ht="12.75" customHeight="1">
      <c r="B30" s="472" t="s">
        <v>202</v>
      </c>
      <c r="C30" s="472"/>
      <c r="D30" s="472"/>
      <c r="E30" s="472"/>
      <c r="F30" s="472"/>
      <c r="G30" s="472"/>
      <c r="H30" s="472"/>
      <c r="I30" s="472"/>
    </row>
    <row r="31" spans="1:9" ht="12.75" customHeight="1">
      <c r="B31" s="472"/>
      <c r="C31" s="472"/>
      <c r="D31" s="472"/>
      <c r="E31" s="472"/>
      <c r="F31" s="472"/>
      <c r="G31" s="472"/>
      <c r="H31" s="472"/>
      <c r="I31" s="472"/>
    </row>
    <row r="32" spans="1:9" ht="12.75" customHeight="1">
      <c r="B32" s="472"/>
      <c r="C32" s="472"/>
      <c r="D32" s="472"/>
      <c r="E32" s="472"/>
      <c r="F32" s="472"/>
      <c r="G32" s="472"/>
      <c r="H32" s="472"/>
      <c r="I32" s="472"/>
    </row>
    <row r="33" spans="2:9" ht="12.75" customHeight="1">
      <c r="B33" s="472"/>
      <c r="C33" s="472"/>
      <c r="D33" s="472"/>
      <c r="E33" s="472"/>
      <c r="F33" s="472"/>
      <c r="G33" s="472"/>
      <c r="H33" s="472"/>
      <c r="I33" s="472"/>
    </row>
    <row r="34" spans="2:9" ht="12.75" customHeight="1">
      <c r="B34" s="472"/>
      <c r="C34" s="472"/>
      <c r="D34" s="472"/>
      <c r="E34" s="472"/>
      <c r="F34" s="472"/>
      <c r="G34" s="472"/>
      <c r="H34" s="472"/>
      <c r="I34" s="472"/>
    </row>
    <row r="35" spans="2:9" ht="12.75" customHeight="1">
      <c r="B35" s="472"/>
      <c r="C35" s="472"/>
      <c r="D35" s="472"/>
      <c r="E35" s="472"/>
      <c r="F35" s="472"/>
      <c r="G35" s="472"/>
      <c r="H35" s="472"/>
      <c r="I35" s="472"/>
    </row>
    <row r="36" spans="2:9" ht="12.75" customHeight="1">
      <c r="B36" s="472"/>
      <c r="C36" s="472"/>
      <c r="D36" s="472"/>
      <c r="E36" s="472"/>
      <c r="F36" s="472"/>
      <c r="G36" s="472"/>
      <c r="H36" s="472"/>
      <c r="I36" s="472"/>
    </row>
    <row r="37" spans="2:9" ht="12.75" customHeight="1">
      <c r="B37" s="472"/>
      <c r="C37" s="472"/>
      <c r="D37" s="472"/>
      <c r="E37" s="472"/>
      <c r="F37" s="472"/>
      <c r="G37" s="472"/>
      <c r="H37" s="472"/>
      <c r="I37" s="472"/>
    </row>
    <row r="38" spans="2:9" ht="12.75" customHeight="1">
      <c r="B38" s="472"/>
      <c r="C38" s="472"/>
      <c r="D38" s="472"/>
      <c r="E38" s="472"/>
      <c r="F38" s="472"/>
      <c r="G38" s="472"/>
      <c r="H38" s="472"/>
      <c r="I38" s="472"/>
    </row>
    <row r="39" spans="2:9" ht="12.75" customHeight="1">
      <c r="B39" s="472"/>
      <c r="C39" s="472"/>
      <c r="D39" s="472"/>
      <c r="E39" s="472"/>
      <c r="F39" s="472"/>
      <c r="G39" s="472"/>
      <c r="H39" s="472"/>
      <c r="I39" s="472"/>
    </row>
  </sheetData>
  <mergeCells count="13">
    <mergeCell ref="B30:I39"/>
    <mergeCell ref="B6:B7"/>
    <mergeCell ref="B5:I5"/>
    <mergeCell ref="B8:I8"/>
    <mergeCell ref="B15:I15"/>
    <mergeCell ref="B22:I22"/>
    <mergeCell ref="C6:C7"/>
    <mergeCell ref="D6:D7"/>
    <mergeCell ref="E6:E7"/>
    <mergeCell ref="F6:F7"/>
    <mergeCell ref="G6:G7"/>
    <mergeCell ref="H6:H7"/>
    <mergeCell ref="I6:I7"/>
  </mergeCells>
  <hyperlinks>
    <hyperlink ref="A1" location="Index!A1" display="Back to index"/>
  </hyperlinks>
  <pageMargins left="0.7" right="0.7" top="0.75" bottom="0.75" header="0.3" footer="0.3"/>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
  <sheetViews>
    <sheetView workbookViewId="0">
      <selection activeCell="F19" sqref="F19"/>
    </sheetView>
  </sheetViews>
  <sheetFormatPr defaultColWidth="9.140625" defaultRowHeight="15"/>
  <cols>
    <col min="10" max="10" width="13.140625" customWidth="1"/>
    <col min="11" max="11" width="11.42578125" customWidth="1"/>
    <col min="12" max="12" width="11.5703125" customWidth="1"/>
    <col min="13" max="13" width="11" customWidth="1"/>
  </cols>
  <sheetData>
    <row r="1" spans="1:15" ht="15.75" thickBot="1"/>
    <row r="2" spans="1:15">
      <c r="A2" s="17"/>
      <c r="B2" s="494" t="s">
        <v>3</v>
      </c>
      <c r="C2" s="495"/>
      <c r="D2" s="495"/>
      <c r="E2" s="496"/>
      <c r="F2" s="494" t="s">
        <v>3</v>
      </c>
      <c r="G2" s="495"/>
      <c r="H2" s="495"/>
      <c r="I2" s="496"/>
      <c r="J2" s="488" t="s">
        <v>208</v>
      </c>
      <c r="K2" s="489"/>
      <c r="L2" s="490"/>
      <c r="M2" s="488" t="s">
        <v>209</v>
      </c>
      <c r="N2" s="489"/>
      <c r="O2" s="490"/>
    </row>
    <row r="3" spans="1:15">
      <c r="A3" s="18"/>
      <c r="B3" s="497" t="s">
        <v>22</v>
      </c>
      <c r="C3" s="498"/>
      <c r="D3" s="498"/>
      <c r="E3" s="499"/>
      <c r="F3" s="497" t="s">
        <v>23</v>
      </c>
      <c r="G3" s="498"/>
      <c r="H3" s="498"/>
      <c r="I3" s="499"/>
      <c r="J3" s="491"/>
      <c r="K3" s="492"/>
      <c r="L3" s="493"/>
      <c r="M3" s="491"/>
      <c r="N3" s="492"/>
      <c r="O3" s="493"/>
    </row>
    <row r="4" spans="1:15" ht="46.5" customHeight="1" thickBot="1">
      <c r="A4" s="18"/>
      <c r="B4" s="27" t="s">
        <v>24</v>
      </c>
      <c r="C4" s="28" t="s">
        <v>25</v>
      </c>
      <c r="D4" s="28" t="s">
        <v>26</v>
      </c>
      <c r="E4" s="29" t="s">
        <v>27</v>
      </c>
      <c r="F4" s="27" t="s">
        <v>24</v>
      </c>
      <c r="G4" s="28" t="s">
        <v>25</v>
      </c>
      <c r="H4" s="28" t="s">
        <v>26</v>
      </c>
      <c r="I4" s="29" t="s">
        <v>27</v>
      </c>
      <c r="J4" s="344" t="s">
        <v>205</v>
      </c>
      <c r="K4" s="345" t="s">
        <v>206</v>
      </c>
      <c r="L4" s="346" t="s">
        <v>207</v>
      </c>
      <c r="M4" s="353" t="s">
        <v>210</v>
      </c>
      <c r="N4" s="354" t="s">
        <v>211</v>
      </c>
      <c r="O4" s="346" t="s">
        <v>212</v>
      </c>
    </row>
    <row r="5" spans="1:15">
      <c r="A5" s="19">
        <v>1970</v>
      </c>
      <c r="B5" s="9">
        <v>6.8480201065540314E-2</v>
      </c>
      <c r="C5" s="10">
        <v>0.34987372159957886</v>
      </c>
      <c r="D5" s="10">
        <v>0.58164608478546143</v>
      </c>
      <c r="E5" s="11">
        <v>0.20326517522335052</v>
      </c>
      <c r="F5" s="30"/>
      <c r="G5" s="31"/>
      <c r="H5" s="31"/>
      <c r="I5" s="32"/>
      <c r="J5" s="33"/>
      <c r="K5" s="12"/>
      <c r="L5" s="13"/>
      <c r="M5" s="33"/>
      <c r="N5" s="12"/>
      <c r="O5" s="13"/>
    </row>
    <row r="6" spans="1:15">
      <c r="A6" s="19">
        <v>1971</v>
      </c>
      <c r="B6" s="9">
        <v>7.1590952575206757E-2</v>
      </c>
      <c r="C6" s="10">
        <v>0.35545551776885986</v>
      </c>
      <c r="D6" s="10">
        <v>0.57295352220535278</v>
      </c>
      <c r="E6" s="11">
        <v>0.19840376079082489</v>
      </c>
      <c r="F6" s="33"/>
      <c r="G6" s="12"/>
      <c r="H6" s="12"/>
      <c r="I6" s="13"/>
      <c r="J6" s="33"/>
      <c r="K6" s="12"/>
      <c r="L6" s="13"/>
      <c r="M6" s="33"/>
      <c r="N6" s="12"/>
      <c r="O6" s="13"/>
    </row>
    <row r="7" spans="1:15">
      <c r="A7" s="19">
        <v>1972</v>
      </c>
      <c r="B7" s="9">
        <v>7.3276571929454803E-2</v>
      </c>
      <c r="C7" s="10">
        <v>0.35568141937255859</v>
      </c>
      <c r="D7" s="10">
        <v>0.57104200124740601</v>
      </c>
      <c r="E7" s="11">
        <v>0.19784930348396301</v>
      </c>
      <c r="F7" s="33"/>
      <c r="G7" s="12"/>
      <c r="H7" s="12"/>
      <c r="I7" s="13"/>
      <c r="J7" s="33"/>
      <c r="K7" s="12"/>
      <c r="L7" s="13"/>
      <c r="M7" s="33"/>
      <c r="N7" s="12"/>
      <c r="O7" s="13"/>
    </row>
    <row r="8" spans="1:15">
      <c r="A8" s="19">
        <v>1973</v>
      </c>
      <c r="B8" s="9">
        <v>7.4031151831150055E-2</v>
      </c>
      <c r="C8" s="10">
        <v>0.35723409056663513</v>
      </c>
      <c r="D8" s="10">
        <v>0.56873476505279541</v>
      </c>
      <c r="E8" s="11">
        <v>0.19778555631637573</v>
      </c>
      <c r="F8" s="33"/>
      <c r="G8" s="12"/>
      <c r="H8" s="12"/>
      <c r="I8" s="13"/>
      <c r="J8" s="33"/>
      <c r="K8" s="12"/>
      <c r="L8" s="13"/>
      <c r="M8" s="33"/>
      <c r="N8" s="12"/>
      <c r="O8" s="13"/>
    </row>
    <row r="9" spans="1:15">
      <c r="A9" s="19">
        <v>1974</v>
      </c>
      <c r="B9" s="9">
        <v>7.4736721813678741E-2</v>
      </c>
      <c r="C9" s="10">
        <v>0.36787837743759155</v>
      </c>
      <c r="D9" s="10">
        <v>0.5573849081993103</v>
      </c>
      <c r="E9" s="11">
        <v>0.1913309246301651</v>
      </c>
      <c r="F9" s="33"/>
      <c r="G9" s="12"/>
      <c r="H9" s="12"/>
      <c r="I9" s="13"/>
      <c r="J9" s="33"/>
      <c r="K9" s="12"/>
      <c r="L9" s="13"/>
      <c r="M9" s="33"/>
      <c r="N9" s="12"/>
      <c r="O9" s="13"/>
    </row>
    <row r="10" spans="1:15">
      <c r="A10" s="19">
        <v>1975</v>
      </c>
      <c r="B10" s="9">
        <v>7.5694181025028229E-2</v>
      </c>
      <c r="C10" s="10">
        <v>0.37501516938209534</v>
      </c>
      <c r="D10" s="10">
        <v>0.54929065704345703</v>
      </c>
      <c r="E10" s="11">
        <v>0.18681187927722931</v>
      </c>
      <c r="F10" s="33"/>
      <c r="G10" s="12"/>
      <c r="H10" s="12"/>
      <c r="I10" s="13"/>
      <c r="J10" s="33"/>
      <c r="K10" s="12"/>
      <c r="L10" s="13"/>
      <c r="M10" s="33"/>
      <c r="N10" s="12"/>
      <c r="O10" s="13"/>
    </row>
    <row r="11" spans="1:15">
      <c r="A11" s="19">
        <v>1976</v>
      </c>
      <c r="B11" s="9">
        <v>7.8777715563774109E-2</v>
      </c>
      <c r="C11" s="10">
        <v>0.37993833422660828</v>
      </c>
      <c r="D11" s="10">
        <v>0.54128396511077881</v>
      </c>
      <c r="E11" s="11">
        <v>0.18303041160106659</v>
      </c>
      <c r="F11" s="33"/>
      <c r="G11" s="12"/>
      <c r="H11" s="12"/>
      <c r="I11" s="13"/>
      <c r="J11" s="33"/>
      <c r="K11" s="12"/>
      <c r="L11" s="13"/>
      <c r="M11" s="33"/>
      <c r="N11" s="12"/>
      <c r="O11" s="13"/>
    </row>
    <row r="12" spans="1:15">
      <c r="A12" s="19">
        <v>1977</v>
      </c>
      <c r="B12" s="9">
        <v>8.2102656364440918E-2</v>
      </c>
      <c r="C12" s="10">
        <v>0.38548174500465393</v>
      </c>
      <c r="D12" s="10">
        <v>0.53241556882858276</v>
      </c>
      <c r="E12" s="11">
        <v>0.17867015302181244</v>
      </c>
      <c r="F12" s="33"/>
      <c r="G12" s="12"/>
      <c r="H12" s="12"/>
      <c r="I12" s="13"/>
      <c r="J12" s="33"/>
      <c r="K12" s="12"/>
      <c r="L12" s="13"/>
      <c r="M12" s="33"/>
      <c r="N12" s="12"/>
      <c r="O12" s="13"/>
    </row>
    <row r="13" spans="1:15">
      <c r="A13" s="19">
        <v>1978</v>
      </c>
      <c r="B13" s="9">
        <v>8.3370745182037354E-2</v>
      </c>
      <c r="C13" s="10">
        <v>0.39197298884391785</v>
      </c>
      <c r="D13" s="10">
        <v>0.52465623617172241</v>
      </c>
      <c r="E13" s="11">
        <v>0.17602032423019409</v>
      </c>
      <c r="F13" s="33"/>
      <c r="G13" s="12"/>
      <c r="H13" s="12"/>
      <c r="I13" s="13"/>
      <c r="J13" s="33"/>
      <c r="K13" s="12"/>
      <c r="L13" s="13"/>
      <c r="M13" s="33"/>
      <c r="N13" s="12"/>
      <c r="O13" s="13"/>
    </row>
    <row r="14" spans="1:15">
      <c r="A14" s="19">
        <v>1979</v>
      </c>
      <c r="B14" s="9">
        <v>8.3870410919189453E-2</v>
      </c>
      <c r="C14" s="10">
        <v>0.39700451493263245</v>
      </c>
      <c r="D14" s="10">
        <v>0.51912510395050049</v>
      </c>
      <c r="E14" s="11">
        <v>0.174355149269104</v>
      </c>
      <c r="F14" s="33"/>
      <c r="G14" s="12"/>
      <c r="H14" s="12"/>
      <c r="I14" s="13"/>
      <c r="J14" s="33"/>
      <c r="K14" s="12"/>
      <c r="L14" s="13"/>
      <c r="M14" s="33"/>
      <c r="N14" s="12"/>
      <c r="O14" s="13"/>
    </row>
    <row r="15" spans="1:15">
      <c r="A15" s="19">
        <v>1980</v>
      </c>
      <c r="B15" s="396">
        <v>8.3410501480102539E-2</v>
      </c>
      <c r="C15" s="10">
        <v>0.40013211965560913</v>
      </c>
      <c r="D15" s="10">
        <v>0.51645737886428833</v>
      </c>
      <c r="E15" s="11">
        <v>0.17206965386867523</v>
      </c>
      <c r="F15" s="33"/>
      <c r="G15" s="12"/>
      <c r="H15" s="12"/>
      <c r="I15" s="13"/>
      <c r="J15" s="33"/>
      <c r="K15" s="12"/>
      <c r="L15" s="13"/>
      <c r="M15" s="33"/>
      <c r="N15" s="12"/>
      <c r="O15" s="13"/>
    </row>
    <row r="16" spans="1:15">
      <c r="A16" s="19">
        <v>1981</v>
      </c>
      <c r="B16" s="396">
        <v>8.4803886711597443E-2</v>
      </c>
      <c r="C16" s="10">
        <v>0.40610533952713013</v>
      </c>
      <c r="D16" s="10">
        <v>0.50909078121185303</v>
      </c>
      <c r="E16" s="11">
        <v>0.16674695909023285</v>
      </c>
      <c r="F16" s="33"/>
      <c r="G16" s="12"/>
      <c r="H16" s="12"/>
      <c r="I16" s="13"/>
      <c r="J16" s="33"/>
      <c r="K16" s="12"/>
      <c r="L16" s="13"/>
      <c r="M16" s="33"/>
      <c r="N16" s="12"/>
      <c r="O16" s="13"/>
    </row>
    <row r="17" spans="1:15">
      <c r="A17" s="19">
        <v>1982</v>
      </c>
      <c r="B17" s="396">
        <v>8.7500549852848053E-2</v>
      </c>
      <c r="C17" s="10">
        <v>0.41004592180252075</v>
      </c>
      <c r="D17" s="10">
        <v>0.5024535059928894</v>
      </c>
      <c r="E17" s="11">
        <v>0.16178755462169647</v>
      </c>
      <c r="F17" s="33"/>
      <c r="G17" s="12"/>
      <c r="H17" s="12"/>
      <c r="I17" s="13"/>
      <c r="J17" s="33"/>
      <c r="K17" s="12"/>
      <c r="L17" s="13"/>
      <c r="M17" s="33"/>
      <c r="N17" s="12"/>
      <c r="O17" s="13"/>
    </row>
    <row r="18" spans="1:15">
      <c r="A18" s="19">
        <v>1983</v>
      </c>
      <c r="B18" s="396">
        <v>8.9038416743278503E-2</v>
      </c>
      <c r="C18" s="10">
        <v>0.41085958480834961</v>
      </c>
      <c r="D18" s="10">
        <v>0.50010198354721069</v>
      </c>
      <c r="E18" s="11">
        <v>0.15927654504776001</v>
      </c>
      <c r="F18" s="33"/>
      <c r="G18" s="12"/>
      <c r="H18" s="12"/>
      <c r="I18" s="13"/>
      <c r="J18" s="33"/>
      <c r="K18" s="12"/>
      <c r="L18" s="13"/>
      <c r="M18" s="33"/>
      <c r="N18" s="12"/>
      <c r="O18" s="13"/>
    </row>
    <row r="19" spans="1:15">
      <c r="A19" s="19">
        <v>1984</v>
      </c>
      <c r="B19" s="396">
        <v>8.9819170534610748E-2</v>
      </c>
      <c r="C19" s="10">
        <v>0.41042760014533997</v>
      </c>
      <c r="D19" s="10">
        <v>0.4997532069683075</v>
      </c>
      <c r="E19" s="11">
        <v>0.15803623199462891</v>
      </c>
      <c r="F19" s="396">
        <f>'TD7'!F22</f>
        <v>8.772103122523485E-2</v>
      </c>
      <c r="G19" s="38">
        <f>'TD7'!G22</f>
        <v>0.36156059746467689</v>
      </c>
      <c r="H19" s="38">
        <f>'TD7'!H22</f>
        <v>0.55071836709976196</v>
      </c>
      <c r="I19" s="39">
        <f>'TD7'!I22</f>
        <v>0.16147342324256897</v>
      </c>
      <c r="J19" s="37">
        <f>'TD9'!F9</f>
        <v>0.16147342324256897</v>
      </c>
      <c r="K19" s="348">
        <f>'TD9'!F16</f>
        <v>0.19345755875110626</v>
      </c>
      <c r="L19" s="349">
        <f>'TD9'!F23</f>
        <v>0.16494385898113251</v>
      </c>
      <c r="M19" s="37">
        <f>'TD10'!H9</f>
        <v>0.16861288249492645</v>
      </c>
      <c r="N19" s="38">
        <f>'TD10'!H16</f>
        <v>0.15221327543258667</v>
      </c>
      <c r="O19" s="39">
        <f>'TD10'!H23</f>
        <v>0.16147342324256897</v>
      </c>
    </row>
    <row r="20" spans="1:15">
      <c r="A20" s="19">
        <v>1985</v>
      </c>
      <c r="B20" s="396">
        <v>9.1877780854701996E-2</v>
      </c>
      <c r="C20" s="10">
        <v>0.40675050020217896</v>
      </c>
      <c r="D20" s="10">
        <v>0.50137168169021606</v>
      </c>
      <c r="E20" s="11">
        <v>0.1613958328962326</v>
      </c>
      <c r="F20" s="9"/>
      <c r="G20" s="10"/>
      <c r="H20" s="10"/>
      <c r="I20" s="11"/>
      <c r="J20" s="350"/>
      <c r="K20" s="351"/>
      <c r="L20" s="352"/>
      <c r="M20" s="355"/>
      <c r="N20" s="356"/>
      <c r="O20" s="357"/>
    </row>
    <row r="21" spans="1:15">
      <c r="A21" s="19">
        <v>1986</v>
      </c>
      <c r="B21" s="396">
        <v>9.2954330146312714E-2</v>
      </c>
      <c r="C21" s="10">
        <v>0.4013877809047699</v>
      </c>
      <c r="D21" s="10">
        <v>0.5056578516960144</v>
      </c>
      <c r="E21" s="11">
        <v>0.16787326335906982</v>
      </c>
      <c r="F21" s="9"/>
      <c r="G21" s="10"/>
      <c r="H21" s="10"/>
      <c r="I21" s="11"/>
      <c r="J21" s="350"/>
      <c r="K21" s="351"/>
      <c r="L21" s="352"/>
      <c r="M21" s="355"/>
      <c r="N21" s="356"/>
      <c r="O21" s="357"/>
    </row>
    <row r="22" spans="1:15">
      <c r="A22" s="19">
        <v>1987</v>
      </c>
      <c r="B22" s="396">
        <v>9.500451385974884E-2</v>
      </c>
      <c r="C22" s="10">
        <v>0.40000715851783752</v>
      </c>
      <c r="D22" s="10">
        <v>0.50498831272125244</v>
      </c>
      <c r="E22" s="11">
        <v>0.17058640718460083</v>
      </c>
      <c r="F22" s="396">
        <f>'TD7'!F25</f>
        <v>9.7106503140346703E-2</v>
      </c>
      <c r="G22" s="38">
        <f>'TD7'!G25</f>
        <v>0.3605484081161055</v>
      </c>
      <c r="H22" s="38">
        <f>'TD7'!H25</f>
        <v>0.54234510660171509</v>
      </c>
      <c r="I22" s="39">
        <f>'TD7'!I25</f>
        <v>0.20441843569278717</v>
      </c>
      <c r="J22" s="37">
        <f>'TD9'!F10</f>
        <v>0.20441843569278717</v>
      </c>
      <c r="K22" s="348">
        <f>'TD9'!F17</f>
        <v>0.23219349980354309</v>
      </c>
      <c r="L22" s="349">
        <f>'TD9'!F24</f>
        <v>0.20525626838207245</v>
      </c>
      <c r="M22" s="37">
        <f>'TD10'!H10</f>
        <v>0.19252456724643707</v>
      </c>
      <c r="N22" s="38">
        <f>'TD10'!H17</f>
        <v>0.16562643647193909</v>
      </c>
      <c r="O22" s="39">
        <f>'TD10'!H24</f>
        <v>0.20441843569278717</v>
      </c>
    </row>
    <row r="23" spans="1:15">
      <c r="A23" s="19">
        <v>1988</v>
      </c>
      <c r="B23" s="396">
        <v>9.654584527015686E-2</v>
      </c>
      <c r="C23" s="10">
        <v>0.39855334162712097</v>
      </c>
      <c r="D23" s="10">
        <v>0.50490081310272217</v>
      </c>
      <c r="E23" s="11">
        <v>0.17369794845581055</v>
      </c>
      <c r="F23" s="37"/>
      <c r="G23" s="10"/>
      <c r="H23" s="10"/>
      <c r="I23" s="11"/>
      <c r="J23" s="350"/>
      <c r="K23" s="351"/>
      <c r="L23" s="352"/>
      <c r="M23" s="355"/>
      <c r="N23" s="356"/>
      <c r="O23" s="357"/>
    </row>
    <row r="24" spans="1:15">
      <c r="A24" s="19">
        <v>1989</v>
      </c>
      <c r="B24" s="396">
        <v>9.206351637840271E-2</v>
      </c>
      <c r="C24" s="10">
        <v>0.40037813782691956</v>
      </c>
      <c r="D24" s="10">
        <v>0.50755834579467773</v>
      </c>
      <c r="E24" s="11">
        <v>0.1765921413898468</v>
      </c>
      <c r="F24" s="9"/>
      <c r="G24" s="10"/>
      <c r="H24" s="10"/>
      <c r="I24" s="11"/>
      <c r="J24" s="350"/>
      <c r="K24" s="351"/>
      <c r="L24" s="352"/>
      <c r="M24" s="355"/>
      <c r="N24" s="356"/>
      <c r="O24" s="357"/>
    </row>
    <row r="25" spans="1:15">
      <c r="A25" s="19">
        <v>1990</v>
      </c>
      <c r="B25" s="9">
        <v>8.9328281581401825E-2</v>
      </c>
      <c r="C25" s="10">
        <v>0.40795484185218811</v>
      </c>
      <c r="D25" s="10">
        <v>0.50271689891815186</v>
      </c>
      <c r="E25" s="11">
        <v>0.17182576656341553</v>
      </c>
      <c r="F25" s="9"/>
      <c r="G25" s="10"/>
      <c r="H25" s="10"/>
      <c r="I25" s="11"/>
      <c r="J25" s="350"/>
      <c r="K25" s="351"/>
      <c r="L25" s="352"/>
      <c r="M25" s="355"/>
      <c r="N25" s="356"/>
      <c r="O25" s="357"/>
    </row>
    <row r="26" spans="1:15">
      <c r="A26" s="19">
        <v>1991</v>
      </c>
      <c r="B26" s="9">
        <v>8.7234050035476685E-2</v>
      </c>
      <c r="C26" s="10">
        <v>0.4062235951423645</v>
      </c>
      <c r="D26" s="10">
        <v>0.5065423846244812</v>
      </c>
      <c r="E26" s="11">
        <v>0.18091574311256409</v>
      </c>
      <c r="F26" s="9"/>
      <c r="G26" s="10"/>
      <c r="H26" s="10"/>
      <c r="I26" s="11"/>
      <c r="J26" s="350"/>
      <c r="K26" s="351"/>
      <c r="L26" s="352"/>
      <c r="M26" s="355"/>
      <c r="N26" s="356"/>
      <c r="O26" s="357"/>
    </row>
    <row r="27" spans="1:15">
      <c r="A27" s="19">
        <v>1992</v>
      </c>
      <c r="B27" s="9">
        <v>7.7987618744373322E-2</v>
      </c>
      <c r="C27" s="10">
        <v>0.41195932030677795</v>
      </c>
      <c r="D27" s="10">
        <v>0.51005303859710693</v>
      </c>
      <c r="E27" s="11">
        <v>0.17498084902763367</v>
      </c>
      <c r="F27" s="9"/>
      <c r="G27" s="10"/>
      <c r="H27" s="10"/>
      <c r="I27" s="11"/>
      <c r="J27" s="350"/>
      <c r="K27" s="351"/>
      <c r="L27" s="352"/>
      <c r="M27" s="355"/>
      <c r="N27" s="356"/>
      <c r="O27" s="357"/>
    </row>
    <row r="28" spans="1:15">
      <c r="A28" s="19">
        <v>1993</v>
      </c>
      <c r="B28" s="9">
        <v>7.844950258731842E-2</v>
      </c>
      <c r="C28" s="10">
        <v>0.40941810607910156</v>
      </c>
      <c r="D28" s="10">
        <v>0.51213240623474121</v>
      </c>
      <c r="E28" s="11">
        <v>0.18789564073085785</v>
      </c>
      <c r="F28" s="9"/>
      <c r="G28" s="10"/>
      <c r="H28" s="10"/>
      <c r="I28" s="11"/>
      <c r="J28" s="350"/>
      <c r="K28" s="351"/>
      <c r="L28" s="352"/>
      <c r="M28" s="355"/>
      <c r="N28" s="356"/>
      <c r="O28" s="357"/>
    </row>
    <row r="29" spans="1:15">
      <c r="A29" s="19">
        <v>1994</v>
      </c>
      <c r="B29" s="9">
        <v>7.7552624046802521E-2</v>
      </c>
      <c r="C29" s="10">
        <v>0.41045373678207397</v>
      </c>
      <c r="D29" s="10">
        <v>0.5119936466217041</v>
      </c>
      <c r="E29" s="11">
        <v>0.19323830306529999</v>
      </c>
      <c r="F29" s="37">
        <f>'TD7'!F32</f>
        <v>7.4449908793150638E-2</v>
      </c>
      <c r="G29" s="38">
        <f>'TD7'!G32</f>
        <v>0.39222171977429932</v>
      </c>
      <c r="H29" s="38">
        <f>'TD7'!H32</f>
        <v>0.5333283543586731</v>
      </c>
      <c r="I29" s="39">
        <f>'TD7'!I32</f>
        <v>0.1851973831653595</v>
      </c>
      <c r="J29" s="37">
        <f>'TD9'!F11</f>
        <v>0.1851973831653595</v>
      </c>
      <c r="K29" s="348">
        <f>'TD9'!F18</f>
        <v>0.2013683021068573</v>
      </c>
      <c r="L29" s="349">
        <f>'TD9'!F25</f>
        <v>0.18325212597846985</v>
      </c>
      <c r="M29" s="37">
        <f>'TD10'!H11</f>
        <v>0.17011061310768127</v>
      </c>
      <c r="N29" s="38">
        <f>'TD10'!H18</f>
        <v>0.15598747134208679</v>
      </c>
      <c r="O29" s="39">
        <f>'TD10'!H25</f>
        <v>0.1851973831653595</v>
      </c>
    </row>
    <row r="30" spans="1:15">
      <c r="A30" s="19">
        <v>1995</v>
      </c>
      <c r="B30" s="9">
        <v>7.9833358526229858E-2</v>
      </c>
      <c r="C30" s="10">
        <v>0.40900003910064697</v>
      </c>
      <c r="D30" s="10">
        <v>0.51116663217544556</v>
      </c>
      <c r="E30" s="11">
        <v>0.1964225172996521</v>
      </c>
      <c r="F30" s="9"/>
      <c r="G30" s="10"/>
      <c r="H30" s="10"/>
      <c r="I30" s="11"/>
      <c r="J30" s="350"/>
      <c r="K30" s="351"/>
      <c r="L30" s="352"/>
      <c r="M30" s="355"/>
      <c r="N30" s="356"/>
      <c r="O30" s="357"/>
    </row>
    <row r="31" spans="1:15">
      <c r="A31" s="19">
        <v>1996</v>
      </c>
      <c r="B31" s="9">
        <v>7.5603857636451721E-2</v>
      </c>
      <c r="C31" s="10">
        <v>0.38432678580284119</v>
      </c>
      <c r="D31" s="10">
        <v>0.5400693416595459</v>
      </c>
      <c r="E31" s="11">
        <v>0.23320880532264709</v>
      </c>
      <c r="F31" s="9"/>
      <c r="G31" s="10"/>
      <c r="H31" s="10"/>
      <c r="I31" s="11"/>
      <c r="J31" s="350"/>
      <c r="K31" s="351"/>
      <c r="L31" s="352"/>
      <c r="M31" s="355"/>
      <c r="N31" s="356"/>
      <c r="O31" s="357"/>
    </row>
    <row r="32" spans="1:15">
      <c r="A32" s="19">
        <v>1997</v>
      </c>
      <c r="B32" s="9">
        <v>7.2580151259899139E-2</v>
      </c>
      <c r="C32" s="10">
        <v>0.37503501772880554</v>
      </c>
      <c r="D32" s="10">
        <v>0.55238485336303711</v>
      </c>
      <c r="E32" s="11">
        <v>0.25308188796043396</v>
      </c>
      <c r="F32" s="9"/>
      <c r="G32" s="10"/>
      <c r="H32" s="10"/>
      <c r="I32" s="11"/>
      <c r="J32" s="350"/>
      <c r="K32" s="351"/>
      <c r="L32" s="352"/>
      <c r="M32" s="355"/>
      <c r="N32" s="356"/>
      <c r="O32" s="357"/>
    </row>
    <row r="33" spans="1:15">
      <c r="A33" s="19">
        <v>1998</v>
      </c>
      <c r="B33" s="9">
        <v>7.0072926580905914E-2</v>
      </c>
      <c r="C33" s="10">
        <v>0.36664277315139771</v>
      </c>
      <c r="D33" s="10">
        <v>0.56328427791595459</v>
      </c>
      <c r="E33" s="11">
        <v>0.26698580384254456</v>
      </c>
      <c r="F33" s="9"/>
      <c r="G33" s="10"/>
      <c r="H33" s="10"/>
      <c r="I33" s="11"/>
      <c r="J33" s="350"/>
      <c r="K33" s="351"/>
      <c r="L33" s="352"/>
      <c r="M33" s="355"/>
      <c r="N33" s="356"/>
      <c r="O33" s="357"/>
    </row>
    <row r="34" spans="1:15">
      <c r="A34" s="19">
        <v>1999</v>
      </c>
      <c r="B34" s="9">
        <v>6.9944478571414948E-2</v>
      </c>
      <c r="C34" s="10">
        <v>0.3612971305847168</v>
      </c>
      <c r="D34" s="10">
        <v>0.56875842809677124</v>
      </c>
      <c r="E34" s="11">
        <v>0.27835509181022644</v>
      </c>
      <c r="F34" s="9"/>
      <c r="G34" s="10"/>
      <c r="H34" s="10"/>
      <c r="I34" s="11"/>
      <c r="J34" s="350"/>
      <c r="K34" s="351"/>
      <c r="L34" s="352"/>
      <c r="M34" s="355"/>
      <c r="N34" s="356"/>
      <c r="O34" s="357"/>
    </row>
    <row r="35" spans="1:15">
      <c r="A35" s="19">
        <v>2000</v>
      </c>
      <c r="B35" s="9">
        <v>6.9029413163661957E-2</v>
      </c>
      <c r="C35" s="10">
        <v>0.36040818691253662</v>
      </c>
      <c r="D35" s="10">
        <v>0.57056242227554321</v>
      </c>
      <c r="E35" s="11">
        <v>0.28112286329269409</v>
      </c>
      <c r="F35" s="37">
        <f>'TD7'!F38</f>
        <v>6.4073943172972742E-2</v>
      </c>
      <c r="G35" s="38">
        <f>'TD7'!G38</f>
        <v>0.34881892391764641</v>
      </c>
      <c r="H35" s="38">
        <f>'TD7'!H38</f>
        <v>0.58710718154907227</v>
      </c>
      <c r="I35" s="39">
        <f>'TD7'!I38</f>
        <v>0.23065227270126343</v>
      </c>
      <c r="J35" s="37">
        <f>'TD9'!F12</f>
        <v>0.23065227270126343</v>
      </c>
      <c r="K35" s="348">
        <f>'TD9'!F19</f>
        <v>0.26106345653533936</v>
      </c>
      <c r="L35" s="349">
        <f>'TD9'!F26</f>
        <v>0.23821243643760681</v>
      </c>
      <c r="M35" s="37">
        <f>'TD10'!H12</f>
        <v>0.20312018692493439</v>
      </c>
      <c r="N35" s="38">
        <f>'TD10'!H19</f>
        <v>0.1870475709438324</v>
      </c>
      <c r="O35" s="39">
        <f>'TD10'!H26</f>
        <v>0.23065227270126343</v>
      </c>
    </row>
    <row r="36" spans="1:15">
      <c r="A36" s="19">
        <v>2001</v>
      </c>
      <c r="B36" s="9">
        <v>7.1052275598049164E-2</v>
      </c>
      <c r="C36" s="10">
        <v>0.36786523461341858</v>
      </c>
      <c r="D36" s="10">
        <v>0.56108248233795166</v>
      </c>
      <c r="E36" s="11">
        <v>0.27050095796585083</v>
      </c>
      <c r="F36" s="9"/>
      <c r="G36" s="10"/>
      <c r="H36" s="10"/>
      <c r="I36" s="11"/>
      <c r="J36" s="350"/>
      <c r="K36" s="351"/>
      <c r="L36" s="352"/>
      <c r="M36" s="355"/>
      <c r="N36" s="356"/>
      <c r="O36" s="357"/>
    </row>
    <row r="37" spans="1:15">
      <c r="A37" s="19">
        <v>2002</v>
      </c>
      <c r="B37" s="9">
        <v>7.3817044496536255E-2</v>
      </c>
      <c r="C37" s="10">
        <v>0.38012611865997314</v>
      </c>
      <c r="D37" s="10">
        <v>0.54605686664581299</v>
      </c>
      <c r="E37" s="11">
        <v>0.25402337312698364</v>
      </c>
      <c r="F37" s="9"/>
      <c r="G37" s="10"/>
      <c r="H37" s="10"/>
      <c r="I37" s="11"/>
      <c r="J37" s="350"/>
      <c r="K37" s="351"/>
      <c r="L37" s="352"/>
      <c r="M37" s="355"/>
      <c r="N37" s="356"/>
      <c r="O37" s="357"/>
    </row>
    <row r="38" spans="1:15">
      <c r="A38" s="19">
        <v>2003</v>
      </c>
      <c r="B38" s="9">
        <v>7.336629182100296E-2</v>
      </c>
      <c r="C38" s="10">
        <v>0.38822492957115173</v>
      </c>
      <c r="D38" s="10">
        <v>0.53840875625610352</v>
      </c>
      <c r="E38" s="11">
        <v>0.24618318676948547</v>
      </c>
      <c r="F38" s="9"/>
      <c r="G38" s="10"/>
      <c r="H38" s="10"/>
      <c r="I38" s="11"/>
      <c r="J38" s="350"/>
      <c r="K38" s="351"/>
      <c r="L38" s="352"/>
      <c r="M38" s="355"/>
      <c r="N38" s="356"/>
      <c r="O38" s="357"/>
    </row>
    <row r="39" spans="1:15">
      <c r="A39" s="19">
        <v>2004</v>
      </c>
      <c r="B39" s="9">
        <v>7.5019508600234985E-2</v>
      </c>
      <c r="C39" s="10">
        <v>0.3952813446521759</v>
      </c>
      <c r="D39" s="10">
        <v>0.52969914674758911</v>
      </c>
      <c r="E39" s="11">
        <v>0.237641841173172</v>
      </c>
      <c r="F39" s="9"/>
      <c r="G39" s="10"/>
      <c r="H39" s="10"/>
      <c r="I39" s="11"/>
      <c r="J39" s="350"/>
      <c r="K39" s="351"/>
      <c r="L39" s="352"/>
      <c r="M39" s="355"/>
      <c r="N39" s="356"/>
      <c r="O39" s="357"/>
    </row>
    <row r="40" spans="1:15">
      <c r="A40" s="19">
        <v>2005</v>
      </c>
      <c r="B40" s="9">
        <v>7.5576789677143097E-2</v>
      </c>
      <c r="C40" s="10">
        <v>0.40069484710693359</v>
      </c>
      <c r="D40" s="10">
        <v>0.52372837066650391</v>
      </c>
      <c r="E40" s="11">
        <v>0.22511062026023865</v>
      </c>
      <c r="F40" s="9"/>
      <c r="G40" s="10"/>
      <c r="H40" s="10"/>
      <c r="I40" s="11"/>
      <c r="J40" s="350"/>
      <c r="K40" s="351"/>
      <c r="L40" s="352"/>
      <c r="M40" s="355"/>
      <c r="N40" s="356"/>
      <c r="O40" s="357"/>
    </row>
    <row r="41" spans="1:15">
      <c r="A41" s="19">
        <v>2006</v>
      </c>
      <c r="B41" s="9">
        <v>7.3055453598499298E-2</v>
      </c>
      <c r="C41" s="10">
        <v>0.39879798889160156</v>
      </c>
      <c r="D41" s="10">
        <v>0.52814656496047974</v>
      </c>
      <c r="E41" s="11">
        <v>0.2213207334280014</v>
      </c>
      <c r="F41" s="37">
        <f>'TD7'!F44</f>
        <v>7.2639316088330005E-2</v>
      </c>
      <c r="G41" s="38">
        <f>'TD7'!G44</f>
        <v>0.39631254696568502</v>
      </c>
      <c r="H41" s="38">
        <f>'TD7'!H44</f>
        <v>0.53104817867279097</v>
      </c>
      <c r="I41" s="39">
        <f>'TD7'!I44</f>
        <v>0.19624917209148399</v>
      </c>
      <c r="J41" s="37">
        <f>'TD9'!F13</f>
        <v>0.19624917209148399</v>
      </c>
      <c r="K41" s="348">
        <f>'TD9'!F20</f>
        <v>0.21660165488719901</v>
      </c>
      <c r="L41" s="349">
        <f>'TD9'!F27</f>
        <v>0.202634647488594</v>
      </c>
      <c r="M41" s="37">
        <f>'TD10'!H13</f>
        <v>0.19706605374813099</v>
      </c>
      <c r="N41" s="38">
        <f>'TD10'!H20</f>
        <v>0.18498663604259499</v>
      </c>
      <c r="O41" s="39">
        <f>'TD10'!H27</f>
        <v>0.19624917209148399</v>
      </c>
    </row>
    <row r="42" spans="1:15">
      <c r="A42" s="19">
        <v>2007</v>
      </c>
      <c r="B42" s="9">
        <v>7.0600166916847229E-2</v>
      </c>
      <c r="C42" s="10">
        <v>0.39351150393486023</v>
      </c>
      <c r="D42" s="10">
        <v>0.53588831424713135</v>
      </c>
      <c r="E42" s="11">
        <v>0.223748579621315</v>
      </c>
      <c r="F42" s="9"/>
      <c r="G42" s="10"/>
      <c r="H42" s="10"/>
      <c r="I42" s="11"/>
      <c r="J42" s="350"/>
      <c r="K42" s="351"/>
      <c r="L42" s="352"/>
      <c r="M42" s="355"/>
      <c r="N42" s="356"/>
      <c r="O42" s="357"/>
    </row>
    <row r="43" spans="1:15">
      <c r="A43" s="19">
        <v>2008</v>
      </c>
      <c r="B43" s="9">
        <v>6.9458089768886566E-2</v>
      </c>
      <c r="C43" s="10">
        <v>0.39850747585296631</v>
      </c>
      <c r="D43" s="10">
        <v>0.53203445672988892</v>
      </c>
      <c r="E43" s="11">
        <v>0.215929314494133</v>
      </c>
      <c r="F43" s="9"/>
      <c r="G43" s="10"/>
      <c r="H43" s="10"/>
      <c r="I43" s="11"/>
      <c r="J43" s="350"/>
      <c r="K43" s="351"/>
      <c r="L43" s="352"/>
      <c r="M43" s="355"/>
      <c r="N43" s="356"/>
      <c r="O43" s="357"/>
    </row>
    <row r="44" spans="1:15">
      <c r="A44" s="19">
        <v>2009</v>
      </c>
      <c r="B44" s="9">
        <v>6.4836829900741577E-2</v>
      </c>
      <c r="C44" s="10">
        <v>0.39463722705841064</v>
      </c>
      <c r="D44" s="10">
        <v>0.54052591323852539</v>
      </c>
      <c r="E44" s="11">
        <v>0.21701070666313171</v>
      </c>
      <c r="F44" s="9"/>
      <c r="G44" s="10"/>
      <c r="H44" s="10"/>
      <c r="I44" s="11"/>
      <c r="J44" s="350"/>
      <c r="K44" s="351"/>
      <c r="L44" s="352"/>
      <c r="M44" s="355"/>
      <c r="N44" s="356"/>
      <c r="O44" s="357"/>
    </row>
    <row r="45" spans="1:15">
      <c r="A45" s="19">
        <v>2010</v>
      </c>
      <c r="B45" s="9">
        <v>5.6094113737344742E-2</v>
      </c>
      <c r="C45" s="10">
        <v>0.38476952910423279</v>
      </c>
      <c r="D45" s="10">
        <v>0.55913633108139038</v>
      </c>
      <c r="E45" s="11">
        <v>0.23506593704223633</v>
      </c>
      <c r="F45" s="37">
        <f>'TD7'!F48</f>
        <v>5.5561356597732703E-2</v>
      </c>
      <c r="G45" s="38">
        <f>'TD7'!G48</f>
        <v>0.39104311158727001</v>
      </c>
      <c r="H45" s="38">
        <f>'TD7'!H48</f>
        <v>0.55339556932449296</v>
      </c>
      <c r="I45" s="39">
        <f>'TD7'!I48</f>
        <v>0.225744754076004</v>
      </c>
      <c r="J45" s="37">
        <f>'TD9'!F14</f>
        <v>0.225744754076004</v>
      </c>
      <c r="K45" s="348">
        <f>'TD9'!F21</f>
        <v>0.23768493533134499</v>
      </c>
      <c r="L45" s="349">
        <f>'TD9'!F28</f>
        <v>0.223218619823456</v>
      </c>
      <c r="M45" s="37">
        <f>'TD10'!H14</f>
        <v>0.21048842370510101</v>
      </c>
      <c r="N45" s="38">
        <f>'TD10'!H21</f>
        <v>0.20181430876254999</v>
      </c>
      <c r="O45" s="39">
        <f>'TD10'!H28</f>
        <v>0.225744754076004</v>
      </c>
    </row>
    <row r="46" spans="1:15">
      <c r="A46" s="19">
        <v>2011</v>
      </c>
      <c r="B46" s="9">
        <v>6.0976594686508179E-2</v>
      </c>
      <c r="C46" s="10">
        <v>0.38828158378601074</v>
      </c>
      <c r="D46" s="10">
        <v>0.55074179172515869</v>
      </c>
      <c r="E46" s="11">
        <v>0.22975511848926544</v>
      </c>
      <c r="F46" s="9"/>
      <c r="G46" s="10"/>
      <c r="H46" s="10"/>
      <c r="I46" s="11"/>
      <c r="J46" s="350"/>
      <c r="K46" s="351"/>
      <c r="L46" s="352"/>
      <c r="M46" s="355"/>
      <c r="N46" s="356"/>
      <c r="O46" s="357"/>
    </row>
    <row r="47" spans="1:15">
      <c r="A47" s="19">
        <v>2012</v>
      </c>
      <c r="B47" s="9">
        <v>6.3926041126251221E-2</v>
      </c>
      <c r="C47" s="10">
        <v>0.39095264673233032</v>
      </c>
      <c r="D47" s="10">
        <v>0.54512131214141846</v>
      </c>
      <c r="E47" s="11">
        <v>0.22357787191867828</v>
      </c>
      <c r="F47" s="9"/>
      <c r="G47" s="10"/>
      <c r="H47" s="10"/>
      <c r="I47" s="11"/>
      <c r="J47" s="350"/>
      <c r="K47" s="351"/>
      <c r="L47" s="352"/>
      <c r="M47" s="355"/>
      <c r="N47" s="356"/>
      <c r="O47" s="357"/>
    </row>
    <row r="48" spans="1:15">
      <c r="A48" s="19">
        <v>2013</v>
      </c>
      <c r="B48" s="9"/>
      <c r="C48" s="10"/>
      <c r="D48" s="10"/>
      <c r="E48" s="11"/>
      <c r="F48" s="9"/>
      <c r="G48" s="10"/>
      <c r="H48" s="10"/>
      <c r="I48" s="11"/>
      <c r="J48" s="350"/>
      <c r="K48" s="351"/>
      <c r="L48" s="352"/>
      <c r="M48" s="355"/>
      <c r="N48" s="356"/>
      <c r="O48" s="357"/>
    </row>
    <row r="49" spans="1:15">
      <c r="A49" s="19">
        <v>2014</v>
      </c>
      <c r="B49" s="9"/>
      <c r="C49" s="12"/>
      <c r="D49" s="12"/>
      <c r="E49" s="13"/>
      <c r="F49" s="9"/>
      <c r="G49" s="10"/>
      <c r="H49" s="10"/>
      <c r="I49" s="11"/>
      <c r="J49" s="33"/>
      <c r="K49" s="12"/>
      <c r="L49" s="13"/>
      <c r="M49" s="355"/>
      <c r="N49" s="356"/>
      <c r="O49" s="357"/>
    </row>
    <row r="50" spans="1:15" ht="15.75" thickBot="1">
      <c r="A50" s="20">
        <v>2015</v>
      </c>
      <c r="B50" s="14"/>
      <c r="C50" s="15"/>
      <c r="D50" s="15"/>
      <c r="E50" s="16"/>
      <c r="F50" s="14"/>
      <c r="G50" s="34"/>
      <c r="H50" s="34"/>
      <c r="I50" s="35"/>
      <c r="J50" s="347"/>
      <c r="K50" s="15"/>
      <c r="L50" s="16"/>
      <c r="M50" s="358"/>
      <c r="N50" s="359"/>
      <c r="O50" s="360"/>
    </row>
  </sheetData>
  <mergeCells count="6">
    <mergeCell ref="M2:O3"/>
    <mergeCell ref="B2:E2"/>
    <mergeCell ref="B3:E3"/>
    <mergeCell ref="F2:I2"/>
    <mergeCell ref="F3:I3"/>
    <mergeCell ref="J2:L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IX39"/>
  <sheetViews>
    <sheetView workbookViewId="0">
      <pane ySplit="9" topLeftCell="A13" activePane="bottomLeft" state="frozen"/>
      <selection activeCell="O15" sqref="O15"/>
      <selection pane="bottomLeft" activeCell="O17" sqref="O17"/>
    </sheetView>
  </sheetViews>
  <sheetFormatPr defaultColWidth="9.140625" defaultRowHeight="14.25"/>
  <cols>
    <col min="1" max="3" width="12.140625" style="41" customWidth="1"/>
    <col min="4" max="4" width="14.5703125" style="41" customWidth="1"/>
    <col min="5" max="14" width="11" style="41" customWidth="1"/>
    <col min="15" max="15" width="14" style="41" customWidth="1"/>
    <col min="16" max="16384" width="9.140625" style="41"/>
  </cols>
  <sheetData>
    <row r="1" spans="1:258" ht="15.75" customHeight="1">
      <c r="A1" s="40" t="s">
        <v>31</v>
      </c>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c r="DH1" s="42"/>
      <c r="DI1" s="42"/>
      <c r="DJ1" s="42"/>
      <c r="DK1" s="42"/>
      <c r="DL1" s="42"/>
      <c r="DM1" s="42"/>
      <c r="DN1" s="42"/>
      <c r="DO1" s="42"/>
      <c r="DP1" s="42"/>
      <c r="DQ1" s="42"/>
      <c r="DR1" s="42"/>
      <c r="DS1" s="42"/>
      <c r="DT1" s="42"/>
      <c r="DU1" s="42"/>
      <c r="DV1" s="42"/>
      <c r="DW1" s="42"/>
      <c r="DX1" s="42"/>
      <c r="DY1" s="42"/>
      <c r="DZ1" s="42"/>
      <c r="EA1" s="42"/>
      <c r="EB1" s="42"/>
      <c r="EC1" s="42"/>
      <c r="ED1" s="42"/>
      <c r="EE1" s="42"/>
      <c r="EF1" s="42"/>
      <c r="EG1" s="42"/>
      <c r="EH1" s="42"/>
      <c r="EI1" s="42"/>
      <c r="EJ1" s="42"/>
      <c r="EK1" s="42"/>
      <c r="EL1" s="42"/>
      <c r="EM1" s="42"/>
      <c r="EN1" s="42"/>
      <c r="EO1" s="42"/>
      <c r="EP1" s="42"/>
      <c r="EQ1" s="42"/>
      <c r="ER1" s="42"/>
      <c r="ES1" s="42"/>
      <c r="ET1" s="42"/>
      <c r="EU1" s="42"/>
      <c r="EV1" s="42"/>
      <c r="EW1" s="42"/>
      <c r="EX1" s="42"/>
      <c r="EY1" s="42"/>
      <c r="EZ1" s="42"/>
      <c r="FA1" s="42"/>
      <c r="FB1" s="42"/>
      <c r="FC1" s="42"/>
      <c r="FD1" s="42"/>
      <c r="FE1" s="42"/>
      <c r="FF1" s="42"/>
      <c r="FG1" s="42"/>
      <c r="FH1" s="42"/>
      <c r="FI1" s="42"/>
      <c r="FJ1" s="42"/>
      <c r="FK1" s="42"/>
      <c r="FL1" s="42"/>
      <c r="FM1" s="42"/>
      <c r="FN1" s="42"/>
      <c r="FO1" s="42"/>
      <c r="FP1" s="42"/>
      <c r="FQ1" s="42"/>
      <c r="FR1" s="42"/>
      <c r="FS1" s="42"/>
      <c r="FT1" s="42"/>
      <c r="FU1" s="42"/>
      <c r="FV1" s="42"/>
      <c r="FW1" s="42"/>
      <c r="FX1" s="42"/>
      <c r="FY1" s="42"/>
      <c r="FZ1" s="42"/>
      <c r="GA1" s="42"/>
      <c r="GB1" s="42"/>
      <c r="GC1" s="42"/>
      <c r="GD1" s="42"/>
      <c r="GE1" s="42"/>
      <c r="GF1" s="42"/>
      <c r="GG1" s="42"/>
      <c r="GH1" s="42"/>
      <c r="GI1" s="42"/>
      <c r="GJ1" s="42"/>
      <c r="GK1" s="42"/>
      <c r="GL1" s="42"/>
      <c r="GM1" s="42"/>
      <c r="GN1" s="42"/>
      <c r="GO1" s="42"/>
      <c r="GP1" s="42"/>
      <c r="GQ1" s="42"/>
      <c r="GR1" s="42"/>
      <c r="GS1" s="42"/>
      <c r="GT1" s="42"/>
      <c r="GU1" s="42"/>
      <c r="GV1" s="42"/>
      <c r="GW1" s="42"/>
      <c r="GX1" s="42"/>
      <c r="GY1" s="42"/>
      <c r="GZ1" s="42"/>
      <c r="HA1" s="42"/>
      <c r="HB1" s="42"/>
      <c r="HC1" s="42"/>
      <c r="HD1" s="42"/>
      <c r="HE1" s="42"/>
      <c r="HF1" s="42"/>
      <c r="HG1" s="42"/>
      <c r="HH1" s="42"/>
      <c r="HI1" s="42"/>
      <c r="HJ1" s="42"/>
      <c r="HK1" s="42"/>
      <c r="HL1" s="42"/>
      <c r="HM1" s="42"/>
      <c r="HN1" s="42"/>
      <c r="HO1" s="42"/>
      <c r="HP1" s="42"/>
      <c r="HQ1" s="42"/>
      <c r="HR1" s="42"/>
      <c r="HS1" s="42"/>
      <c r="HT1" s="42"/>
      <c r="HU1" s="42"/>
      <c r="HV1" s="42"/>
      <c r="HW1" s="42"/>
      <c r="HX1" s="42"/>
      <c r="HY1" s="42"/>
      <c r="HZ1" s="42"/>
      <c r="IA1" s="42"/>
      <c r="IB1" s="42"/>
      <c r="IC1" s="42"/>
      <c r="ID1" s="42"/>
      <c r="IE1" s="42"/>
      <c r="IF1" s="42"/>
      <c r="IG1" s="42"/>
      <c r="IH1" s="42"/>
      <c r="II1" s="42"/>
      <c r="IJ1" s="42"/>
      <c r="IK1" s="42"/>
      <c r="IL1" s="42"/>
      <c r="IM1" s="42"/>
      <c r="IN1" s="42"/>
      <c r="IO1" s="42"/>
      <c r="IP1" s="42"/>
      <c r="IQ1" s="42"/>
      <c r="IR1" s="42"/>
      <c r="IS1" s="42"/>
      <c r="IT1" s="42"/>
      <c r="IU1" s="42"/>
      <c r="IV1" s="42"/>
      <c r="IW1" s="42"/>
      <c r="IX1" s="42"/>
    </row>
    <row r="2" spans="1:258" ht="15" thickBot="1">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c r="FH2" s="42"/>
      <c r="FI2" s="42"/>
      <c r="FJ2" s="42"/>
      <c r="FK2" s="42"/>
      <c r="FL2" s="42"/>
      <c r="FM2" s="42"/>
      <c r="FN2" s="42"/>
      <c r="FO2" s="42"/>
      <c r="FP2" s="42"/>
      <c r="FQ2" s="42"/>
      <c r="FR2" s="42"/>
      <c r="FS2" s="42"/>
      <c r="FT2" s="42"/>
      <c r="FU2" s="42"/>
      <c r="FV2" s="42"/>
      <c r="FW2" s="42"/>
      <c r="FX2" s="42"/>
      <c r="FY2" s="42"/>
      <c r="FZ2" s="42"/>
      <c r="GA2" s="42"/>
      <c r="GB2" s="42"/>
      <c r="GC2" s="42"/>
      <c r="GD2" s="42"/>
      <c r="GE2" s="42"/>
      <c r="GF2" s="42"/>
      <c r="GG2" s="42"/>
      <c r="GH2" s="42"/>
      <c r="GI2" s="42"/>
      <c r="GJ2" s="42"/>
      <c r="GK2" s="42"/>
      <c r="GL2" s="42"/>
      <c r="GM2" s="42"/>
      <c r="GN2" s="42"/>
      <c r="GO2" s="42"/>
      <c r="GP2" s="42"/>
      <c r="GQ2" s="42"/>
      <c r="GR2" s="42"/>
      <c r="GS2" s="42"/>
      <c r="GT2" s="42"/>
      <c r="GU2" s="42"/>
      <c r="GV2" s="42"/>
      <c r="GW2" s="42"/>
      <c r="GX2" s="42"/>
      <c r="GY2" s="42"/>
      <c r="GZ2" s="42"/>
      <c r="HA2" s="42"/>
      <c r="HB2" s="42"/>
      <c r="HC2" s="42"/>
      <c r="HD2" s="42"/>
      <c r="HE2" s="42"/>
      <c r="HF2" s="42"/>
      <c r="HG2" s="42"/>
      <c r="HH2" s="42"/>
      <c r="HI2" s="42"/>
      <c r="HJ2" s="42"/>
      <c r="HK2" s="42"/>
      <c r="HL2" s="42"/>
      <c r="HM2" s="42"/>
      <c r="HN2" s="42"/>
      <c r="HO2" s="42"/>
      <c r="HP2" s="42"/>
      <c r="HQ2" s="42"/>
      <c r="HR2" s="42"/>
      <c r="HS2" s="42"/>
      <c r="HT2" s="42"/>
      <c r="HU2" s="42"/>
      <c r="HV2" s="42"/>
      <c r="HW2" s="42"/>
      <c r="HX2" s="42"/>
      <c r="HY2" s="42"/>
      <c r="HZ2" s="42"/>
      <c r="IA2" s="42"/>
      <c r="IB2" s="42"/>
      <c r="IC2" s="42"/>
      <c r="ID2" s="42"/>
      <c r="IE2" s="42"/>
      <c r="IF2" s="42"/>
      <c r="IG2" s="42"/>
      <c r="IH2" s="42"/>
      <c r="II2" s="42"/>
      <c r="IJ2" s="42"/>
      <c r="IK2" s="42"/>
      <c r="IL2" s="42"/>
      <c r="IM2" s="42"/>
      <c r="IN2" s="42"/>
      <c r="IO2" s="42"/>
      <c r="IP2" s="42"/>
      <c r="IQ2" s="42"/>
      <c r="IR2" s="42"/>
      <c r="IS2" s="42"/>
      <c r="IT2" s="42"/>
      <c r="IU2" s="42"/>
      <c r="IV2" s="42"/>
      <c r="IW2" s="42"/>
      <c r="IX2" s="42"/>
    </row>
    <row r="3" spans="1:258" ht="24.95" customHeight="1">
      <c r="A3" s="397" t="s">
        <v>32</v>
      </c>
      <c r="B3" s="398"/>
      <c r="C3" s="398"/>
      <c r="D3" s="398"/>
      <c r="E3" s="398"/>
      <c r="F3" s="398"/>
      <c r="G3" s="398"/>
      <c r="H3" s="398"/>
      <c r="I3" s="398"/>
      <c r="J3" s="398"/>
      <c r="K3" s="398"/>
      <c r="L3" s="398"/>
      <c r="M3" s="398"/>
      <c r="N3" s="398"/>
      <c r="O3" s="399"/>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2"/>
      <c r="CX3" s="42"/>
      <c r="CY3" s="42"/>
      <c r="CZ3" s="42"/>
      <c r="DA3" s="42"/>
      <c r="DB3" s="42"/>
      <c r="DC3" s="42"/>
      <c r="DD3" s="42"/>
      <c r="DE3" s="42"/>
      <c r="DF3" s="42"/>
      <c r="DG3" s="42"/>
      <c r="DH3" s="42"/>
      <c r="DI3" s="42"/>
      <c r="DJ3" s="42"/>
      <c r="DK3" s="42"/>
      <c r="DL3" s="42"/>
      <c r="DM3" s="42"/>
      <c r="DN3" s="42"/>
      <c r="DO3" s="42"/>
      <c r="DP3" s="42"/>
      <c r="DQ3" s="42"/>
      <c r="DR3" s="42"/>
      <c r="DS3" s="42"/>
      <c r="DT3" s="42"/>
      <c r="DU3" s="42"/>
      <c r="DV3" s="42"/>
      <c r="DW3" s="42"/>
      <c r="DX3" s="42"/>
      <c r="DY3" s="42"/>
      <c r="DZ3" s="42"/>
      <c r="EA3" s="42"/>
      <c r="EB3" s="42"/>
      <c r="EC3" s="42"/>
      <c r="ED3" s="42"/>
      <c r="EE3" s="42"/>
      <c r="EF3" s="42"/>
      <c r="EG3" s="42"/>
      <c r="EH3" s="42"/>
      <c r="EI3" s="42"/>
      <c r="EJ3" s="42"/>
      <c r="EK3" s="42"/>
      <c r="EL3" s="42"/>
      <c r="EM3" s="42"/>
      <c r="EN3" s="42"/>
      <c r="EO3" s="42"/>
      <c r="EP3" s="42"/>
      <c r="EQ3" s="42"/>
      <c r="ER3" s="42"/>
      <c r="ES3" s="42"/>
      <c r="ET3" s="42"/>
      <c r="EU3" s="42"/>
      <c r="EV3" s="42"/>
      <c r="EW3" s="42"/>
      <c r="EX3" s="42"/>
      <c r="EY3" s="42"/>
      <c r="EZ3" s="42"/>
      <c r="FA3" s="42"/>
      <c r="FB3" s="42"/>
      <c r="FC3" s="42"/>
      <c r="FD3" s="42"/>
      <c r="FE3" s="42"/>
      <c r="FF3" s="42"/>
      <c r="FG3" s="42"/>
      <c r="FH3" s="42"/>
      <c r="FI3" s="42"/>
      <c r="FJ3" s="42"/>
      <c r="FK3" s="42"/>
      <c r="FL3" s="42"/>
      <c r="FM3" s="42"/>
      <c r="FN3" s="42"/>
      <c r="FO3" s="42"/>
      <c r="FP3" s="42"/>
      <c r="FQ3" s="42"/>
      <c r="FR3" s="42"/>
      <c r="FS3" s="42"/>
      <c r="FT3" s="42"/>
      <c r="FU3" s="42"/>
      <c r="FV3" s="42"/>
      <c r="FW3" s="42"/>
      <c r="FX3" s="42"/>
      <c r="FY3" s="42"/>
      <c r="FZ3" s="42"/>
      <c r="GA3" s="42"/>
      <c r="GB3" s="42"/>
      <c r="GC3" s="42"/>
      <c r="GD3" s="42"/>
      <c r="GE3" s="42"/>
      <c r="GF3" s="42"/>
      <c r="GG3" s="42"/>
      <c r="GH3" s="42"/>
      <c r="GI3" s="42"/>
      <c r="GJ3" s="42"/>
      <c r="GK3" s="42"/>
      <c r="GL3" s="42"/>
      <c r="GM3" s="42"/>
      <c r="GN3" s="42"/>
      <c r="GO3" s="42"/>
      <c r="GP3" s="42"/>
      <c r="GQ3" s="42"/>
      <c r="GR3" s="42"/>
      <c r="GS3" s="42"/>
      <c r="GT3" s="42"/>
      <c r="GU3" s="42"/>
      <c r="GV3" s="42"/>
      <c r="GW3" s="42"/>
      <c r="GX3" s="42"/>
      <c r="GY3" s="42"/>
      <c r="GZ3" s="42"/>
      <c r="HA3" s="42"/>
      <c r="HB3" s="42"/>
      <c r="HC3" s="42"/>
      <c r="HD3" s="42"/>
      <c r="HE3" s="42"/>
      <c r="HF3" s="42"/>
      <c r="HG3" s="42"/>
      <c r="HH3" s="42"/>
      <c r="HI3" s="42"/>
      <c r="HJ3" s="42"/>
      <c r="HK3" s="42"/>
      <c r="HL3" s="42"/>
      <c r="HM3" s="42"/>
      <c r="HN3" s="42"/>
      <c r="HO3" s="42"/>
      <c r="HP3" s="42"/>
      <c r="HQ3" s="42"/>
      <c r="HR3" s="42"/>
      <c r="HS3" s="42"/>
      <c r="HT3" s="42"/>
      <c r="HU3" s="42"/>
      <c r="HV3" s="42"/>
      <c r="HW3" s="42"/>
      <c r="HX3" s="42"/>
      <c r="HY3" s="42"/>
      <c r="HZ3" s="42"/>
      <c r="IA3" s="42"/>
      <c r="IB3" s="42"/>
      <c r="IC3" s="42"/>
      <c r="ID3" s="42"/>
      <c r="IE3" s="42"/>
      <c r="IF3" s="42"/>
      <c r="IG3" s="42"/>
      <c r="IH3" s="42"/>
      <c r="II3" s="42"/>
      <c r="IJ3" s="42"/>
      <c r="IK3" s="42"/>
      <c r="IL3" s="42"/>
      <c r="IM3" s="42"/>
      <c r="IN3" s="42"/>
      <c r="IO3" s="42"/>
      <c r="IP3" s="42"/>
      <c r="IQ3" s="42"/>
      <c r="IR3" s="42"/>
      <c r="IS3" s="42"/>
      <c r="IT3" s="42"/>
      <c r="IU3" s="42"/>
      <c r="IV3" s="42"/>
      <c r="IW3" s="42"/>
      <c r="IX3" s="42"/>
    </row>
    <row r="4" spans="1:258">
      <c r="A4" s="43"/>
      <c r="B4" s="44"/>
      <c r="C4" s="44"/>
      <c r="D4" s="44"/>
      <c r="E4" s="44"/>
      <c r="F4" s="45"/>
      <c r="G4" s="45"/>
      <c r="H4" s="45"/>
      <c r="I4" s="45"/>
      <c r="J4" s="45"/>
      <c r="K4" s="45"/>
      <c r="L4" s="45"/>
      <c r="M4" s="45"/>
      <c r="N4" s="45"/>
      <c r="O4" s="46"/>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c r="CA4" s="42"/>
      <c r="CB4" s="42"/>
      <c r="CC4" s="42"/>
      <c r="CD4" s="42"/>
      <c r="CE4" s="42"/>
      <c r="CF4" s="42"/>
      <c r="CG4" s="42"/>
      <c r="CH4" s="42"/>
      <c r="CI4" s="42"/>
      <c r="CJ4" s="42"/>
      <c r="CK4" s="42"/>
      <c r="CL4" s="42"/>
      <c r="CM4" s="42"/>
      <c r="CN4" s="42"/>
      <c r="CO4" s="42"/>
      <c r="CP4" s="42"/>
      <c r="CQ4" s="42"/>
      <c r="CR4" s="42"/>
      <c r="CS4" s="42"/>
      <c r="CT4" s="42"/>
      <c r="CU4" s="42"/>
      <c r="CV4" s="42"/>
      <c r="CW4" s="42"/>
      <c r="CX4" s="42"/>
      <c r="CY4" s="42"/>
      <c r="CZ4" s="42"/>
      <c r="DA4" s="42"/>
      <c r="DB4" s="42"/>
      <c r="DC4" s="42"/>
      <c r="DD4" s="42"/>
      <c r="DE4" s="42"/>
      <c r="DF4" s="42"/>
      <c r="DG4" s="42"/>
      <c r="DH4" s="42"/>
      <c r="DI4" s="42"/>
      <c r="DJ4" s="42"/>
      <c r="DK4" s="42"/>
      <c r="DL4" s="42"/>
      <c r="DM4" s="42"/>
      <c r="DN4" s="42"/>
      <c r="DO4" s="42"/>
      <c r="DP4" s="42"/>
      <c r="DQ4" s="42"/>
      <c r="DR4" s="42"/>
      <c r="DS4" s="42"/>
      <c r="DT4" s="42"/>
      <c r="DU4" s="42"/>
      <c r="DV4" s="42"/>
      <c r="DW4" s="42"/>
      <c r="DX4" s="42"/>
      <c r="DY4" s="42"/>
      <c r="DZ4" s="42"/>
      <c r="EA4" s="42"/>
      <c r="EB4" s="42"/>
      <c r="EC4" s="42"/>
      <c r="ED4" s="42"/>
      <c r="EE4" s="42"/>
      <c r="EF4" s="42"/>
      <c r="EG4" s="42"/>
      <c r="EH4" s="42"/>
      <c r="EI4" s="42"/>
      <c r="EJ4" s="42"/>
      <c r="EK4" s="42"/>
      <c r="EL4" s="42"/>
      <c r="EM4" s="42"/>
      <c r="EN4" s="42"/>
      <c r="EO4" s="42"/>
      <c r="EP4" s="42"/>
      <c r="EQ4" s="42"/>
      <c r="ER4" s="42"/>
      <c r="ES4" s="42"/>
      <c r="ET4" s="42"/>
      <c r="EU4" s="42"/>
      <c r="EV4" s="42"/>
      <c r="EW4" s="42"/>
      <c r="EX4" s="42"/>
      <c r="EY4" s="42"/>
      <c r="EZ4" s="42"/>
      <c r="FA4" s="42"/>
      <c r="FB4" s="42"/>
      <c r="FC4" s="42"/>
      <c r="FD4" s="42"/>
      <c r="FE4" s="42"/>
      <c r="FF4" s="42"/>
      <c r="FG4" s="42"/>
      <c r="FH4" s="42"/>
      <c r="FI4" s="42"/>
      <c r="FJ4" s="42"/>
      <c r="FK4" s="42"/>
      <c r="FL4" s="42"/>
      <c r="FM4" s="42"/>
      <c r="FN4" s="42"/>
      <c r="FO4" s="42"/>
      <c r="FP4" s="42"/>
      <c r="FQ4" s="42"/>
      <c r="FR4" s="42"/>
      <c r="FS4" s="42"/>
      <c r="FT4" s="42"/>
      <c r="FU4" s="42"/>
      <c r="FV4" s="42"/>
      <c r="FW4" s="42"/>
      <c r="FX4" s="42"/>
      <c r="FY4" s="42"/>
      <c r="FZ4" s="42"/>
      <c r="GA4" s="42"/>
      <c r="GB4" s="42"/>
      <c r="GC4" s="42"/>
      <c r="GD4" s="42"/>
      <c r="GE4" s="42"/>
      <c r="GF4" s="42"/>
      <c r="GG4" s="42"/>
      <c r="GH4" s="42"/>
      <c r="GI4" s="42"/>
      <c r="GJ4" s="42"/>
      <c r="GK4" s="42"/>
      <c r="GL4" s="42"/>
      <c r="GM4" s="42"/>
      <c r="GN4" s="42"/>
      <c r="GO4" s="42"/>
      <c r="GP4" s="42"/>
      <c r="GQ4" s="42"/>
      <c r="GR4" s="42"/>
      <c r="GS4" s="42"/>
      <c r="GT4" s="42"/>
      <c r="GU4" s="42"/>
      <c r="GV4" s="42"/>
      <c r="GW4" s="42"/>
      <c r="GX4" s="42"/>
      <c r="GY4" s="42"/>
      <c r="GZ4" s="42"/>
      <c r="HA4" s="42"/>
      <c r="HB4" s="42"/>
      <c r="HC4" s="42"/>
      <c r="HD4" s="42"/>
      <c r="HE4" s="42"/>
      <c r="HF4" s="42"/>
      <c r="HG4" s="42"/>
      <c r="HH4" s="42"/>
      <c r="HI4" s="42"/>
      <c r="HJ4" s="42"/>
      <c r="HK4" s="42"/>
      <c r="HL4" s="42"/>
      <c r="HM4" s="42"/>
      <c r="HN4" s="42"/>
      <c r="HO4" s="42"/>
      <c r="HP4" s="42"/>
      <c r="HQ4" s="42"/>
      <c r="HR4" s="42"/>
      <c r="HS4" s="42"/>
      <c r="HT4" s="42"/>
      <c r="HU4" s="42"/>
      <c r="HV4" s="42"/>
      <c r="HW4" s="42"/>
      <c r="HX4" s="42"/>
      <c r="HY4" s="42"/>
      <c r="HZ4" s="42"/>
      <c r="IA4" s="42"/>
      <c r="IB4" s="42"/>
      <c r="IC4" s="42"/>
      <c r="ID4" s="42"/>
      <c r="IE4" s="42"/>
      <c r="IF4" s="42"/>
      <c r="IG4" s="42"/>
      <c r="IH4" s="42"/>
      <c r="II4" s="42"/>
      <c r="IJ4" s="42"/>
      <c r="IK4" s="42"/>
      <c r="IL4" s="42"/>
      <c r="IM4" s="42"/>
      <c r="IN4" s="42"/>
      <c r="IO4" s="42"/>
      <c r="IP4" s="42"/>
      <c r="IQ4" s="42"/>
      <c r="IR4" s="42"/>
      <c r="IS4" s="42"/>
      <c r="IT4" s="42"/>
      <c r="IU4" s="42"/>
      <c r="IV4" s="42"/>
      <c r="IW4" s="42"/>
      <c r="IX4" s="42"/>
    </row>
    <row r="5" spans="1:258" ht="15" thickBot="1">
      <c r="A5" s="47"/>
      <c r="B5" s="48" t="s">
        <v>33</v>
      </c>
      <c r="C5" s="48" t="s">
        <v>34</v>
      </c>
      <c r="D5" s="48" t="s">
        <v>35</v>
      </c>
      <c r="E5" s="48" t="s">
        <v>36</v>
      </c>
      <c r="F5" s="48" t="s">
        <v>37</v>
      </c>
      <c r="G5" s="48" t="s">
        <v>38</v>
      </c>
      <c r="H5" s="48" t="s">
        <v>39</v>
      </c>
      <c r="I5" s="48" t="s">
        <v>40</v>
      </c>
      <c r="J5" s="48" t="s">
        <v>41</v>
      </c>
      <c r="K5" s="48" t="s">
        <v>42</v>
      </c>
      <c r="L5" s="48" t="s">
        <v>43</v>
      </c>
      <c r="M5" s="48" t="s">
        <v>44</v>
      </c>
      <c r="N5" s="48" t="s">
        <v>45</v>
      </c>
      <c r="O5" s="49" t="s">
        <v>46</v>
      </c>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c r="BA5" s="42"/>
      <c r="BB5" s="42"/>
      <c r="BC5" s="42"/>
      <c r="BD5" s="42"/>
      <c r="BE5" s="42"/>
      <c r="BF5" s="42"/>
      <c r="BG5" s="42"/>
      <c r="BH5" s="42"/>
      <c r="BI5" s="42"/>
      <c r="BJ5" s="42"/>
      <c r="BK5" s="42"/>
      <c r="BL5" s="42"/>
      <c r="BM5" s="42"/>
      <c r="BN5" s="42"/>
      <c r="BO5" s="42"/>
      <c r="BP5" s="42"/>
      <c r="BQ5" s="42"/>
      <c r="BR5" s="42"/>
      <c r="BS5" s="42"/>
      <c r="BT5" s="42"/>
      <c r="BU5" s="42"/>
      <c r="BV5" s="42"/>
      <c r="BW5" s="42"/>
      <c r="BX5" s="42"/>
      <c r="BY5" s="42"/>
      <c r="BZ5" s="42"/>
      <c r="CA5" s="42"/>
      <c r="CB5" s="42"/>
      <c r="CC5" s="42"/>
      <c r="CD5" s="42"/>
      <c r="CE5" s="42"/>
      <c r="CF5" s="42"/>
      <c r="CG5" s="42"/>
      <c r="CH5" s="42"/>
      <c r="CI5" s="42"/>
      <c r="CJ5" s="42"/>
      <c r="CK5" s="42"/>
      <c r="CL5" s="42"/>
      <c r="CM5" s="42"/>
      <c r="CN5" s="42"/>
      <c r="CO5" s="42"/>
      <c r="CP5" s="42"/>
      <c r="CQ5" s="42"/>
      <c r="CR5" s="42"/>
      <c r="CS5" s="42"/>
      <c r="CT5" s="42"/>
      <c r="CU5" s="42"/>
      <c r="CV5" s="42"/>
      <c r="CW5" s="42"/>
      <c r="CX5" s="42"/>
      <c r="CY5" s="42"/>
      <c r="CZ5" s="42"/>
      <c r="DA5" s="42"/>
      <c r="DB5" s="42"/>
      <c r="DC5" s="42"/>
      <c r="DD5" s="42"/>
      <c r="DE5" s="42"/>
      <c r="DF5" s="42"/>
      <c r="DG5" s="42"/>
      <c r="DH5" s="42"/>
      <c r="DI5" s="42"/>
      <c r="DJ5" s="42"/>
      <c r="DK5" s="42"/>
      <c r="DL5" s="42"/>
      <c r="DM5" s="42"/>
      <c r="DN5" s="42"/>
      <c r="DO5" s="42"/>
      <c r="DP5" s="42"/>
      <c r="DQ5" s="42"/>
      <c r="DR5" s="42"/>
      <c r="DS5" s="42"/>
      <c r="DT5" s="42"/>
      <c r="DU5" s="42"/>
      <c r="DV5" s="42"/>
      <c r="DW5" s="42"/>
      <c r="DX5" s="42"/>
      <c r="DY5" s="42"/>
      <c r="DZ5" s="42"/>
      <c r="EA5" s="42"/>
      <c r="EB5" s="42"/>
      <c r="EC5" s="42"/>
      <c r="ED5" s="42"/>
      <c r="EE5" s="42"/>
      <c r="EF5" s="42"/>
      <c r="EG5" s="42"/>
      <c r="EH5" s="42"/>
      <c r="EI5" s="42"/>
      <c r="EJ5" s="42"/>
      <c r="EK5" s="42"/>
      <c r="EL5" s="42"/>
      <c r="EM5" s="42"/>
      <c r="EN5" s="42"/>
      <c r="EO5" s="42"/>
      <c r="EP5" s="42"/>
      <c r="EQ5" s="42"/>
      <c r="ER5" s="42"/>
      <c r="ES5" s="42"/>
      <c r="ET5" s="42"/>
      <c r="EU5" s="42"/>
      <c r="EV5" s="42"/>
      <c r="EW5" s="42"/>
      <c r="EX5" s="42"/>
      <c r="EY5" s="42"/>
      <c r="EZ5" s="42"/>
      <c r="FA5" s="42"/>
      <c r="FB5" s="42"/>
      <c r="FC5" s="42"/>
      <c r="FD5" s="42"/>
      <c r="FE5" s="42"/>
      <c r="FF5" s="42"/>
      <c r="FG5" s="42"/>
      <c r="FH5" s="42"/>
      <c r="FI5" s="42"/>
      <c r="FJ5" s="42"/>
      <c r="FK5" s="42"/>
      <c r="FL5" s="42"/>
      <c r="FM5" s="42"/>
      <c r="FN5" s="42"/>
      <c r="FO5" s="42"/>
      <c r="FP5" s="42"/>
      <c r="FQ5" s="42"/>
      <c r="FR5" s="42"/>
      <c r="FS5" s="42"/>
      <c r="FT5" s="42"/>
      <c r="FU5" s="42"/>
      <c r="FV5" s="42"/>
      <c r="FW5" s="42"/>
      <c r="FX5" s="42"/>
      <c r="FY5" s="42"/>
      <c r="FZ5" s="42"/>
      <c r="GA5" s="42"/>
      <c r="GB5" s="42"/>
      <c r="GC5" s="42"/>
      <c r="GD5" s="42"/>
      <c r="GE5" s="42"/>
      <c r="GF5" s="42"/>
      <c r="GG5" s="42"/>
      <c r="GH5" s="42"/>
      <c r="GI5" s="42"/>
      <c r="GJ5" s="42"/>
      <c r="GK5" s="42"/>
      <c r="GL5" s="42"/>
      <c r="GM5" s="42"/>
      <c r="GN5" s="42"/>
      <c r="GO5" s="42"/>
      <c r="GP5" s="42"/>
      <c r="GQ5" s="42"/>
      <c r="GR5" s="42"/>
      <c r="GS5" s="42"/>
      <c r="GT5" s="42"/>
      <c r="GU5" s="42"/>
      <c r="GV5" s="42"/>
      <c r="GW5" s="42"/>
      <c r="GX5" s="42"/>
      <c r="GY5" s="42"/>
      <c r="GZ5" s="42"/>
      <c r="HA5" s="42"/>
      <c r="HB5" s="42"/>
      <c r="HC5" s="42"/>
      <c r="HD5" s="42"/>
      <c r="HE5" s="42"/>
      <c r="HF5" s="42"/>
      <c r="HG5" s="42"/>
      <c r="HH5" s="42"/>
      <c r="HI5" s="42"/>
      <c r="HJ5" s="42"/>
      <c r="HK5" s="42"/>
      <c r="HL5" s="42"/>
      <c r="HM5" s="42"/>
      <c r="HN5" s="42"/>
      <c r="HO5" s="42"/>
      <c r="HP5" s="42"/>
      <c r="HQ5" s="42"/>
      <c r="HR5" s="42"/>
      <c r="HS5" s="42"/>
      <c r="HT5" s="42"/>
      <c r="HU5" s="42"/>
      <c r="HV5" s="42"/>
      <c r="HW5" s="42"/>
      <c r="HX5" s="42"/>
      <c r="HY5" s="42"/>
      <c r="HZ5" s="42"/>
      <c r="IA5" s="42"/>
      <c r="IB5" s="42"/>
      <c r="IC5" s="42"/>
      <c r="ID5" s="42"/>
      <c r="IE5" s="42"/>
      <c r="IF5" s="42"/>
      <c r="IG5" s="42"/>
      <c r="IH5" s="42"/>
      <c r="II5" s="42"/>
      <c r="IJ5" s="42"/>
      <c r="IK5" s="42"/>
      <c r="IL5" s="42"/>
      <c r="IM5" s="42"/>
      <c r="IN5" s="42"/>
      <c r="IO5" s="42"/>
      <c r="IP5" s="42"/>
      <c r="IQ5" s="42"/>
      <c r="IR5" s="42"/>
      <c r="IS5" s="42"/>
      <c r="IT5" s="42"/>
      <c r="IU5" s="42"/>
      <c r="IV5" s="42"/>
      <c r="IW5" s="42"/>
      <c r="IX5" s="42"/>
    </row>
    <row r="6" spans="1:258">
      <c r="A6" s="47"/>
      <c r="B6" s="400" t="s">
        <v>47</v>
      </c>
      <c r="C6" s="401"/>
      <c r="D6" s="402"/>
      <c r="E6" s="400" t="s">
        <v>48</v>
      </c>
      <c r="F6" s="401"/>
      <c r="G6" s="401"/>
      <c r="H6" s="401"/>
      <c r="I6" s="401"/>
      <c r="J6" s="401"/>
      <c r="K6" s="401"/>
      <c r="L6" s="401"/>
      <c r="M6" s="401"/>
      <c r="N6" s="401"/>
      <c r="O6" s="40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c r="IW6" s="42"/>
      <c r="IX6" s="42"/>
    </row>
    <row r="7" spans="1:258" s="57" customFormat="1" ht="50.1" customHeight="1">
      <c r="A7" s="403" t="s">
        <v>49</v>
      </c>
      <c r="B7" s="50" t="s">
        <v>50</v>
      </c>
      <c r="C7" s="51" t="s">
        <v>51</v>
      </c>
      <c r="D7" s="52" t="s">
        <v>52</v>
      </c>
      <c r="E7" s="53" t="s">
        <v>50</v>
      </c>
      <c r="F7" s="54" t="s">
        <v>53</v>
      </c>
      <c r="G7" s="54" t="s">
        <v>54</v>
      </c>
      <c r="H7" s="54" t="s">
        <v>55</v>
      </c>
      <c r="I7" s="54" t="s">
        <v>56</v>
      </c>
      <c r="J7" s="55" t="s">
        <v>57</v>
      </c>
      <c r="K7" s="54" t="s">
        <v>51</v>
      </c>
      <c r="L7" s="404" t="s">
        <v>52</v>
      </c>
      <c r="M7" s="54" t="s">
        <v>58</v>
      </c>
      <c r="N7" s="404" t="s">
        <v>59</v>
      </c>
      <c r="O7" s="56" t="s">
        <v>60</v>
      </c>
    </row>
    <row r="8" spans="1:258" s="57" customFormat="1" ht="18" customHeight="1">
      <c r="A8" s="403"/>
      <c r="B8" s="58" t="s">
        <v>61</v>
      </c>
      <c r="C8" s="59" t="s">
        <v>62</v>
      </c>
      <c r="D8" s="52"/>
      <c r="E8" s="60" t="s">
        <v>61</v>
      </c>
      <c r="F8" s="61" t="s">
        <v>63</v>
      </c>
      <c r="G8" s="62" t="s">
        <v>64</v>
      </c>
      <c r="H8" s="62" t="s">
        <v>65</v>
      </c>
      <c r="I8" s="62" t="s">
        <v>66</v>
      </c>
      <c r="J8" s="63" t="s">
        <v>67</v>
      </c>
      <c r="K8" s="62" t="s">
        <v>62</v>
      </c>
      <c r="L8" s="404"/>
      <c r="M8" s="62" t="s">
        <v>68</v>
      </c>
      <c r="N8" s="404"/>
      <c r="O8" s="64" t="s">
        <v>69</v>
      </c>
    </row>
    <row r="9" spans="1:258" s="57" customFormat="1" ht="18" customHeight="1">
      <c r="A9" s="65" t="s">
        <v>21</v>
      </c>
      <c r="B9" s="66" t="s">
        <v>70</v>
      </c>
      <c r="C9" s="67" t="s">
        <v>71</v>
      </c>
      <c r="D9" s="68"/>
      <c r="E9" s="69" t="s">
        <v>72</v>
      </c>
      <c r="F9" s="70"/>
      <c r="G9" s="71" t="s">
        <v>73</v>
      </c>
      <c r="H9" s="71" t="s">
        <v>74</v>
      </c>
      <c r="I9" s="71" t="s">
        <v>75</v>
      </c>
      <c r="J9" s="70"/>
      <c r="K9" s="72" t="s">
        <v>76</v>
      </c>
      <c r="L9" s="73" t="s">
        <v>77</v>
      </c>
      <c r="M9" s="72" t="s">
        <v>78</v>
      </c>
      <c r="N9" s="73" t="s">
        <v>79</v>
      </c>
      <c r="O9" s="74"/>
    </row>
    <row r="10" spans="1:258" ht="18" customHeight="1">
      <c r="A10" s="75">
        <v>1984</v>
      </c>
      <c r="B10" s="76">
        <v>56221.173589722501</v>
      </c>
      <c r="C10" s="77">
        <v>40588.084517959345</v>
      </c>
      <c r="D10" s="78">
        <f>1-C10/B10</f>
        <v>0.27806408286398632</v>
      </c>
      <c r="E10" s="79">
        <v>54894.853999999999</v>
      </c>
      <c r="F10" s="80"/>
      <c r="G10" s="81">
        <v>759.93899999999996</v>
      </c>
      <c r="H10" s="81">
        <v>542.49</v>
      </c>
      <c r="I10" s="81">
        <v>45</v>
      </c>
      <c r="J10" s="80">
        <f t="shared" ref="J10:J38" si="0">H10/E10</f>
        <v>9.882347077560312E-3</v>
      </c>
      <c r="K10" s="82">
        <f>SUM('TD2'!E10:L10)</f>
        <v>39582.757999999994</v>
      </c>
      <c r="L10" s="83">
        <f>('TD2'!C10+'TD2'!D10)/'TD2'!B10</f>
        <v>0.27893501055498005</v>
      </c>
      <c r="M10" s="84">
        <f>SUM('TD3(m)'!E10:'TD3(m)'!L10)+SUM('TD3(f)'!E10:L10)</f>
        <v>529.90599999999995</v>
      </c>
      <c r="N10" s="83">
        <f t="shared" ref="N10:N37" si="1">1-M10/H10</f>
        <v>2.3196740953750461E-2</v>
      </c>
      <c r="O10" s="85">
        <f t="shared" ref="O10:O37" si="2">M10/K10</f>
        <v>1.3387293528156881E-2</v>
      </c>
      <c r="P10" s="86"/>
      <c r="Q10" s="87"/>
      <c r="R10" s="87"/>
    </row>
    <row r="11" spans="1:258">
      <c r="A11" s="75">
        <v>1985</v>
      </c>
      <c r="B11" s="76">
        <v>56504.809077434737</v>
      </c>
      <c r="C11" s="77">
        <v>40997.561476880335</v>
      </c>
      <c r="D11" s="78">
        <f t="shared" ref="D11:D39" si="3">1-C11/B11</f>
        <v>0.27444119985085025</v>
      </c>
      <c r="E11" s="79">
        <v>55157.303</v>
      </c>
      <c r="F11" s="80">
        <f t="shared" ref="F11:F39" si="4">E11/E10-1</f>
        <v>4.7809399401992358E-3</v>
      </c>
      <c r="G11" s="88">
        <v>768.43100000000004</v>
      </c>
      <c r="H11" s="88">
        <v>552.49599999999998</v>
      </c>
      <c r="I11" s="88">
        <v>38</v>
      </c>
      <c r="J11" s="80">
        <f t="shared" si="0"/>
        <v>1.0016733414249787E-2</v>
      </c>
      <c r="K11" s="82">
        <f>SUM('TD2'!E11:L11)</f>
        <v>39941.018000000004</v>
      </c>
      <c r="L11" s="83">
        <f>('TD2'!C11+'TD2'!D11)/'TD2'!B11</f>
        <v>0.27587073305756427</v>
      </c>
      <c r="M11" s="84">
        <f>SUM('TD3(m)'!E11:'TD3(m)'!L11)+SUM('TD3(f)'!E11:L11)</f>
        <v>540.12900000000002</v>
      </c>
      <c r="N11" s="83">
        <f t="shared" si="1"/>
        <v>2.2383872462425014E-2</v>
      </c>
      <c r="O11" s="85">
        <f t="shared" si="2"/>
        <v>1.3523165583811609E-2</v>
      </c>
      <c r="P11" s="86"/>
      <c r="Q11" s="87"/>
      <c r="R11" s="87"/>
    </row>
    <row r="12" spans="1:258">
      <c r="A12" s="75">
        <v>1986</v>
      </c>
      <c r="B12" s="76">
        <v>56779.873478070447</v>
      </c>
      <c r="C12" s="77">
        <v>41382.803317359823</v>
      </c>
      <c r="D12" s="78">
        <f t="shared" si="3"/>
        <v>0.27117126575946471</v>
      </c>
      <c r="E12" s="79">
        <v>55411.237999999998</v>
      </c>
      <c r="F12" s="80">
        <f t="shared" si="4"/>
        <v>4.6038327871107398E-3</v>
      </c>
      <c r="G12" s="88">
        <v>778.46799999999996</v>
      </c>
      <c r="H12" s="88">
        <v>546.92600000000004</v>
      </c>
      <c r="I12" s="88">
        <v>39</v>
      </c>
      <c r="J12" s="80">
        <f t="shared" si="0"/>
        <v>9.8703082576859242E-3</v>
      </c>
      <c r="K12" s="82">
        <f>SUM('TD2'!E12:L12)</f>
        <v>40284.031999999999</v>
      </c>
      <c r="L12" s="83">
        <f>('TD2'!C12+'TD2'!D12)/'TD2'!B12</f>
        <v>0.27299889942218958</v>
      </c>
      <c r="M12" s="84">
        <f>SUM('TD3(m)'!E12:'TD3(m)'!L12)+SUM('TD3(f)'!E12:L12)</f>
        <v>534.85699999999997</v>
      </c>
      <c r="N12" s="83">
        <f t="shared" si="1"/>
        <v>2.2066970668792596E-2</v>
      </c>
      <c r="O12" s="85">
        <f t="shared" si="2"/>
        <v>1.3277146637158862E-2</v>
      </c>
      <c r="P12" s="86"/>
      <c r="Q12" s="87"/>
      <c r="R12" s="87"/>
    </row>
    <row r="13" spans="1:258">
      <c r="A13" s="75">
        <v>1987</v>
      </c>
      <c r="B13" s="76">
        <v>57072.097002141025</v>
      </c>
      <c r="C13" s="77">
        <v>41772.577383765565</v>
      </c>
      <c r="D13" s="78">
        <f t="shared" si="3"/>
        <v>0.2680735494580041</v>
      </c>
      <c r="E13" s="79">
        <v>55681.78</v>
      </c>
      <c r="F13" s="80">
        <f t="shared" si="4"/>
        <v>4.8824391904038755E-3</v>
      </c>
      <c r="G13" s="88">
        <v>767.82799999999997</v>
      </c>
      <c r="H13" s="88">
        <v>527.46600000000001</v>
      </c>
      <c r="I13" s="88">
        <v>44</v>
      </c>
      <c r="J13" s="80">
        <f t="shared" si="0"/>
        <v>9.4728652711892469E-3</v>
      </c>
      <c r="K13" s="82">
        <f>SUM('TD2'!E13:L13)</f>
        <v>40613.913</v>
      </c>
      <c r="L13" s="83">
        <f>('TD2'!C13+'TD2'!D13)/'TD2'!B13</f>
        <v>0.27060677050449067</v>
      </c>
      <c r="M13" s="84">
        <f>SUM('TD3(m)'!E13:'TD3(m)'!L13)+SUM('TD3(f)'!E13:L13)</f>
        <v>516.11500000000001</v>
      </c>
      <c r="N13" s="83">
        <f t="shared" si="1"/>
        <v>2.1519870475063763E-2</v>
      </c>
      <c r="O13" s="85">
        <f t="shared" si="2"/>
        <v>1.2707837336431976E-2</v>
      </c>
      <c r="P13" s="86"/>
      <c r="Q13" s="87"/>
      <c r="R13" s="87"/>
    </row>
    <row r="14" spans="1:258">
      <c r="A14" s="75">
        <v>1988</v>
      </c>
      <c r="B14" s="76">
        <v>57378.643024393357</v>
      </c>
      <c r="C14" s="77">
        <v>42163.811574155035</v>
      </c>
      <c r="D14" s="78">
        <f t="shared" si="3"/>
        <v>0.26516541082663891</v>
      </c>
      <c r="E14" s="79">
        <v>55966.142</v>
      </c>
      <c r="F14" s="80">
        <f t="shared" si="4"/>
        <v>5.1069128896381599E-3</v>
      </c>
      <c r="G14" s="88">
        <v>771.26800000000003</v>
      </c>
      <c r="H14" s="88">
        <v>524.6</v>
      </c>
      <c r="I14" s="88">
        <v>57</v>
      </c>
      <c r="J14" s="80">
        <f t="shared" si="0"/>
        <v>9.3735244426889387E-3</v>
      </c>
      <c r="K14" s="82">
        <f>SUM('TD2'!E14:L14)</f>
        <v>40965.572</v>
      </c>
      <c r="L14" s="83">
        <f>('TD2'!C14+'TD2'!D14)/'TD2'!B14</f>
        <v>0.26802936178003262</v>
      </c>
      <c r="M14" s="84">
        <f>SUM('TD3(m)'!E14:'TD3(m)'!L14)+SUM('TD3(f)'!E14:L14)</f>
        <v>513.25700000000006</v>
      </c>
      <c r="N14" s="83">
        <f t="shared" si="1"/>
        <v>2.1622188333968673E-2</v>
      </c>
      <c r="O14" s="85">
        <f t="shared" si="2"/>
        <v>1.2528984094253586E-2</v>
      </c>
      <c r="P14" s="86"/>
      <c r="Q14" s="87"/>
      <c r="R14" s="87"/>
    </row>
    <row r="15" spans="1:258">
      <c r="A15" s="75">
        <v>1989</v>
      </c>
      <c r="B15" s="76">
        <v>57705.152887820179</v>
      </c>
      <c r="C15" s="77">
        <v>42568.059056232785</v>
      </c>
      <c r="D15" s="78">
        <f t="shared" si="3"/>
        <v>0.26231788798851585</v>
      </c>
      <c r="E15" s="79">
        <v>56269.81</v>
      </c>
      <c r="F15" s="80">
        <f t="shared" si="4"/>
        <v>5.4259234091926789E-3</v>
      </c>
      <c r="G15" s="88">
        <v>765.47299999999996</v>
      </c>
      <c r="H15" s="88">
        <v>529.28300000000002</v>
      </c>
      <c r="I15" s="88">
        <v>71</v>
      </c>
      <c r="J15" s="80">
        <f t="shared" si="0"/>
        <v>9.4061629140030877E-3</v>
      </c>
      <c r="K15" s="82">
        <f>SUM('TD2'!E15:L15)</f>
        <v>41340.482000000004</v>
      </c>
      <c r="L15" s="83">
        <f>('TD2'!C15+'TD2'!D15)/'TD2'!B15</f>
        <v>0.26531683428298153</v>
      </c>
      <c r="M15" s="84">
        <f>SUM('TD3(m)'!E15:'TD3(m)'!L15)+SUM('TD3(f)'!E15:L15)</f>
        <v>518.30600000000004</v>
      </c>
      <c r="N15" s="83">
        <f t="shared" si="1"/>
        <v>2.0739377610843324E-2</v>
      </c>
      <c r="O15" s="85">
        <f t="shared" si="2"/>
        <v>1.2537492910701912E-2</v>
      </c>
      <c r="P15" s="86"/>
      <c r="Q15" s="87"/>
      <c r="R15" s="87"/>
    </row>
    <row r="16" spans="1:258">
      <c r="A16" s="75">
        <v>1990</v>
      </c>
      <c r="B16" s="76">
        <v>58035.445315804187</v>
      </c>
      <c r="C16" s="77">
        <v>42990.948743616711</v>
      </c>
      <c r="D16" s="78">
        <f t="shared" si="3"/>
        <v>0.25922945004249953</v>
      </c>
      <c r="E16" s="79">
        <v>56577</v>
      </c>
      <c r="F16" s="80">
        <f t="shared" si="4"/>
        <v>5.4592329350322544E-3</v>
      </c>
      <c r="G16" s="88">
        <v>762.40700000000004</v>
      </c>
      <c r="H16" s="88">
        <v>526.20100000000002</v>
      </c>
      <c r="I16" s="88">
        <v>27.454999999999998</v>
      </c>
      <c r="J16" s="80">
        <f t="shared" si="0"/>
        <v>9.3006168584407103E-3</v>
      </c>
      <c r="K16" s="82">
        <f>SUM('TD2'!E16:L16)</f>
        <v>41731.62799999999</v>
      </c>
      <c r="L16" s="83">
        <f>('TD2'!C16+'TD2'!D16)/'TD2'!B16</f>
        <v>0.26239233213196089</v>
      </c>
      <c r="M16" s="84">
        <f>SUM('TD3(m)'!E16:'TD3(m)'!L16)+SUM('TD3(f)'!E16:L16)</f>
        <v>515.70799999999997</v>
      </c>
      <c r="N16" s="83">
        <f t="shared" si="1"/>
        <v>1.9941049142818135E-2</v>
      </c>
      <c r="O16" s="85">
        <f t="shared" si="2"/>
        <v>1.235772541631973E-2</v>
      </c>
      <c r="P16" s="86"/>
      <c r="Q16" s="87"/>
      <c r="R16" s="87"/>
    </row>
    <row r="17" spans="1:18">
      <c r="A17" s="75">
        <v>1991</v>
      </c>
      <c r="B17" s="76">
        <v>58320.807817901878</v>
      </c>
      <c r="C17" s="77">
        <v>43410.72022545887</v>
      </c>
      <c r="D17" s="78">
        <f t="shared" si="3"/>
        <v>0.25565639692436282</v>
      </c>
      <c r="E17" s="79">
        <v>56840.661</v>
      </c>
      <c r="F17" s="80">
        <f t="shared" si="4"/>
        <v>4.6602152818282505E-3</v>
      </c>
      <c r="G17" s="88">
        <v>759.05600000000004</v>
      </c>
      <c r="H17" s="88">
        <v>524.68499999999995</v>
      </c>
      <c r="I17" s="88">
        <v>35.500999999999998</v>
      </c>
      <c r="J17" s="80">
        <f t="shared" si="0"/>
        <v>9.2308039837889974E-3</v>
      </c>
      <c r="K17" s="82">
        <f>SUM('TD2'!E17:L17)</f>
        <v>42125.623</v>
      </c>
      <c r="L17" s="83">
        <f>('TD2'!C17+'TD2'!D17)/'TD2'!B17</f>
        <v>0.25888225902336565</v>
      </c>
      <c r="M17" s="84">
        <f>SUM('TD3(m)'!E17:'TD3(m)'!L17)+SUM('TD3(f)'!E17:L17)</f>
        <v>514.31299999999999</v>
      </c>
      <c r="N17" s="83">
        <f t="shared" si="1"/>
        <v>1.9768051306974566E-2</v>
      </c>
      <c r="O17" s="85">
        <f t="shared" si="2"/>
        <v>1.2209030119269691E-2</v>
      </c>
      <c r="P17" s="86"/>
      <c r="Q17" s="87"/>
      <c r="R17" s="87"/>
    </row>
    <row r="18" spans="1:18">
      <c r="A18" s="75">
        <v>1992</v>
      </c>
      <c r="B18" s="76">
        <v>58612.732078110137</v>
      </c>
      <c r="C18" s="77">
        <v>43856.213309218911</v>
      </c>
      <c r="D18" s="78">
        <f t="shared" si="3"/>
        <v>0.25176302563794473</v>
      </c>
      <c r="E18" s="79">
        <v>57110.533000000003</v>
      </c>
      <c r="F18" s="80">
        <f t="shared" si="4"/>
        <v>4.7478687835809108E-3</v>
      </c>
      <c r="G18" s="88">
        <v>743.65800000000002</v>
      </c>
      <c r="H18" s="88">
        <v>521.53</v>
      </c>
      <c r="I18" s="88">
        <v>36.5</v>
      </c>
      <c r="J18" s="80">
        <f t="shared" si="0"/>
        <v>9.1319406877186718E-3</v>
      </c>
      <c r="K18" s="82">
        <f>SUM('TD2'!E18:L18)</f>
        <v>42521.351000000002</v>
      </c>
      <c r="L18" s="83">
        <f>('TD2'!C18+'TD2'!D18)/'TD2'!B18</f>
        <v>0.25545519680312906</v>
      </c>
      <c r="M18" s="84">
        <f>SUM('TD3(m)'!E18:'TD3(m)'!L18)+SUM('TD3(f)'!E18:L18)</f>
        <v>512.01499999999999</v>
      </c>
      <c r="N18" s="83">
        <f t="shared" si="1"/>
        <v>1.8244396295515108E-2</v>
      </c>
      <c r="O18" s="85">
        <f t="shared" si="2"/>
        <v>1.204136246752837E-2</v>
      </c>
      <c r="P18" s="86"/>
      <c r="Q18" s="87"/>
      <c r="R18" s="87"/>
    </row>
    <row r="19" spans="1:18">
      <c r="A19" s="75">
        <v>1993</v>
      </c>
      <c r="B19" s="76">
        <v>58894.627371662085</v>
      </c>
      <c r="C19" s="77">
        <v>44304.058292208181</v>
      </c>
      <c r="D19" s="78">
        <f t="shared" si="3"/>
        <v>0.24774023931551936</v>
      </c>
      <c r="E19" s="79">
        <v>57369.161</v>
      </c>
      <c r="F19" s="80">
        <f t="shared" si="4"/>
        <v>4.5285516771484957E-3</v>
      </c>
      <c r="G19" s="88">
        <v>711.61</v>
      </c>
      <c r="H19" s="88">
        <v>532.26300000000003</v>
      </c>
      <c r="I19" s="88">
        <v>16.5</v>
      </c>
      <c r="J19" s="80">
        <f t="shared" si="0"/>
        <v>9.277859231722075E-3</v>
      </c>
      <c r="K19" s="82">
        <f>SUM('TD2'!E19:L19)</f>
        <v>42900.330999999991</v>
      </c>
      <c r="L19" s="83">
        <f>('TD2'!C19+'TD2'!D19)/'TD2'!B19</f>
        <v>0.25220571402113712</v>
      </c>
      <c r="M19" s="84">
        <f>SUM('TD3(m)'!E19:'TD3(m)'!L19)+SUM('TD3(f)'!E19:L19)</f>
        <v>523.35300000000007</v>
      </c>
      <c r="N19" s="83">
        <f t="shared" si="1"/>
        <v>1.673984477598478E-2</v>
      </c>
      <c r="O19" s="85">
        <f t="shared" si="2"/>
        <v>1.2199276504416719E-2</v>
      </c>
      <c r="P19" s="86"/>
      <c r="Q19" s="87"/>
      <c r="R19" s="87"/>
    </row>
    <row r="20" spans="1:18">
      <c r="A20" s="75">
        <v>1994</v>
      </c>
      <c r="B20" s="76">
        <v>59113.396500826675</v>
      </c>
      <c r="C20" s="77">
        <v>44696.058078282556</v>
      </c>
      <c r="D20" s="78">
        <f t="shared" si="3"/>
        <v>0.24389291219871789</v>
      </c>
      <c r="E20" s="79">
        <v>57565.008000000002</v>
      </c>
      <c r="F20" s="80">
        <f t="shared" si="4"/>
        <v>3.413802757199047E-3</v>
      </c>
      <c r="G20" s="88">
        <v>710.99300000000005</v>
      </c>
      <c r="H20" s="88">
        <v>519.96500000000003</v>
      </c>
      <c r="I20" s="88">
        <v>-3.5009999999999999</v>
      </c>
      <c r="J20" s="80">
        <f t="shared" si="0"/>
        <v>9.0326574783069612E-3</v>
      </c>
      <c r="K20" s="82">
        <f>SUM('TD2'!E20:L20)</f>
        <v>43190.547999999995</v>
      </c>
      <c r="L20" s="83">
        <f>('TD2'!C20+'TD2'!D20)/'TD2'!B20</f>
        <v>0.24970828735242778</v>
      </c>
      <c r="M20" s="84">
        <f>SUM('TD3(m)'!E20:'TD3(m)'!L20)+SUM('TD3(f)'!E20:L20)</f>
        <v>511.76300000000003</v>
      </c>
      <c r="N20" s="83">
        <f t="shared" si="1"/>
        <v>1.5774138643947166E-2</v>
      </c>
      <c r="O20" s="85">
        <f t="shared" si="2"/>
        <v>1.1848958248920577E-2</v>
      </c>
      <c r="P20" s="86"/>
      <c r="Q20" s="87"/>
      <c r="R20" s="87"/>
    </row>
    <row r="21" spans="1:18">
      <c r="A21" s="75">
        <v>1995</v>
      </c>
      <c r="B21" s="76">
        <v>59324.435910299733</v>
      </c>
      <c r="C21" s="77">
        <v>45022.452177910127</v>
      </c>
      <c r="D21" s="78">
        <f t="shared" si="3"/>
        <v>0.24108082129958419</v>
      </c>
      <c r="E21" s="79">
        <v>57752.535000000003</v>
      </c>
      <c r="F21" s="80">
        <f t="shared" si="4"/>
        <v>3.2576561094197487E-3</v>
      </c>
      <c r="G21" s="88">
        <v>729.60900000000004</v>
      </c>
      <c r="H21" s="88">
        <v>531.61800000000005</v>
      </c>
      <c r="I21" s="88">
        <v>-14.567</v>
      </c>
      <c r="J21" s="80">
        <f t="shared" si="0"/>
        <v>9.2051024253740552E-3</v>
      </c>
      <c r="K21" s="82">
        <f>SUM('TD2'!E21:L21)</f>
        <v>43420.563999999991</v>
      </c>
      <c r="L21" s="83">
        <f>('TD2'!C21+'TD2'!D21)/'TD2'!B21</f>
        <v>0.24816173882500642</v>
      </c>
      <c r="M21" s="84">
        <f>SUM('TD3(m)'!E21:'TD3(m)'!L21)+SUM('TD3(f)'!E21:L21)</f>
        <v>524.16499999999996</v>
      </c>
      <c r="N21" s="83">
        <f t="shared" si="1"/>
        <v>1.4019465104643025E-2</v>
      </c>
      <c r="O21" s="85">
        <f t="shared" si="2"/>
        <v>1.2071814636032827E-2</v>
      </c>
      <c r="P21" s="86"/>
      <c r="Q21" s="87"/>
      <c r="R21" s="87"/>
    </row>
    <row r="22" spans="1:18">
      <c r="A22" s="75">
        <v>1996</v>
      </c>
      <c r="B22" s="76">
        <v>59531.789746902927</v>
      </c>
      <c r="C22" s="77">
        <v>45272.373937570985</v>
      </c>
      <c r="D22" s="78">
        <f t="shared" si="3"/>
        <v>0.23952607287560634</v>
      </c>
      <c r="E22" s="79">
        <v>57935.959000000003</v>
      </c>
      <c r="F22" s="80">
        <f t="shared" si="4"/>
        <v>3.1760337446660181E-3</v>
      </c>
      <c r="G22" s="88">
        <v>734.33799999999997</v>
      </c>
      <c r="H22" s="88">
        <v>535.77499999999998</v>
      </c>
      <c r="I22" s="88">
        <v>-18.504000000000001</v>
      </c>
      <c r="J22" s="80">
        <f t="shared" si="0"/>
        <v>9.2477109078318697E-3</v>
      </c>
      <c r="K22" s="82">
        <f>SUM('TD2'!E22:L22)</f>
        <v>43609.368000000002</v>
      </c>
      <c r="L22" s="83">
        <f>('TD2'!C22+'TD2'!D22)/'TD2'!B22</f>
        <v>0.24728322877789596</v>
      </c>
      <c r="M22" s="84">
        <f>SUM('TD3(m)'!E22:'TD3(m)'!L22)+SUM('TD3(f)'!E22:L22)</f>
        <v>528.50400000000002</v>
      </c>
      <c r="N22" s="83">
        <f t="shared" si="1"/>
        <v>1.3570995287200738E-2</v>
      </c>
      <c r="O22" s="85">
        <f t="shared" si="2"/>
        <v>1.2119047448704141E-2</v>
      </c>
      <c r="P22" s="86"/>
      <c r="Q22" s="87"/>
      <c r="R22" s="87"/>
    </row>
    <row r="23" spans="1:18">
      <c r="A23" s="75">
        <v>1997</v>
      </c>
      <c r="B23" s="76">
        <v>59736.602288208815</v>
      </c>
      <c r="C23" s="77">
        <v>45495.260816437665</v>
      </c>
      <c r="D23" s="78">
        <f t="shared" si="3"/>
        <v>0.23840226806107112</v>
      </c>
      <c r="E23" s="79">
        <v>58116.017999999996</v>
      </c>
      <c r="F23" s="80">
        <f t="shared" si="4"/>
        <v>3.107897117919256E-3</v>
      </c>
      <c r="G23" s="88">
        <v>726.76800000000003</v>
      </c>
      <c r="H23" s="88">
        <v>530.31899999999996</v>
      </c>
      <c r="I23" s="88">
        <v>-13.505000000000001</v>
      </c>
      <c r="J23" s="80">
        <f t="shared" si="0"/>
        <v>9.125177846837338E-3</v>
      </c>
      <c r="K23" s="82">
        <f>SUM('TD2'!E23:L23)</f>
        <v>43813.104000000007</v>
      </c>
      <c r="L23" s="83">
        <f>('TD2'!C23+'TD2'!D23)/'TD2'!B23</f>
        <v>0.24610967985642943</v>
      </c>
      <c r="M23" s="84">
        <f>SUM('TD3(m)'!E23:'TD3(m)'!L23)+SUM('TD3(f)'!E23:L23)</f>
        <v>523.17399999999998</v>
      </c>
      <c r="N23" s="83">
        <f t="shared" si="1"/>
        <v>1.3473022840969295E-2</v>
      </c>
      <c r="O23" s="85">
        <f t="shared" si="2"/>
        <v>1.1941039374886562E-2</v>
      </c>
      <c r="P23" s="86"/>
      <c r="Q23" s="87"/>
      <c r="R23" s="87"/>
    </row>
    <row r="24" spans="1:18">
      <c r="A24" s="75">
        <f t="shared" ref="A24:A39" si="5">A23+1</f>
        <v>1998</v>
      </c>
      <c r="B24" s="76">
        <v>59945.095686566026</v>
      </c>
      <c r="C24" s="77">
        <v>45750.20329336205</v>
      </c>
      <c r="D24" s="78">
        <f t="shared" si="3"/>
        <v>0.23679822728826039</v>
      </c>
      <c r="E24" s="79">
        <v>58298.962</v>
      </c>
      <c r="F24" s="80">
        <f t="shared" si="4"/>
        <v>3.1479100994153963E-3</v>
      </c>
      <c r="G24" s="88">
        <v>738.08</v>
      </c>
      <c r="H24" s="88">
        <v>534.005</v>
      </c>
      <c r="I24" s="88">
        <v>-6.4240000000000004</v>
      </c>
      <c r="J24" s="80">
        <f t="shared" si="0"/>
        <v>9.1597685735811205E-3</v>
      </c>
      <c r="K24" s="82">
        <f>SUM('TD2'!E24:L24)</f>
        <v>44017.954000000005</v>
      </c>
      <c r="L24" s="83">
        <f>('TD2'!C24+'TD2'!D24)/'TD2'!B24</f>
        <v>0.24496162965495705</v>
      </c>
      <c r="M24" s="84">
        <f>SUM('TD3(m)'!E24:'TD3(m)'!L24)+SUM('TD3(f)'!E24:L24)</f>
        <v>527.17599999999993</v>
      </c>
      <c r="N24" s="83">
        <f t="shared" si="1"/>
        <v>1.2788269772755045E-2</v>
      </c>
      <c r="O24" s="85">
        <f t="shared" si="2"/>
        <v>1.197638581747802E-2</v>
      </c>
    </row>
    <row r="25" spans="1:18">
      <c r="A25" s="75">
        <f t="shared" si="5"/>
        <v>1999</v>
      </c>
      <c r="B25" s="76">
        <v>60166.764924960087</v>
      </c>
      <c r="C25" s="77">
        <v>45996.896069459421</v>
      </c>
      <c r="D25" s="78">
        <f t="shared" si="3"/>
        <v>0.23550990107534131</v>
      </c>
      <c r="E25" s="79">
        <v>58496.612999999998</v>
      </c>
      <c r="F25" s="80">
        <f t="shared" si="4"/>
        <v>3.3903004996898023E-3</v>
      </c>
      <c r="G25" s="88">
        <v>744.79100000000005</v>
      </c>
      <c r="H25" s="88">
        <v>537.66099999999994</v>
      </c>
      <c r="I25" s="88">
        <v>154.45500000000001</v>
      </c>
      <c r="J25" s="80">
        <f t="shared" si="0"/>
        <v>9.1913184785587503E-3</v>
      </c>
      <c r="K25" s="82">
        <f>SUM('TD2'!E25:L25)</f>
        <v>44246.401000000005</v>
      </c>
      <c r="L25" s="83">
        <f>('TD2'!C25+'TD2'!D25)/'TD2'!B25</f>
        <v>0.24360747059809085</v>
      </c>
      <c r="M25" s="84">
        <f>SUM('TD3(m)'!E25:'TD3(m)'!L25)+SUM('TD3(f)'!E25:L25)</f>
        <v>530.91499999999996</v>
      </c>
      <c r="N25" s="83">
        <f t="shared" si="1"/>
        <v>1.2546939428375814E-2</v>
      </c>
      <c r="O25" s="85">
        <f t="shared" si="2"/>
        <v>1.1999055019186756E-2</v>
      </c>
    </row>
    <row r="26" spans="1:18">
      <c r="A26" s="75">
        <f t="shared" si="5"/>
        <v>2000</v>
      </c>
      <c r="B26" s="76">
        <v>60545.335226630552</v>
      </c>
      <c r="C26" s="77">
        <v>46366.592618790615</v>
      </c>
      <c r="D26" s="78">
        <f t="shared" si="3"/>
        <v>0.23418389797936889</v>
      </c>
      <c r="E26" s="79">
        <v>58858.197999999997</v>
      </c>
      <c r="F26" s="80">
        <f t="shared" si="4"/>
        <v>6.1812980522479855E-3</v>
      </c>
      <c r="G26" s="88">
        <v>774.78200000000004</v>
      </c>
      <c r="H26" s="88">
        <v>530.86400000000003</v>
      </c>
      <c r="I26" s="88">
        <v>164.45599999999999</v>
      </c>
      <c r="J26" s="80">
        <f t="shared" si="0"/>
        <v>9.0193722886317395E-3</v>
      </c>
      <c r="K26" s="82">
        <f>SUM('TD2'!E26:L26)</f>
        <v>44620.146000000001</v>
      </c>
      <c r="L26" s="83">
        <f>('TD2'!C26+'TD2'!D26)/'TD2'!B26</f>
        <v>0.24190433289492305</v>
      </c>
      <c r="M26" s="84">
        <f>SUM('TD3(m)'!E26:'TD3(m)'!L26)+SUM('TD3(f)'!E26:L26)</f>
        <v>524.01800000000003</v>
      </c>
      <c r="N26" s="83">
        <f t="shared" si="1"/>
        <v>1.2895958286868181E-2</v>
      </c>
      <c r="O26" s="85">
        <f t="shared" si="2"/>
        <v>1.1743977709082351E-2</v>
      </c>
    </row>
    <row r="27" spans="1:18">
      <c r="A27" s="75">
        <f t="shared" si="5"/>
        <v>2001</v>
      </c>
      <c r="B27" s="76">
        <v>60970.280965794154</v>
      </c>
      <c r="C27" s="77">
        <v>46800.526664635872</v>
      </c>
      <c r="D27" s="78">
        <f t="shared" si="3"/>
        <v>0.23240428085131948</v>
      </c>
      <c r="E27" s="79">
        <v>59266.572</v>
      </c>
      <c r="F27" s="80">
        <f t="shared" si="4"/>
        <v>6.9382688202586085E-3</v>
      </c>
      <c r="G27" s="88">
        <v>770.94500000000005</v>
      </c>
      <c r="H27" s="88">
        <v>531.07299999999998</v>
      </c>
      <c r="I27" s="88">
        <v>179.45500000000001</v>
      </c>
      <c r="J27" s="80">
        <f t="shared" si="0"/>
        <v>8.9607510959128864E-3</v>
      </c>
      <c r="K27" s="82">
        <f>SUM('TD2'!E27:L27)</f>
        <v>45006.145000000004</v>
      </c>
      <c r="L27" s="83">
        <f>('TD2'!C27+'TD2'!D27)/'TD2'!B27</f>
        <v>0.24061501998188534</v>
      </c>
      <c r="M27" s="84">
        <f>SUM('TD3(m)'!E27:'TD3(m)'!L27)+SUM('TD3(f)'!E27:L27)</f>
        <v>524.13799999999992</v>
      </c>
      <c r="N27" s="83">
        <f t="shared" si="1"/>
        <v>1.3058468421478842E-2</v>
      </c>
      <c r="O27" s="85">
        <f t="shared" si="2"/>
        <v>1.1645920795926865E-2</v>
      </c>
    </row>
    <row r="28" spans="1:18">
      <c r="A28" s="75">
        <f t="shared" si="5"/>
        <v>2002</v>
      </c>
      <c r="B28" s="76">
        <v>61406.144956948636</v>
      </c>
      <c r="C28" s="77">
        <v>47249.445572596655</v>
      </c>
      <c r="D28" s="78">
        <f t="shared" si="3"/>
        <v>0.23054206373445407</v>
      </c>
      <c r="E28" s="79">
        <v>59685.898999999998</v>
      </c>
      <c r="F28" s="80">
        <f t="shared" si="4"/>
        <v>7.0752700189913309E-3</v>
      </c>
      <c r="G28" s="88">
        <v>761.63</v>
      </c>
      <c r="H28" s="88">
        <v>535.14400000000001</v>
      </c>
      <c r="I28" s="88">
        <v>189.45599999999999</v>
      </c>
      <c r="J28" s="80">
        <f t="shared" si="0"/>
        <v>8.9660038462351047E-3</v>
      </c>
      <c r="K28" s="82">
        <f>SUM('TD2'!E28:L28)</f>
        <v>45394.356</v>
      </c>
      <c r="L28" s="83">
        <f>('TD2'!C28+'TD2'!D28)/'TD2'!B28</f>
        <v>0.23944589663223612</v>
      </c>
      <c r="M28" s="84">
        <f>SUM('TD3(m)'!E28:'TD3(m)'!L28)+SUM('TD3(f)'!E28:L28)</f>
        <v>528.84</v>
      </c>
      <c r="N28" s="83">
        <f t="shared" si="1"/>
        <v>1.1780006876653704E-2</v>
      </c>
      <c r="O28" s="85">
        <f t="shared" si="2"/>
        <v>1.1649906433301974E-2</v>
      </c>
    </row>
    <row r="29" spans="1:18">
      <c r="A29" s="75">
        <f t="shared" si="5"/>
        <v>2003</v>
      </c>
      <c r="B29" s="76">
        <v>61838.482589340798</v>
      </c>
      <c r="C29" s="77">
        <v>47691.891200118727</v>
      </c>
      <c r="D29" s="78">
        <f t="shared" si="3"/>
        <v>0.22876679369976227</v>
      </c>
      <c r="E29" s="79">
        <v>60101.841</v>
      </c>
      <c r="F29" s="80">
        <f t="shared" si="4"/>
        <v>6.9688487057890658E-3</v>
      </c>
      <c r="G29" s="88">
        <v>761.46400000000006</v>
      </c>
      <c r="H29" s="88">
        <v>552.33900000000006</v>
      </c>
      <c r="I29" s="88">
        <v>194.45500000000001</v>
      </c>
      <c r="J29" s="80">
        <f t="shared" si="0"/>
        <v>9.190051266482837E-3</v>
      </c>
      <c r="K29" s="82">
        <f>SUM('TD2'!E29:L29)</f>
        <v>45742.282999999996</v>
      </c>
      <c r="L29" s="83">
        <f>('TD2'!C29+'TD2'!D29)/'TD2'!B29</f>
        <v>0.23892043966260135</v>
      </c>
      <c r="M29" s="84">
        <f>SUM('TD3(m)'!E29:'TD3(m)'!L29)+SUM('TD3(f)'!E29:L29)</f>
        <v>546.27700000000004</v>
      </c>
      <c r="N29" s="83">
        <f t="shared" si="1"/>
        <v>1.0975143888083294E-2</v>
      </c>
      <c r="O29" s="85">
        <f t="shared" si="2"/>
        <v>1.1942495305710912E-2</v>
      </c>
    </row>
    <row r="30" spans="1:18">
      <c r="A30" s="75">
        <f t="shared" si="5"/>
        <v>2004</v>
      </c>
      <c r="B30" s="76">
        <v>62257.572581718894</v>
      </c>
      <c r="C30" s="77">
        <v>48070.988375289766</v>
      </c>
      <c r="D30" s="78">
        <f t="shared" si="3"/>
        <v>0.22786921523173598</v>
      </c>
      <c r="E30" s="79">
        <v>60505.421000000002</v>
      </c>
      <c r="F30" s="80">
        <f t="shared" si="4"/>
        <v>6.7149357371598661E-3</v>
      </c>
      <c r="G30" s="88">
        <v>767.81600000000003</v>
      </c>
      <c r="H30" s="88">
        <v>509.42899999999997</v>
      </c>
      <c r="I30" s="88">
        <v>199.45599999999999</v>
      </c>
      <c r="J30" s="80">
        <f t="shared" si="0"/>
        <v>8.4195596292107443E-3</v>
      </c>
      <c r="K30" s="82">
        <f>SUM('TD2'!E30:L30)</f>
        <v>46098.740999999995</v>
      </c>
      <c r="L30" s="83">
        <f>('TD2'!C30+'TD2'!D30)/'TD2'!B30</f>
        <v>0.23810561134195909</v>
      </c>
      <c r="M30" s="84">
        <f>SUM('TD3(m)'!E30:'TD3(m)'!L30)+SUM('TD3(f)'!E30:L30)</f>
        <v>503.71699999999998</v>
      </c>
      <c r="N30" s="83">
        <f t="shared" si="1"/>
        <v>1.1212553663022651E-2</v>
      </c>
      <c r="O30" s="85">
        <f t="shared" si="2"/>
        <v>1.0926914468228103E-2</v>
      </c>
    </row>
    <row r="31" spans="1:18">
      <c r="A31" s="75">
        <f t="shared" si="5"/>
        <v>2005</v>
      </c>
      <c r="B31" s="76">
        <v>62634.126502100342</v>
      </c>
      <c r="C31" s="77">
        <v>48431.456658518204</v>
      </c>
      <c r="D31" s="78">
        <f t="shared" si="3"/>
        <v>0.22675609347095904</v>
      </c>
      <c r="E31" s="79">
        <v>60963.264000000003</v>
      </c>
      <c r="F31" s="80">
        <f t="shared" si="4"/>
        <v>7.5669748665991854E-3</v>
      </c>
      <c r="G31" s="88">
        <v>774.35500000000002</v>
      </c>
      <c r="H31" s="88">
        <v>527.53300000000002</v>
      </c>
      <c r="I31" s="88">
        <v>189.64699999999999</v>
      </c>
      <c r="J31" s="80">
        <f t="shared" si="0"/>
        <v>8.653293235742758E-3</v>
      </c>
      <c r="K31" s="82">
        <f>SUM('TD2'!E31:L31)</f>
        <v>46518.764000000003</v>
      </c>
      <c r="L31" s="83">
        <f>('TD2'!C31+'TD2'!D31)/'TD2'!B31</f>
        <v>0.23693776656998106</v>
      </c>
      <c r="M31" s="84">
        <f>SUM('TD3(m)'!E31:'TD3(m)'!L31)+SUM('TD3(f)'!E31:L31)</f>
        <v>522.08900000000006</v>
      </c>
      <c r="N31" s="83">
        <f t="shared" si="1"/>
        <v>1.0319733552213717E-2</v>
      </c>
      <c r="O31" s="85">
        <f t="shared" si="2"/>
        <v>1.1223191570610087E-2</v>
      </c>
    </row>
    <row r="32" spans="1:18">
      <c r="A32" s="75">
        <f t="shared" si="5"/>
        <v>2006</v>
      </c>
      <c r="B32" s="76">
        <v>62995.133787327861</v>
      </c>
      <c r="C32" s="77">
        <v>48782.25635094678</v>
      </c>
      <c r="D32" s="78">
        <f t="shared" si="3"/>
        <v>0.22561865626579802</v>
      </c>
      <c r="E32" s="79">
        <v>61399.733</v>
      </c>
      <c r="F32" s="80">
        <f t="shared" si="4"/>
        <v>7.1595411951694832E-3</v>
      </c>
      <c r="G32" s="88">
        <v>796.89599999999996</v>
      </c>
      <c r="H32" s="88">
        <v>516.41600000000005</v>
      </c>
      <c r="I32" s="88">
        <v>115.02500000000001</v>
      </c>
      <c r="J32" s="80">
        <f t="shared" si="0"/>
        <v>8.4107206133942E-3</v>
      </c>
      <c r="K32" s="82">
        <f>SUM('TD2'!E32:L32)</f>
        <v>46935.663</v>
      </c>
      <c r="L32" s="83">
        <f>('TD2'!C32+'TD2'!D32)/'TD2'!B32</f>
        <v>0.23557219925028303</v>
      </c>
      <c r="M32" s="84">
        <f>SUM('TD3(m)'!E32:'TD3(m)'!L32)+SUM('TD3(f)'!E32:L32)</f>
        <v>510.92099999999999</v>
      </c>
      <c r="N32" s="83">
        <f t="shared" si="1"/>
        <v>1.0640646300656975E-2</v>
      </c>
      <c r="O32" s="85">
        <f t="shared" si="2"/>
        <v>1.0885560517170068E-2</v>
      </c>
    </row>
    <row r="33" spans="1:15">
      <c r="A33" s="75">
        <f t="shared" si="5"/>
        <v>2007</v>
      </c>
      <c r="B33" s="76">
        <v>63387.495941813962</v>
      </c>
      <c r="C33" s="77">
        <v>49160.954937475188</v>
      </c>
      <c r="D33" s="78">
        <f t="shared" si="3"/>
        <v>0.2244376559281962</v>
      </c>
      <c r="E33" s="79">
        <v>61795.237999999998</v>
      </c>
      <c r="F33" s="80">
        <f t="shared" si="4"/>
        <v>6.4414775223859966E-3</v>
      </c>
      <c r="G33" s="88">
        <v>785.98500000000001</v>
      </c>
      <c r="H33" s="88">
        <v>521.01599999999996</v>
      </c>
      <c r="I33" s="88">
        <v>74.659000000000006</v>
      </c>
      <c r="J33" s="80">
        <f t="shared" si="0"/>
        <v>8.4313292878651913E-3</v>
      </c>
      <c r="K33" s="82">
        <f>SUM('TD2'!E33:L33)</f>
        <v>47286.017</v>
      </c>
      <c r="L33" s="83">
        <f>('TD2'!C33+'TD2'!D33)/'TD2'!B33</f>
        <v>0.23479512248791157</v>
      </c>
      <c r="M33" s="84">
        <f>SUM('TD3(m)'!E33:'TD3(m)'!L33)+SUM('TD3(f)'!E33:L33)</f>
        <v>515.73599999999999</v>
      </c>
      <c r="N33" s="83">
        <f t="shared" si="1"/>
        <v>1.0134045787461354E-2</v>
      </c>
      <c r="O33" s="85">
        <f t="shared" si="2"/>
        <v>1.0906733802510792E-2</v>
      </c>
    </row>
    <row r="34" spans="1:15">
      <c r="A34" s="75">
        <f t="shared" si="5"/>
        <v>2008</v>
      </c>
      <c r="B34" s="76">
        <v>63723.196694908649</v>
      </c>
      <c r="C34" s="77">
        <v>49518.422839724008</v>
      </c>
      <c r="D34" s="78">
        <f t="shared" si="3"/>
        <v>0.22291370477212069</v>
      </c>
      <c r="E34" s="79">
        <v>62134.866000000002</v>
      </c>
      <c r="F34" s="80">
        <f t="shared" si="4"/>
        <v>5.4960222015814075E-3</v>
      </c>
      <c r="G34" s="88">
        <v>796.04399999999998</v>
      </c>
      <c r="H34" s="88">
        <v>532.13099999999997</v>
      </c>
      <c r="I34" s="88">
        <v>66.930000000000007</v>
      </c>
      <c r="J34" s="80">
        <f t="shared" si="0"/>
        <v>8.5641288741171492E-3</v>
      </c>
      <c r="K34" s="82">
        <f>SUM('TD2'!E34:L34)</f>
        <v>47606.363999999994</v>
      </c>
      <c r="L34" s="83">
        <f>('TD2'!C34+'TD2'!D34)/'TD2'!B34</f>
        <v>0.2338220496417634</v>
      </c>
      <c r="M34" s="84">
        <f>SUM('TD3(m)'!E34:'TD3(m)'!L34)+SUM('TD3(f)'!E34:L34)</f>
        <v>526.91700000000003</v>
      </c>
      <c r="N34" s="83">
        <f t="shared" si="1"/>
        <v>9.7983391307778778E-3</v>
      </c>
      <c r="O34" s="85">
        <f t="shared" si="2"/>
        <v>1.1068205082833045E-2</v>
      </c>
    </row>
    <row r="35" spans="1:15">
      <c r="A35" s="75">
        <f t="shared" si="5"/>
        <v>2009</v>
      </c>
      <c r="B35" s="76">
        <v>64048.540199214483</v>
      </c>
      <c r="C35" s="77">
        <v>49851.659722122189</v>
      </c>
      <c r="D35" s="78">
        <f t="shared" si="3"/>
        <v>0.2216581429168375</v>
      </c>
      <c r="E35" s="79">
        <v>62465.709000000003</v>
      </c>
      <c r="F35" s="80">
        <f t="shared" si="4"/>
        <v>5.3245950510298901E-3</v>
      </c>
      <c r="G35" s="88">
        <v>793.42</v>
      </c>
      <c r="H35" s="88">
        <v>538.11599999999999</v>
      </c>
      <c r="I35" s="88">
        <v>44.222000000000001</v>
      </c>
      <c r="J35" s="80">
        <f t="shared" si="0"/>
        <v>8.6145824423444865E-3</v>
      </c>
      <c r="K35" s="82">
        <f>SUM('TD2'!E35:L35)</f>
        <v>47899.81</v>
      </c>
      <c r="L35" s="83">
        <f>('TD2'!C35+'TD2'!D35)/'TD2'!B35</f>
        <v>0.23318232822871998</v>
      </c>
      <c r="M35" s="84">
        <f>SUM('TD3(m)'!E35:'TD3(m)'!L35)+SUM('TD3(f)'!E35:L35)</f>
        <v>532.78099999999995</v>
      </c>
      <c r="N35" s="83">
        <f t="shared" si="1"/>
        <v>9.9142192389745087E-3</v>
      </c>
      <c r="O35" s="85">
        <f t="shared" si="2"/>
        <v>1.1122820737702299E-2</v>
      </c>
    </row>
    <row r="36" spans="1:15">
      <c r="A36" s="75">
        <f t="shared" si="5"/>
        <v>2010</v>
      </c>
      <c r="B36" s="76">
        <v>64325.268897301205</v>
      </c>
      <c r="C36" s="77">
        <v>50112.390025408175</v>
      </c>
      <c r="D36" s="78">
        <f t="shared" si="3"/>
        <v>0.22095327568058309</v>
      </c>
      <c r="E36" s="79">
        <v>62765.235000000001</v>
      </c>
      <c r="F36" s="80">
        <f t="shared" si="4"/>
        <v>4.7950468312141226E-3</v>
      </c>
      <c r="G36" s="88">
        <v>802.22400000000005</v>
      </c>
      <c r="H36" s="88">
        <v>540.46900000000005</v>
      </c>
      <c r="I36" s="88">
        <v>62</v>
      </c>
      <c r="J36" s="80">
        <f t="shared" si="0"/>
        <v>8.6109611475205985E-3</v>
      </c>
      <c r="K36" s="82">
        <f>SUM('TD2'!E36:L36)</f>
        <v>48158.84</v>
      </c>
      <c r="L36" s="83">
        <f>('TD2'!C36+'TD2'!D36)/'TD2'!B36</f>
        <v>0.23271473683555413</v>
      </c>
      <c r="M36" s="84">
        <f>SUM('TD3(m)'!E36:'TD3(m)'!L36)+SUM('TD3(f)'!E36:L36)</f>
        <v>535.43399999999997</v>
      </c>
      <c r="N36" s="83">
        <f t="shared" si="1"/>
        <v>9.3159829703463037E-3</v>
      </c>
      <c r="O36" s="85">
        <f t="shared" si="2"/>
        <v>1.1118083408985764E-2</v>
      </c>
    </row>
    <row r="37" spans="1:15">
      <c r="A37" s="75">
        <f t="shared" si="5"/>
        <v>2011</v>
      </c>
      <c r="B37" s="76">
        <v>64986.499938345303</v>
      </c>
      <c r="C37" s="77">
        <v>50568.013463810537</v>
      </c>
      <c r="D37" s="78">
        <f t="shared" si="3"/>
        <v>0.22186894952357838</v>
      </c>
      <c r="E37" s="79">
        <v>63088.99</v>
      </c>
      <c r="F37" s="80">
        <f t="shared" si="4"/>
        <v>5.1581898801142945E-3</v>
      </c>
      <c r="G37" s="88">
        <v>792.99599999999998</v>
      </c>
      <c r="H37" s="88">
        <v>534.79499999999996</v>
      </c>
      <c r="I37" s="88">
        <v>62</v>
      </c>
      <c r="J37" s="80">
        <f t="shared" si="0"/>
        <v>8.4768356570615565E-3</v>
      </c>
      <c r="K37" s="82">
        <f>SUM('TD2'!E37:L37)</f>
        <v>48417.752000000008</v>
      </c>
      <c r="L37" s="83">
        <f>('TD2'!C37+'TD2'!D37)/'TD2'!B37</f>
        <v>0.23254830907098828</v>
      </c>
      <c r="M37" s="84">
        <f>SUM('TD3(m)'!E37:'TD3(m)'!L37)+SUM('TD3(f)'!E37:L37)</f>
        <v>530.04600000000005</v>
      </c>
      <c r="N37" s="83">
        <f t="shared" si="1"/>
        <v>8.8800381454574584E-3</v>
      </c>
      <c r="O37" s="85">
        <f t="shared" si="2"/>
        <v>1.0947348402296744E-2</v>
      </c>
    </row>
    <row r="38" spans="1:15">
      <c r="A38" s="75">
        <f t="shared" si="5"/>
        <v>2012</v>
      </c>
      <c r="B38" s="76">
        <v>65293.646654261473</v>
      </c>
      <c r="C38" s="77">
        <v>50862.082122831751</v>
      </c>
      <c r="D38" s="78">
        <f t="shared" si="3"/>
        <v>0.22102555563861781</v>
      </c>
      <c r="E38" s="79">
        <v>63409.190999999999</v>
      </c>
      <c r="F38" s="80">
        <f t="shared" si="4"/>
        <v>5.075386370902546E-3</v>
      </c>
      <c r="G38" s="82">
        <v>753.04</v>
      </c>
      <c r="H38" s="82">
        <v>568.17100000000005</v>
      </c>
      <c r="I38" s="82">
        <v>101.419</v>
      </c>
      <c r="J38" s="80">
        <f t="shared" si="0"/>
        <v>8.9603887234580883E-3</v>
      </c>
      <c r="K38" s="82">
        <f>SUM('TD2'!E38:L38)</f>
        <v>48674.697</v>
      </c>
      <c r="L38" s="83">
        <f>('TD2'!C38+'TD2'!D38)/'TD2'!B38</f>
        <v>0.23237159441603</v>
      </c>
      <c r="M38" s="84"/>
      <c r="N38" s="83"/>
      <c r="O38" s="85"/>
    </row>
    <row r="39" spans="1:15" ht="15" thickBot="1">
      <c r="A39" s="89">
        <f t="shared" si="5"/>
        <v>2013</v>
      </c>
      <c r="B39" s="90">
        <v>65736.236529522066</v>
      </c>
      <c r="C39" s="91">
        <v>51317.997637713925</v>
      </c>
      <c r="D39" s="92">
        <f t="shared" si="3"/>
        <v>0.21933471785128633</v>
      </c>
      <c r="E39" s="93">
        <f>'TD2'!B39</f>
        <v>63703.19140625</v>
      </c>
      <c r="F39" s="94">
        <f t="shared" si="4"/>
        <v>4.636558227812726E-3</v>
      </c>
      <c r="G39" s="95"/>
      <c r="H39" s="95"/>
      <c r="I39" s="95"/>
      <c r="J39" s="95"/>
      <c r="K39" s="96">
        <f>SUM('TD2'!E39:L39)</f>
        <v>48876.208000000006</v>
      </c>
      <c r="L39" s="97">
        <f>('TD2'!C39+'TD2'!D39)/'TD2'!B39</f>
        <v>0.23275102349966892</v>
      </c>
      <c r="M39" s="95"/>
      <c r="N39" s="95"/>
      <c r="O39" s="98"/>
    </row>
  </sheetData>
  <sheetProtection selectLockedCells="1" selectUnlockedCells="1"/>
  <mergeCells count="6">
    <mergeCell ref="A3:O3"/>
    <mergeCell ref="B6:D6"/>
    <mergeCell ref="E6:O6"/>
    <mergeCell ref="A7:A8"/>
    <mergeCell ref="L7:L8"/>
    <mergeCell ref="N7:N8"/>
  </mergeCells>
  <hyperlinks>
    <hyperlink ref="A1" location="Index!A1" display="Back to index"/>
  </hyperlinks>
  <printOptions horizontalCentered="1" verticalCentered="1"/>
  <pageMargins left="0.78749999999999998" right="0.78749999999999998" top="0.98402777777778005" bottom="0.98402777777778005" header="0.51180555555555995" footer="0.51180555555555995"/>
  <pageSetup paperSize="9" firstPageNumber="0" fitToHeight="4"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IV42"/>
  <sheetViews>
    <sheetView workbookViewId="0">
      <pane xSplit="1" ySplit="9" topLeftCell="B34" activePane="bottomRight" state="frozen"/>
      <selection activeCell="O15" sqref="O15"/>
      <selection pane="topRight" activeCell="O15" sqref="O15"/>
      <selection pane="bottomLeft" activeCell="O15" sqref="O15"/>
      <selection pane="bottomRight" activeCell="E36" sqref="E36"/>
    </sheetView>
  </sheetViews>
  <sheetFormatPr defaultColWidth="9.140625" defaultRowHeight="14.25"/>
  <cols>
    <col min="1" max="1" width="15.42578125" style="41" customWidth="1"/>
    <col min="2" max="2" width="11.7109375" style="41" customWidth="1"/>
    <col min="3" max="3" width="12.140625" style="41" customWidth="1"/>
    <col min="4" max="4" width="11.7109375" style="41" customWidth="1"/>
    <col min="5" max="5" width="12.140625" style="41" customWidth="1"/>
    <col min="6" max="6" width="11.7109375" style="41" customWidth="1"/>
    <col min="7" max="7" width="12.140625" style="41" customWidth="1"/>
    <col min="8" max="16384" width="9.140625" style="41"/>
  </cols>
  <sheetData>
    <row r="1" spans="1:256" ht="15">
      <c r="A1" s="40" t="s">
        <v>31</v>
      </c>
    </row>
    <row r="2" spans="1:256" s="57" customFormat="1" ht="15"/>
    <row r="3" spans="1:256" s="57" customFormat="1" ht="15"/>
    <row r="4" spans="1:256" s="57" customFormat="1" ht="15"/>
    <row r="5" spans="1:256" ht="15" thickBot="1">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c r="BA5" s="42"/>
      <c r="BB5" s="42"/>
      <c r="BC5" s="42"/>
      <c r="BD5" s="42"/>
      <c r="BE5" s="42"/>
      <c r="BF5" s="42"/>
      <c r="BG5" s="42"/>
      <c r="BH5" s="42"/>
      <c r="BI5" s="42"/>
      <c r="BJ5" s="42"/>
      <c r="BK5" s="42"/>
      <c r="BL5" s="42"/>
      <c r="BM5" s="42"/>
      <c r="BN5" s="42"/>
      <c r="BO5" s="42"/>
      <c r="BP5" s="42"/>
      <c r="BQ5" s="42"/>
      <c r="BR5" s="42"/>
      <c r="BS5" s="42"/>
      <c r="BT5" s="42"/>
      <c r="BU5" s="42"/>
      <c r="BV5" s="42"/>
      <c r="BW5" s="42"/>
      <c r="BX5" s="42"/>
      <c r="BY5" s="42"/>
      <c r="BZ5" s="42"/>
      <c r="CA5" s="42"/>
      <c r="CB5" s="42"/>
      <c r="CC5" s="42"/>
      <c r="CD5" s="42"/>
      <c r="CE5" s="42"/>
      <c r="CF5" s="42"/>
      <c r="CG5" s="42"/>
      <c r="CH5" s="42"/>
      <c r="CI5" s="42"/>
      <c r="CJ5" s="42"/>
      <c r="CK5" s="42"/>
      <c r="CL5" s="42"/>
      <c r="CM5" s="42"/>
      <c r="CN5" s="42"/>
      <c r="CO5" s="42"/>
      <c r="CP5" s="42"/>
      <c r="CQ5" s="42"/>
      <c r="CR5" s="42"/>
      <c r="CS5" s="42"/>
      <c r="CT5" s="42"/>
      <c r="CU5" s="42"/>
      <c r="CV5" s="42"/>
      <c r="CW5" s="42"/>
      <c r="CX5" s="42"/>
      <c r="CY5" s="42"/>
      <c r="CZ5" s="42"/>
      <c r="DA5" s="42"/>
      <c r="DB5" s="42"/>
      <c r="DC5" s="42"/>
      <c r="DD5" s="42"/>
      <c r="DE5" s="42"/>
      <c r="DF5" s="42"/>
      <c r="DG5" s="42"/>
      <c r="DH5" s="42"/>
      <c r="DI5" s="42"/>
      <c r="DJ5" s="42"/>
      <c r="DK5" s="42"/>
      <c r="DL5" s="42"/>
      <c r="DM5" s="42"/>
      <c r="DN5" s="42"/>
      <c r="DO5" s="42"/>
      <c r="DP5" s="42"/>
      <c r="DQ5" s="42"/>
      <c r="DR5" s="42"/>
      <c r="DS5" s="42"/>
      <c r="DT5" s="42"/>
      <c r="DU5" s="42"/>
      <c r="DV5" s="42"/>
      <c r="DW5" s="42"/>
      <c r="DX5" s="42"/>
      <c r="DY5" s="42"/>
      <c r="DZ5" s="42"/>
      <c r="EA5" s="42"/>
      <c r="EB5" s="42"/>
      <c r="EC5" s="42"/>
      <c r="ED5" s="42"/>
      <c r="EE5" s="42"/>
      <c r="EF5" s="42"/>
      <c r="EG5" s="42"/>
      <c r="EH5" s="42"/>
      <c r="EI5" s="42"/>
      <c r="EJ5" s="42"/>
      <c r="EK5" s="42"/>
      <c r="EL5" s="42"/>
      <c r="EM5" s="42"/>
      <c r="EN5" s="42"/>
      <c r="EO5" s="42"/>
      <c r="EP5" s="42"/>
      <c r="EQ5" s="42"/>
      <c r="ER5" s="42"/>
      <c r="ES5" s="42"/>
      <c r="ET5" s="42"/>
      <c r="EU5" s="42"/>
      <c r="EV5" s="42"/>
      <c r="EW5" s="42"/>
      <c r="EX5" s="42"/>
      <c r="EY5" s="42"/>
      <c r="EZ5" s="42"/>
      <c r="FA5" s="42"/>
      <c r="FB5" s="42"/>
      <c r="FC5" s="42"/>
      <c r="FD5" s="42"/>
      <c r="FE5" s="42"/>
      <c r="FF5" s="42"/>
      <c r="FG5" s="42"/>
      <c r="FH5" s="42"/>
      <c r="FI5" s="42"/>
      <c r="FJ5" s="42"/>
      <c r="FK5" s="42"/>
      <c r="FL5" s="42"/>
      <c r="FM5" s="42"/>
      <c r="FN5" s="42"/>
      <c r="FO5" s="42"/>
      <c r="FP5" s="42"/>
      <c r="FQ5" s="42"/>
      <c r="FR5" s="42"/>
      <c r="FS5" s="42"/>
      <c r="FT5" s="42"/>
      <c r="FU5" s="42"/>
      <c r="FV5" s="42"/>
      <c r="FW5" s="42"/>
      <c r="FX5" s="42"/>
      <c r="FY5" s="42"/>
      <c r="FZ5" s="42"/>
      <c r="GA5" s="42"/>
      <c r="GB5" s="42"/>
      <c r="GC5" s="42"/>
      <c r="GD5" s="42"/>
      <c r="GE5" s="42"/>
      <c r="GF5" s="42"/>
      <c r="GG5" s="42"/>
      <c r="GH5" s="42"/>
      <c r="GI5" s="42"/>
      <c r="GJ5" s="42"/>
      <c r="GK5" s="42"/>
      <c r="GL5" s="42"/>
      <c r="GM5" s="42"/>
      <c r="GN5" s="42"/>
      <c r="GO5" s="42"/>
      <c r="GP5" s="42"/>
      <c r="GQ5" s="42"/>
      <c r="GR5" s="42"/>
      <c r="GS5" s="42"/>
      <c r="GT5" s="42"/>
      <c r="GU5" s="42"/>
      <c r="GV5" s="42"/>
      <c r="GW5" s="42"/>
      <c r="GX5" s="42"/>
      <c r="GY5" s="42"/>
      <c r="GZ5" s="42"/>
      <c r="HA5" s="42"/>
      <c r="HB5" s="42"/>
      <c r="HC5" s="42"/>
      <c r="HD5" s="42"/>
      <c r="HE5" s="42"/>
      <c r="HF5" s="42"/>
      <c r="HG5" s="42"/>
      <c r="HH5" s="42"/>
      <c r="HI5" s="42"/>
      <c r="HJ5" s="42"/>
      <c r="HK5" s="42"/>
      <c r="HL5" s="42"/>
      <c r="HM5" s="42"/>
      <c r="HN5" s="42"/>
      <c r="HO5" s="42"/>
      <c r="HP5" s="42"/>
      <c r="HQ5" s="42"/>
      <c r="HR5" s="42"/>
      <c r="HS5" s="42"/>
      <c r="HT5" s="42"/>
      <c r="HU5" s="42"/>
      <c r="HV5" s="42"/>
      <c r="HW5" s="42"/>
      <c r="HX5" s="42"/>
      <c r="HY5" s="42"/>
      <c r="HZ5" s="42"/>
      <c r="IA5" s="42"/>
      <c r="IB5" s="42"/>
      <c r="IC5" s="42"/>
      <c r="ID5" s="42"/>
      <c r="IE5" s="42"/>
      <c r="IF5" s="42"/>
      <c r="IG5" s="42"/>
      <c r="IH5" s="42"/>
      <c r="II5" s="42"/>
      <c r="IJ5" s="42"/>
      <c r="IK5" s="42"/>
      <c r="IL5" s="42"/>
      <c r="IM5" s="42"/>
      <c r="IN5" s="42"/>
      <c r="IO5" s="42"/>
      <c r="IP5" s="42"/>
      <c r="IQ5" s="42"/>
      <c r="IR5" s="42"/>
      <c r="IS5" s="42"/>
      <c r="IT5" s="42"/>
      <c r="IU5" s="42"/>
      <c r="IV5" s="42"/>
    </row>
    <row r="6" spans="1:256" ht="24.95" customHeight="1">
      <c r="A6" s="405" t="s">
        <v>80</v>
      </c>
      <c r="B6" s="406"/>
      <c r="C6" s="406"/>
      <c r="D6" s="406"/>
      <c r="E6" s="406"/>
      <c r="F6" s="406"/>
      <c r="G6" s="406"/>
      <c r="H6" s="406"/>
      <c r="I6" s="406"/>
      <c r="J6" s="406"/>
      <c r="K6" s="406"/>
      <c r="L6" s="407"/>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c r="CO6" s="42"/>
      <c r="CP6" s="42"/>
      <c r="CQ6" s="42"/>
      <c r="CR6" s="42"/>
      <c r="CS6" s="42"/>
      <c r="CT6" s="42"/>
      <c r="CU6" s="42"/>
      <c r="CV6" s="42"/>
      <c r="CW6" s="42"/>
      <c r="CX6" s="42"/>
      <c r="CY6" s="42"/>
      <c r="CZ6" s="42"/>
      <c r="DA6" s="42"/>
      <c r="DB6" s="42"/>
      <c r="DC6" s="42"/>
      <c r="DD6" s="42"/>
      <c r="DE6" s="42"/>
      <c r="DF6" s="42"/>
      <c r="DG6" s="42"/>
      <c r="DH6" s="42"/>
      <c r="DI6" s="42"/>
      <c r="DJ6" s="42"/>
      <c r="DK6" s="42"/>
      <c r="DL6" s="42"/>
      <c r="DM6" s="42"/>
      <c r="DN6" s="42"/>
      <c r="DO6" s="42"/>
      <c r="DP6" s="42"/>
      <c r="DQ6" s="42"/>
      <c r="DR6" s="42"/>
      <c r="DS6" s="42"/>
      <c r="DT6" s="42"/>
      <c r="DU6" s="42"/>
      <c r="DV6" s="42"/>
      <c r="DW6" s="42"/>
      <c r="DX6" s="42"/>
      <c r="DY6" s="42"/>
      <c r="DZ6" s="42"/>
      <c r="EA6" s="42"/>
      <c r="EB6" s="42"/>
      <c r="EC6" s="42"/>
      <c r="ED6" s="42"/>
      <c r="EE6" s="42"/>
      <c r="EF6" s="42"/>
      <c r="EG6" s="42"/>
      <c r="EH6" s="42"/>
      <c r="EI6" s="42"/>
      <c r="EJ6" s="42"/>
      <c r="EK6" s="42"/>
      <c r="EL6" s="42"/>
      <c r="EM6" s="42"/>
      <c r="EN6" s="42"/>
      <c r="EO6" s="42"/>
      <c r="EP6" s="42"/>
      <c r="EQ6" s="42"/>
      <c r="ER6" s="42"/>
      <c r="ES6" s="42"/>
      <c r="ET6" s="42"/>
      <c r="EU6" s="42"/>
      <c r="EV6" s="42"/>
      <c r="EW6" s="42"/>
      <c r="EX6" s="42"/>
      <c r="EY6" s="42"/>
      <c r="EZ6" s="42"/>
      <c r="FA6" s="42"/>
      <c r="FB6" s="42"/>
      <c r="FC6" s="42"/>
      <c r="FD6" s="42"/>
      <c r="FE6" s="42"/>
      <c r="FF6" s="42"/>
      <c r="FG6" s="42"/>
      <c r="FH6" s="42"/>
      <c r="FI6" s="42"/>
      <c r="FJ6" s="42"/>
      <c r="FK6" s="42"/>
      <c r="FL6" s="42"/>
      <c r="FM6" s="42"/>
      <c r="FN6" s="42"/>
      <c r="FO6" s="42"/>
      <c r="FP6" s="42"/>
      <c r="FQ6" s="42"/>
      <c r="FR6" s="42"/>
      <c r="FS6" s="42"/>
      <c r="FT6" s="42"/>
      <c r="FU6" s="42"/>
      <c r="FV6" s="42"/>
      <c r="FW6" s="42"/>
      <c r="FX6" s="42"/>
      <c r="FY6" s="42"/>
      <c r="FZ6" s="42"/>
      <c r="GA6" s="42"/>
      <c r="GB6" s="42"/>
      <c r="GC6" s="42"/>
      <c r="GD6" s="42"/>
      <c r="GE6" s="42"/>
      <c r="GF6" s="42"/>
      <c r="GG6" s="42"/>
      <c r="GH6" s="42"/>
      <c r="GI6" s="42"/>
      <c r="GJ6" s="42"/>
      <c r="GK6" s="42"/>
      <c r="GL6" s="42"/>
      <c r="GM6" s="42"/>
      <c r="GN6" s="42"/>
      <c r="GO6" s="42"/>
      <c r="GP6" s="42"/>
      <c r="GQ6" s="42"/>
      <c r="GR6" s="42"/>
      <c r="GS6" s="42"/>
      <c r="GT6" s="42"/>
      <c r="GU6" s="42"/>
      <c r="GV6" s="42"/>
      <c r="GW6" s="42"/>
      <c r="GX6" s="42"/>
      <c r="GY6" s="42"/>
      <c r="GZ6" s="42"/>
      <c r="HA6" s="42"/>
      <c r="HB6" s="42"/>
      <c r="HC6" s="42"/>
      <c r="HD6" s="42"/>
      <c r="HE6" s="42"/>
      <c r="HF6" s="42"/>
      <c r="HG6" s="42"/>
      <c r="HH6" s="42"/>
      <c r="HI6" s="42"/>
      <c r="HJ6" s="42"/>
      <c r="HK6" s="42"/>
      <c r="HL6" s="42"/>
      <c r="HM6" s="42"/>
      <c r="HN6" s="42"/>
      <c r="HO6" s="42"/>
      <c r="HP6" s="42"/>
      <c r="HQ6" s="42"/>
      <c r="HR6" s="42"/>
      <c r="HS6" s="42"/>
      <c r="HT6" s="42"/>
      <c r="HU6" s="42"/>
      <c r="HV6" s="42"/>
      <c r="HW6" s="42"/>
      <c r="HX6" s="42"/>
      <c r="HY6" s="42"/>
      <c r="HZ6" s="42"/>
      <c r="IA6" s="42"/>
      <c r="IB6" s="42"/>
      <c r="IC6" s="42"/>
      <c r="ID6" s="42"/>
      <c r="IE6" s="42"/>
      <c r="IF6" s="42"/>
      <c r="IG6" s="42"/>
      <c r="IH6" s="42"/>
      <c r="II6" s="42"/>
      <c r="IJ6" s="42"/>
      <c r="IK6" s="42"/>
      <c r="IL6" s="42"/>
      <c r="IM6" s="42"/>
      <c r="IN6" s="42"/>
      <c r="IO6" s="42"/>
      <c r="IP6" s="42"/>
      <c r="IQ6" s="42"/>
      <c r="IR6" s="42"/>
      <c r="IS6" s="42"/>
      <c r="IT6" s="42"/>
      <c r="IU6" s="42"/>
      <c r="IV6" s="42"/>
    </row>
    <row r="7" spans="1:256">
      <c r="A7" s="43"/>
      <c r="B7" s="44"/>
      <c r="C7" s="45"/>
      <c r="D7" s="45"/>
      <c r="E7" s="45"/>
      <c r="F7" s="45"/>
      <c r="G7" s="45"/>
      <c r="H7" s="45"/>
      <c r="I7" s="45"/>
      <c r="J7" s="45"/>
      <c r="K7" s="45"/>
      <c r="L7" s="46"/>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c r="BO7" s="42"/>
      <c r="BP7" s="42"/>
      <c r="BQ7" s="42"/>
      <c r="BR7" s="42"/>
      <c r="BS7" s="42"/>
      <c r="BT7" s="42"/>
      <c r="BU7" s="42"/>
      <c r="BV7" s="42"/>
      <c r="BW7" s="42"/>
      <c r="BX7" s="42"/>
      <c r="BY7" s="42"/>
      <c r="BZ7" s="42"/>
      <c r="CA7" s="42"/>
      <c r="CB7" s="42"/>
      <c r="CC7" s="42"/>
      <c r="CD7" s="42"/>
      <c r="CE7" s="42"/>
      <c r="CF7" s="42"/>
      <c r="CG7" s="42"/>
      <c r="CH7" s="42"/>
      <c r="CI7" s="42"/>
      <c r="CJ7" s="42"/>
      <c r="CK7" s="42"/>
      <c r="CL7" s="42"/>
      <c r="CM7" s="42"/>
      <c r="CN7" s="42"/>
      <c r="CO7" s="42"/>
      <c r="CP7" s="42"/>
      <c r="CQ7" s="42"/>
      <c r="CR7" s="42"/>
      <c r="CS7" s="42"/>
      <c r="CT7" s="42"/>
      <c r="CU7" s="42"/>
      <c r="CV7" s="42"/>
      <c r="CW7" s="42"/>
      <c r="CX7" s="42"/>
      <c r="CY7" s="42"/>
      <c r="CZ7" s="42"/>
      <c r="DA7" s="42"/>
      <c r="DB7" s="42"/>
      <c r="DC7" s="42"/>
      <c r="DD7" s="42"/>
      <c r="DE7" s="42"/>
      <c r="DF7" s="42"/>
      <c r="DG7" s="42"/>
      <c r="DH7" s="42"/>
      <c r="DI7" s="42"/>
      <c r="DJ7" s="42"/>
      <c r="DK7" s="42"/>
      <c r="DL7" s="42"/>
      <c r="DM7" s="42"/>
      <c r="DN7" s="42"/>
      <c r="DO7" s="42"/>
      <c r="DP7" s="42"/>
      <c r="DQ7" s="42"/>
      <c r="DR7" s="42"/>
      <c r="DS7" s="42"/>
      <c r="DT7" s="42"/>
      <c r="DU7" s="42"/>
      <c r="DV7" s="42"/>
      <c r="DW7" s="42"/>
      <c r="DX7" s="42"/>
      <c r="DY7" s="42"/>
      <c r="DZ7" s="42"/>
      <c r="EA7" s="42"/>
      <c r="EB7" s="42"/>
      <c r="EC7" s="42"/>
      <c r="ED7" s="42"/>
      <c r="EE7" s="42"/>
      <c r="EF7" s="42"/>
      <c r="EG7" s="42"/>
      <c r="EH7" s="42"/>
      <c r="EI7" s="42"/>
      <c r="EJ7" s="42"/>
      <c r="EK7" s="42"/>
      <c r="EL7" s="42"/>
      <c r="EM7" s="42"/>
      <c r="EN7" s="42"/>
      <c r="EO7" s="42"/>
      <c r="EP7" s="42"/>
      <c r="EQ7" s="42"/>
      <c r="ER7" s="42"/>
      <c r="ES7" s="42"/>
      <c r="ET7" s="42"/>
      <c r="EU7" s="42"/>
      <c r="EV7" s="42"/>
      <c r="EW7" s="42"/>
      <c r="EX7" s="42"/>
      <c r="EY7" s="42"/>
      <c r="EZ7" s="42"/>
      <c r="FA7" s="42"/>
      <c r="FB7" s="42"/>
      <c r="FC7" s="42"/>
      <c r="FD7" s="42"/>
      <c r="FE7" s="42"/>
      <c r="FF7" s="42"/>
      <c r="FG7" s="42"/>
      <c r="FH7" s="42"/>
      <c r="FI7" s="42"/>
      <c r="FJ7" s="42"/>
      <c r="FK7" s="42"/>
      <c r="FL7" s="42"/>
      <c r="FM7" s="42"/>
      <c r="FN7" s="42"/>
      <c r="FO7" s="42"/>
      <c r="FP7" s="42"/>
      <c r="FQ7" s="42"/>
      <c r="FR7" s="42"/>
      <c r="FS7" s="42"/>
      <c r="FT7" s="42"/>
      <c r="FU7" s="42"/>
      <c r="FV7" s="42"/>
      <c r="FW7" s="42"/>
      <c r="FX7" s="42"/>
      <c r="FY7" s="42"/>
      <c r="FZ7" s="42"/>
      <c r="GA7" s="42"/>
      <c r="GB7" s="42"/>
      <c r="GC7" s="42"/>
      <c r="GD7" s="42"/>
      <c r="GE7" s="42"/>
      <c r="GF7" s="42"/>
      <c r="GG7" s="42"/>
      <c r="GH7" s="42"/>
      <c r="GI7" s="42"/>
      <c r="GJ7" s="42"/>
      <c r="GK7" s="42"/>
      <c r="GL7" s="42"/>
      <c r="GM7" s="42"/>
      <c r="GN7" s="42"/>
      <c r="GO7" s="42"/>
      <c r="GP7" s="42"/>
      <c r="GQ7" s="42"/>
      <c r="GR7" s="42"/>
      <c r="GS7" s="42"/>
      <c r="GT7" s="42"/>
      <c r="GU7" s="42"/>
      <c r="GV7" s="42"/>
      <c r="GW7" s="42"/>
      <c r="GX7" s="42"/>
      <c r="GY7" s="42"/>
      <c r="GZ7" s="42"/>
      <c r="HA7" s="42"/>
      <c r="HB7" s="42"/>
      <c r="HC7" s="42"/>
      <c r="HD7" s="42"/>
      <c r="HE7" s="42"/>
      <c r="HF7" s="42"/>
      <c r="HG7" s="42"/>
      <c r="HH7" s="42"/>
      <c r="HI7" s="42"/>
      <c r="HJ7" s="42"/>
      <c r="HK7" s="42"/>
      <c r="HL7" s="42"/>
      <c r="HM7" s="42"/>
      <c r="HN7" s="42"/>
      <c r="HO7" s="42"/>
      <c r="HP7" s="42"/>
      <c r="HQ7" s="42"/>
      <c r="HR7" s="42"/>
      <c r="HS7" s="42"/>
      <c r="HT7" s="42"/>
      <c r="HU7" s="42"/>
      <c r="HV7" s="42"/>
      <c r="HW7" s="42"/>
      <c r="HX7" s="42"/>
      <c r="HY7" s="42"/>
      <c r="HZ7" s="42"/>
      <c r="IA7" s="42"/>
      <c r="IB7" s="42"/>
      <c r="IC7" s="42"/>
      <c r="ID7" s="42"/>
      <c r="IE7" s="42"/>
      <c r="IF7" s="42"/>
      <c r="IG7" s="42"/>
      <c r="IH7" s="42"/>
      <c r="II7" s="42"/>
      <c r="IJ7" s="42"/>
      <c r="IK7" s="42"/>
      <c r="IL7" s="42"/>
      <c r="IM7" s="42"/>
      <c r="IN7" s="42"/>
      <c r="IO7" s="42"/>
      <c r="IP7" s="42"/>
      <c r="IQ7" s="42"/>
      <c r="IR7" s="42"/>
      <c r="IS7" s="42"/>
      <c r="IT7" s="42"/>
      <c r="IU7" s="42"/>
      <c r="IV7" s="42"/>
    </row>
    <row r="8" spans="1:256" ht="15.75" customHeight="1">
      <c r="A8" s="403" t="s">
        <v>49</v>
      </c>
      <c r="B8" s="99" t="s">
        <v>33</v>
      </c>
      <c r="C8" s="99" t="s">
        <v>34</v>
      </c>
      <c r="D8" s="99" t="s">
        <v>35</v>
      </c>
      <c r="E8" s="99" t="s">
        <v>36</v>
      </c>
      <c r="F8" s="99" t="s">
        <v>37</v>
      </c>
      <c r="G8" s="99" t="s">
        <v>38</v>
      </c>
      <c r="H8" s="99" t="s">
        <v>39</v>
      </c>
      <c r="I8" s="99" t="s">
        <v>40</v>
      </c>
      <c r="J8" s="99" t="s">
        <v>41</v>
      </c>
      <c r="K8" s="99" t="s">
        <v>42</v>
      </c>
      <c r="L8" s="100" t="s">
        <v>43</v>
      </c>
      <c r="M8" s="101"/>
      <c r="N8" s="101"/>
      <c r="O8" s="101"/>
      <c r="P8" s="101"/>
      <c r="Q8" s="101"/>
      <c r="R8" s="101"/>
      <c r="S8" s="101"/>
      <c r="T8" s="101"/>
      <c r="U8" s="101"/>
      <c r="V8" s="101"/>
      <c r="W8" s="101"/>
      <c r="X8" s="101"/>
      <c r="Y8" s="101"/>
      <c r="Z8" s="101"/>
      <c r="AA8" s="101"/>
      <c r="AB8" s="101"/>
      <c r="AC8" s="101"/>
      <c r="AD8" s="101"/>
      <c r="AE8" s="101"/>
      <c r="AF8" s="101"/>
      <c r="AG8" s="101"/>
      <c r="AH8" s="101"/>
      <c r="AI8" s="101"/>
      <c r="AJ8" s="101"/>
      <c r="AK8" s="101"/>
      <c r="AL8" s="101"/>
      <c r="AM8" s="101"/>
      <c r="AN8" s="101"/>
      <c r="AO8" s="101"/>
      <c r="AP8" s="101"/>
      <c r="AQ8" s="42"/>
      <c r="AR8" s="42"/>
      <c r="AS8" s="42"/>
      <c r="AT8" s="42"/>
      <c r="AU8" s="42"/>
      <c r="AV8" s="42"/>
      <c r="AW8" s="42"/>
      <c r="AX8" s="42"/>
      <c r="AY8" s="42"/>
      <c r="AZ8" s="42"/>
      <c r="BA8" s="42"/>
      <c r="BB8" s="42"/>
      <c r="BC8" s="42"/>
      <c r="BD8" s="42"/>
      <c r="BE8" s="42"/>
      <c r="BF8" s="42"/>
      <c r="BG8" s="42"/>
      <c r="BH8" s="42"/>
      <c r="BI8" s="42"/>
      <c r="BJ8" s="42"/>
      <c r="BK8" s="42"/>
      <c r="BL8" s="42"/>
      <c r="BM8" s="42"/>
      <c r="BN8" s="42"/>
      <c r="BO8" s="42"/>
      <c r="BP8" s="42"/>
      <c r="BQ8" s="42"/>
      <c r="BR8" s="42"/>
      <c r="BS8" s="42"/>
      <c r="BT8" s="42"/>
      <c r="BU8" s="42"/>
      <c r="BV8" s="42"/>
      <c r="BW8" s="42"/>
      <c r="BX8" s="42"/>
      <c r="BY8" s="42"/>
      <c r="BZ8" s="42"/>
      <c r="CA8" s="42"/>
      <c r="CB8" s="42"/>
      <c r="CC8" s="42"/>
      <c r="CD8" s="42"/>
      <c r="CE8" s="42"/>
      <c r="CF8" s="42"/>
      <c r="CG8" s="42"/>
      <c r="CH8" s="42"/>
      <c r="CI8" s="42"/>
      <c r="CJ8" s="42"/>
      <c r="CK8" s="42"/>
      <c r="CL8" s="42"/>
      <c r="CM8" s="42"/>
      <c r="CN8" s="42"/>
      <c r="CO8" s="42"/>
      <c r="CP8" s="42"/>
      <c r="CQ8" s="42"/>
      <c r="CR8" s="42"/>
      <c r="CS8" s="42"/>
      <c r="CT8" s="42"/>
      <c r="CU8" s="42"/>
      <c r="CV8" s="42"/>
      <c r="CW8" s="42"/>
      <c r="CX8" s="42"/>
      <c r="CY8" s="42"/>
      <c r="CZ8" s="42"/>
      <c r="DA8" s="42"/>
      <c r="DB8" s="42"/>
      <c r="DC8" s="42"/>
      <c r="DD8" s="42"/>
      <c r="DE8" s="42"/>
      <c r="DF8" s="42"/>
      <c r="DG8" s="42"/>
      <c r="DH8" s="42"/>
      <c r="DI8" s="42"/>
      <c r="DJ8" s="42"/>
      <c r="DK8" s="42"/>
      <c r="DL8" s="42"/>
      <c r="DM8" s="42"/>
      <c r="DN8" s="42"/>
      <c r="DO8" s="42"/>
      <c r="DP8" s="42"/>
      <c r="DQ8" s="42"/>
      <c r="DR8" s="42"/>
      <c r="DS8" s="42"/>
      <c r="DT8" s="42"/>
      <c r="DU8" s="42"/>
      <c r="DV8" s="42"/>
      <c r="DW8" s="42"/>
      <c r="DX8" s="42"/>
      <c r="DY8" s="42"/>
      <c r="DZ8" s="42"/>
      <c r="EA8" s="42"/>
      <c r="EB8" s="42"/>
      <c r="EC8" s="42"/>
      <c r="ED8" s="42"/>
      <c r="EE8" s="42"/>
      <c r="EF8" s="42"/>
      <c r="EG8" s="42"/>
      <c r="EH8" s="42"/>
      <c r="EI8" s="42"/>
      <c r="EJ8" s="42"/>
      <c r="EK8" s="42"/>
      <c r="EL8" s="42"/>
      <c r="EM8" s="42"/>
      <c r="EN8" s="42"/>
      <c r="EO8" s="42"/>
      <c r="EP8" s="42"/>
      <c r="EQ8" s="42"/>
      <c r="ER8" s="42"/>
      <c r="ES8" s="42"/>
      <c r="ET8" s="42"/>
      <c r="EU8" s="42"/>
      <c r="EV8" s="42"/>
      <c r="EW8" s="42"/>
      <c r="EX8" s="42"/>
      <c r="EY8" s="42"/>
      <c r="EZ8" s="42"/>
      <c r="FA8" s="42"/>
      <c r="FB8" s="42"/>
      <c r="FC8" s="42"/>
      <c r="FD8" s="42"/>
      <c r="FE8" s="42"/>
      <c r="FF8" s="42"/>
      <c r="FG8" s="42"/>
      <c r="FH8" s="42"/>
      <c r="FI8" s="42"/>
      <c r="FJ8" s="42"/>
      <c r="FK8" s="42"/>
      <c r="FL8" s="42"/>
      <c r="FM8" s="42"/>
      <c r="FN8" s="42"/>
      <c r="FO8" s="42"/>
      <c r="FP8" s="42"/>
      <c r="FQ8" s="42"/>
      <c r="FR8" s="42"/>
      <c r="FS8" s="42"/>
      <c r="FT8" s="42"/>
      <c r="FU8" s="42"/>
      <c r="FV8" s="42"/>
      <c r="FW8" s="42"/>
      <c r="FX8" s="42"/>
      <c r="FY8" s="42"/>
      <c r="FZ8" s="42"/>
      <c r="GA8" s="42"/>
      <c r="GB8" s="42"/>
      <c r="GC8" s="42"/>
      <c r="GD8" s="42"/>
      <c r="GE8" s="42"/>
      <c r="GF8" s="42"/>
      <c r="GG8" s="42"/>
      <c r="GH8" s="42"/>
      <c r="GI8" s="42"/>
      <c r="GJ8" s="42"/>
      <c r="GK8" s="42"/>
      <c r="GL8" s="42"/>
      <c r="GM8" s="42"/>
      <c r="GN8" s="42"/>
      <c r="GO8" s="42"/>
      <c r="GP8" s="42"/>
      <c r="GQ8" s="42"/>
      <c r="GR8" s="42"/>
      <c r="GS8" s="42"/>
      <c r="GT8" s="42"/>
      <c r="GU8" s="42"/>
      <c r="GV8" s="42"/>
      <c r="GW8" s="42"/>
      <c r="GX8" s="42"/>
      <c r="GY8" s="42"/>
      <c r="GZ8" s="42"/>
      <c r="HA8" s="42"/>
      <c r="HB8" s="42"/>
      <c r="HC8" s="42"/>
      <c r="HD8" s="42"/>
      <c r="HE8" s="42"/>
      <c r="HF8" s="42"/>
      <c r="HG8" s="42"/>
      <c r="HH8" s="42"/>
      <c r="HI8" s="42"/>
      <c r="HJ8" s="42"/>
      <c r="HK8" s="42"/>
      <c r="HL8" s="42"/>
      <c r="HM8" s="42"/>
      <c r="HN8" s="42"/>
      <c r="HO8" s="42"/>
      <c r="HP8" s="42"/>
      <c r="HQ8" s="42"/>
      <c r="HR8" s="42"/>
      <c r="HS8" s="42"/>
      <c r="HT8" s="42"/>
      <c r="HU8" s="42"/>
      <c r="HV8" s="42"/>
      <c r="HW8" s="42"/>
      <c r="HX8" s="42"/>
      <c r="HY8" s="42"/>
      <c r="HZ8" s="42"/>
      <c r="IA8" s="42"/>
      <c r="IB8" s="42"/>
      <c r="IC8" s="42"/>
      <c r="ID8" s="42"/>
      <c r="IE8" s="42"/>
      <c r="IF8" s="42"/>
      <c r="IG8" s="42"/>
      <c r="IH8" s="42"/>
      <c r="II8" s="42"/>
      <c r="IJ8" s="42"/>
      <c r="IK8" s="42"/>
      <c r="IL8" s="42"/>
      <c r="IM8" s="42"/>
      <c r="IN8" s="42"/>
      <c r="IO8" s="42"/>
      <c r="IP8" s="42"/>
      <c r="IQ8" s="42"/>
      <c r="IR8" s="42"/>
      <c r="IS8" s="42"/>
      <c r="IT8" s="42"/>
      <c r="IU8" s="42"/>
      <c r="IV8" s="42"/>
    </row>
    <row r="9" spans="1:256" s="57" customFormat="1" ht="30" customHeight="1">
      <c r="A9" s="403"/>
      <c r="B9" s="102" t="s">
        <v>81</v>
      </c>
      <c r="C9" s="102" t="s">
        <v>82</v>
      </c>
      <c r="D9" s="103" t="s">
        <v>83</v>
      </c>
      <c r="E9" s="103" t="s">
        <v>84</v>
      </c>
      <c r="F9" s="103" t="s">
        <v>85</v>
      </c>
      <c r="G9" s="103" t="s">
        <v>86</v>
      </c>
      <c r="H9" s="103" t="s">
        <v>87</v>
      </c>
      <c r="I9" s="103" t="s">
        <v>88</v>
      </c>
      <c r="J9" s="103" t="s">
        <v>89</v>
      </c>
      <c r="K9" s="102" t="s">
        <v>90</v>
      </c>
      <c r="L9" s="104" t="s">
        <v>91</v>
      </c>
      <c r="M9" s="101"/>
      <c r="N9" s="105"/>
      <c r="O9" s="105"/>
      <c r="P9" s="105"/>
      <c r="Q9" s="105"/>
      <c r="R9" s="105"/>
      <c r="S9" s="105"/>
      <c r="T9" s="105"/>
      <c r="U9" s="105"/>
      <c r="V9" s="105"/>
      <c r="W9" s="105"/>
      <c r="X9" s="105"/>
      <c r="Y9" s="105"/>
      <c r="Z9" s="105"/>
      <c r="AA9" s="105"/>
      <c r="AB9" s="105"/>
      <c r="AC9" s="105">
        <v>58496.612999999998</v>
      </c>
      <c r="AD9" s="105">
        <v>58858.197999999997</v>
      </c>
      <c r="AE9" s="105">
        <v>59266.572</v>
      </c>
      <c r="AF9" s="105">
        <v>59685.898999999998</v>
      </c>
      <c r="AG9" s="105">
        <v>60101.841</v>
      </c>
      <c r="AH9" s="105">
        <v>60505.421000000002</v>
      </c>
      <c r="AI9" s="105">
        <v>60963.264000000003</v>
      </c>
      <c r="AJ9" s="105">
        <v>61399.733</v>
      </c>
      <c r="AK9" s="105">
        <v>61795.237999999998</v>
      </c>
      <c r="AL9" s="105">
        <v>62134.866000000002</v>
      </c>
      <c r="AM9" s="105">
        <v>62465.709000000003</v>
      </c>
      <c r="AN9" s="105">
        <v>62765.235000000001</v>
      </c>
      <c r="AO9" s="105">
        <v>63088.99</v>
      </c>
      <c r="AP9" s="105">
        <v>63409.190999999999</v>
      </c>
      <c r="AQ9" s="105">
        <v>63703.190999999999</v>
      </c>
    </row>
    <row r="10" spans="1:256">
      <c r="A10" s="75">
        <v>1984</v>
      </c>
      <c r="B10" s="82">
        <f>'TD2(m)'!B10+'TD2(f)'!B10</f>
        <v>54894.8515625</v>
      </c>
      <c r="C10" s="82">
        <f>'TD2(m)'!C10+'TD2(f)'!C10</f>
        <v>6746.866</v>
      </c>
      <c r="D10" s="82">
        <f>'TD2(m)'!D10+'TD2(f)'!D10</f>
        <v>8565.23</v>
      </c>
      <c r="E10" s="82">
        <f>'TD2(m)'!E10+'TD2(f)'!E10</f>
        <v>8532.15</v>
      </c>
      <c r="F10" s="82">
        <f>'TD2(m)'!F10+'TD2(f)'!F10</f>
        <v>8452.030999999999</v>
      </c>
      <c r="G10" s="82">
        <f>'TD2(m)'!G10+'TD2(f)'!G10</f>
        <v>5941.6279999999997</v>
      </c>
      <c r="H10" s="82">
        <f>'TD2(m)'!H10+'TD2(f)'!H10</f>
        <v>6250.2809999999999</v>
      </c>
      <c r="I10" s="82">
        <f>'TD2(m)'!I10+'TD2(f)'!I10</f>
        <v>4468.6730000000007</v>
      </c>
      <c r="J10" s="82">
        <f>'TD2(m)'!J10+'TD2(f)'!J10</f>
        <v>3926.0239999999999</v>
      </c>
      <c r="K10" s="82">
        <f>'TD2(m)'!K10+'TD2(f)'!K10</f>
        <v>1776.076</v>
      </c>
      <c r="L10" s="106">
        <f>'TD2(m)'!L10+'TD2(f)'!L10</f>
        <v>235.89500000000001</v>
      </c>
    </row>
    <row r="11" spans="1:256">
      <c r="A11" s="75">
        <v>1985</v>
      </c>
      <c r="B11" s="82">
        <f>'TD2(m)'!B11+'TD2(f)'!B11</f>
        <v>55157.30078125</v>
      </c>
      <c r="C11" s="82">
        <f>'TD2(m)'!C11+'TD2(f)'!C11</f>
        <v>6763.6769999999997</v>
      </c>
      <c r="D11" s="82">
        <f>'TD2(m)'!D11+'TD2(f)'!D11</f>
        <v>8452.6080000000002</v>
      </c>
      <c r="E11" s="82">
        <f>'TD2(m)'!E11+'TD2(f)'!E11</f>
        <v>8559.2129999999997</v>
      </c>
      <c r="F11" s="82">
        <f>'TD2(m)'!F11+'TD2(f)'!F11</f>
        <v>8654.3770000000004</v>
      </c>
      <c r="G11" s="82">
        <f>'TD2(m)'!G11+'TD2(f)'!G11</f>
        <v>5955.7520000000004</v>
      </c>
      <c r="H11" s="82">
        <f>'TD2(m)'!H11+'TD2(f)'!H11</f>
        <v>6204.05</v>
      </c>
      <c r="I11" s="82">
        <f>'TD2(m)'!I11+'TD2(f)'!I11</f>
        <v>4699.8130000000001</v>
      </c>
      <c r="J11" s="82">
        <f>'TD2(m)'!J11+'TD2(f)'!J11</f>
        <v>3792.5200000000004</v>
      </c>
      <c r="K11" s="82">
        <f>'TD2(m)'!K11+'TD2(f)'!K11</f>
        <v>1829.1820000000002</v>
      </c>
      <c r="L11" s="106">
        <f>'TD2(m)'!L11+'TD2(f)'!L11</f>
        <v>246.11099999999999</v>
      </c>
    </row>
    <row r="12" spans="1:256">
      <c r="A12" s="75">
        <v>1986</v>
      </c>
      <c r="B12" s="82">
        <f>'TD2(m)'!B12+'TD2(f)'!B12</f>
        <v>55411.234375</v>
      </c>
      <c r="C12" s="82">
        <f>'TD2(m)'!C12+'TD2(f)'!C12</f>
        <v>6809.7139999999999</v>
      </c>
      <c r="D12" s="82">
        <f>'TD2(m)'!D12+'TD2(f)'!D12</f>
        <v>8317.4920000000002</v>
      </c>
      <c r="E12" s="82">
        <f>'TD2(m)'!E12+'TD2(f)'!E12</f>
        <v>8580.3639999999996</v>
      </c>
      <c r="F12" s="82">
        <f>'TD2(m)'!F12+'TD2(f)'!F12</f>
        <v>8660.6009999999987</v>
      </c>
      <c r="G12" s="82">
        <f>'TD2(m)'!G12+'TD2(f)'!G12</f>
        <v>6169.0780000000004</v>
      </c>
      <c r="H12" s="82">
        <f>'TD2(m)'!H12+'TD2(f)'!H12</f>
        <v>6159.6210000000001</v>
      </c>
      <c r="I12" s="82">
        <f>'TD2(m)'!I12+'TD2(f)'!I12</f>
        <v>4987.0059999999994</v>
      </c>
      <c r="J12" s="82">
        <f>'TD2(m)'!J12+'TD2(f)'!J12</f>
        <v>3597.2529999999997</v>
      </c>
      <c r="K12" s="82">
        <f>'TD2(m)'!K12+'TD2(f)'!K12</f>
        <v>1871.086</v>
      </c>
      <c r="L12" s="106">
        <f>'TD2(m)'!L12+'TD2(f)'!L12</f>
        <v>259.02300000000002</v>
      </c>
    </row>
    <row r="13" spans="1:256">
      <c r="A13" s="75">
        <v>1987</v>
      </c>
      <c r="B13" s="82">
        <f>'TD2(m)'!B13+'TD2(f)'!B13</f>
        <v>55681.78125</v>
      </c>
      <c r="C13" s="82">
        <f>'TD2(m)'!C13+'TD2(f)'!C13</f>
        <v>6842.241</v>
      </c>
      <c r="D13" s="82">
        <f>'TD2(m)'!D13+'TD2(f)'!D13</f>
        <v>8225.6260000000002</v>
      </c>
      <c r="E13" s="82">
        <f>'TD2(m)'!E13+'TD2(f)'!E13</f>
        <v>8575.8529999999992</v>
      </c>
      <c r="F13" s="82">
        <f>'TD2(m)'!F13+'TD2(f)'!F13</f>
        <v>8633.4510000000009</v>
      </c>
      <c r="G13" s="82">
        <f>'TD2(m)'!G13+'TD2(f)'!G13</f>
        <v>6433.4049999999997</v>
      </c>
      <c r="H13" s="82">
        <f>'TD2(m)'!H13+'TD2(f)'!H13</f>
        <v>6111.4490000000005</v>
      </c>
      <c r="I13" s="82">
        <f>'TD2(m)'!I13+'TD2(f)'!I13</f>
        <v>5250.3060000000005</v>
      </c>
      <c r="J13" s="82">
        <f>'TD2(m)'!J13+'TD2(f)'!J13</f>
        <v>3424.491</v>
      </c>
      <c r="K13" s="82">
        <f>'TD2(m)'!K13+'TD2(f)'!K13</f>
        <v>1913.385</v>
      </c>
      <c r="L13" s="106">
        <f>'TD2(m)'!L13+'TD2(f)'!L13</f>
        <v>271.57299999999998</v>
      </c>
    </row>
    <row r="14" spans="1:256">
      <c r="A14" s="75">
        <v>1988</v>
      </c>
      <c r="B14" s="82">
        <f>'TD2(m)'!B14+'TD2(f)'!B14</f>
        <v>55966.14453125</v>
      </c>
      <c r="C14" s="82">
        <f>'TD2(m)'!C14+'TD2(f)'!C14</f>
        <v>6873.46</v>
      </c>
      <c r="D14" s="82">
        <f>'TD2(m)'!D14+'TD2(f)'!D14</f>
        <v>8127.11</v>
      </c>
      <c r="E14" s="82">
        <f>'TD2(m)'!E14+'TD2(f)'!E14</f>
        <v>8576.7799999999988</v>
      </c>
      <c r="F14" s="82">
        <f>'TD2(m)'!F14+'TD2(f)'!F14</f>
        <v>8591.5210000000006</v>
      </c>
      <c r="G14" s="82">
        <f>'TD2(m)'!G14+'TD2(f)'!G14</f>
        <v>6714.9059999999999</v>
      </c>
      <c r="H14" s="82">
        <f>'TD2(m)'!H14+'TD2(f)'!H14</f>
        <v>6052.2569999999996</v>
      </c>
      <c r="I14" s="82">
        <f>'TD2(m)'!I14+'TD2(f)'!I14</f>
        <v>5488.0039999999999</v>
      </c>
      <c r="J14" s="82">
        <f>'TD2(m)'!J14+'TD2(f)'!J14</f>
        <v>3282.9489999999996</v>
      </c>
      <c r="K14" s="82">
        <f>'TD2(m)'!K14+'TD2(f)'!K14</f>
        <v>1971.877</v>
      </c>
      <c r="L14" s="106">
        <f>'TD2(m)'!L14+'TD2(f)'!L14</f>
        <v>287.27800000000002</v>
      </c>
    </row>
    <row r="15" spans="1:256">
      <c r="A15" s="75">
        <v>1989</v>
      </c>
      <c r="B15" s="82">
        <f>'TD2(m)'!B15+'TD2(f)'!B15</f>
        <v>56269.810546875</v>
      </c>
      <c r="C15" s="82">
        <f>'TD2(m)'!C15+'TD2(f)'!C15</f>
        <v>6891.6679999999997</v>
      </c>
      <c r="D15" s="82">
        <f>'TD2(m)'!D15+'TD2(f)'!D15</f>
        <v>8037.66</v>
      </c>
      <c r="E15" s="82">
        <f>'TD2(m)'!E15+'TD2(f)'!E15</f>
        <v>8575.509</v>
      </c>
      <c r="F15" s="82">
        <f>'TD2(m)'!F15+'TD2(f)'!F15</f>
        <v>8571.262999999999</v>
      </c>
      <c r="G15" s="82">
        <f>'TD2(m)'!G15+'TD2(f)'!G15</f>
        <v>6994.277</v>
      </c>
      <c r="H15" s="82">
        <f>'TD2(m)'!H15+'TD2(f)'!H15</f>
        <v>6001.7350000000006</v>
      </c>
      <c r="I15" s="82">
        <f>'TD2(m)'!I15+'TD2(f)'!I15</f>
        <v>5679.451</v>
      </c>
      <c r="J15" s="82">
        <f>'TD2(m)'!J15+'TD2(f)'!J15</f>
        <v>3187.6579999999999</v>
      </c>
      <c r="K15" s="82">
        <f>'TD2(m)'!K15+'TD2(f)'!K15</f>
        <v>2024.6660000000002</v>
      </c>
      <c r="L15" s="106">
        <f>'TD2(m)'!L15+'TD2(f)'!L15</f>
        <v>305.923</v>
      </c>
    </row>
    <row r="16" spans="1:256">
      <c r="A16" s="75">
        <v>1990</v>
      </c>
      <c r="B16" s="82">
        <f>'TD2(m)'!B16+'TD2(f)'!B16</f>
        <v>56577.00390625</v>
      </c>
      <c r="C16" s="82">
        <f>'TD2(m)'!C16+'TD2(f)'!C16</f>
        <v>6859.7780000000002</v>
      </c>
      <c r="D16" s="82">
        <f>'TD2(m)'!D16+'TD2(f)'!D16</f>
        <v>7985.5940000000001</v>
      </c>
      <c r="E16" s="82">
        <f>'TD2(m)'!E16+'TD2(f)'!E16</f>
        <v>8590.7989999999991</v>
      </c>
      <c r="F16" s="82">
        <f>'TD2(m)'!F16+'TD2(f)'!F16</f>
        <v>8546.2569999999996</v>
      </c>
      <c r="G16" s="82">
        <f>'TD2(m)'!G16+'TD2(f)'!G16</f>
        <v>7320.0830000000005</v>
      </c>
      <c r="H16" s="82">
        <f>'TD2(m)'!H16+'TD2(f)'!H16</f>
        <v>5888.2780000000002</v>
      </c>
      <c r="I16" s="82">
        <f>'TD2(m)'!I16+'TD2(f)'!I16</f>
        <v>5679.7780000000002</v>
      </c>
      <c r="J16" s="82">
        <f>'TD2(m)'!J16+'TD2(f)'!J16</f>
        <v>3306.451</v>
      </c>
      <c r="K16" s="82">
        <f>'TD2(m)'!K16+'TD2(f)'!K16</f>
        <v>2075.9349999999999</v>
      </c>
      <c r="L16" s="106">
        <f>'TD2(m)'!L16+'TD2(f)'!L16</f>
        <v>324.04700000000003</v>
      </c>
    </row>
    <row r="17" spans="1:12">
      <c r="A17" s="75">
        <v>1991</v>
      </c>
      <c r="B17" s="82">
        <f>'TD2(m)'!B17+'TD2(f)'!B17</f>
        <v>56840.658203125</v>
      </c>
      <c r="C17" s="82">
        <f>'TD2(m)'!C17+'TD2(f)'!C17</f>
        <v>6819.0389999999998</v>
      </c>
      <c r="D17" s="82">
        <f>'TD2(m)'!D17+'TD2(f)'!D17</f>
        <v>7895.9989999999998</v>
      </c>
      <c r="E17" s="82">
        <f>'TD2(m)'!E17+'TD2(f)'!E17</f>
        <v>8604.7649999999994</v>
      </c>
      <c r="F17" s="82">
        <f>'TD2(m)'!F17+'TD2(f)'!F17</f>
        <v>8561.91</v>
      </c>
      <c r="G17" s="82">
        <f>'TD2(m)'!G17+'TD2(f)'!G17</f>
        <v>7638.5660000000007</v>
      </c>
      <c r="H17" s="82">
        <f>'TD2(m)'!H17+'TD2(f)'!H17</f>
        <v>5758.3610000000008</v>
      </c>
      <c r="I17" s="82">
        <f>'TD2(m)'!I17+'TD2(f)'!I17</f>
        <v>5678.5329999999994</v>
      </c>
      <c r="J17" s="82">
        <f>'TD2(m)'!J17+'TD2(f)'!J17</f>
        <v>3428.33</v>
      </c>
      <c r="K17" s="82">
        <f>'TD2(m)'!K17+'TD2(f)'!K17</f>
        <v>2107.5619999999999</v>
      </c>
      <c r="L17" s="106">
        <f>'TD2(m)'!L17+'TD2(f)'!L17</f>
        <v>347.596</v>
      </c>
    </row>
    <row r="18" spans="1:12">
      <c r="A18" s="75">
        <v>1992</v>
      </c>
      <c r="B18" s="82">
        <f>'TD2(m)'!B18+'TD2(f)'!B18</f>
        <v>57110.53125</v>
      </c>
      <c r="C18" s="82">
        <f>'TD2(m)'!C18+'TD2(f)'!C18</f>
        <v>6781.9070000000002</v>
      </c>
      <c r="D18" s="82">
        <f>'TD2(m)'!D18+'TD2(f)'!D18</f>
        <v>7807.2749999999996</v>
      </c>
      <c r="E18" s="82">
        <f>'TD2(m)'!E18+'TD2(f)'!E18</f>
        <v>8624.9589999999989</v>
      </c>
      <c r="F18" s="82">
        <f>'TD2(m)'!F18+'TD2(f)'!F18</f>
        <v>8560.3709999999992</v>
      </c>
      <c r="G18" s="82">
        <f>'TD2(m)'!G18+'TD2(f)'!G18</f>
        <v>7912.9079999999994</v>
      </c>
      <c r="H18" s="82">
        <f>'TD2(m)'!H18+'TD2(f)'!H18</f>
        <v>5683.9319999999998</v>
      </c>
      <c r="I18" s="82">
        <f>'TD2(m)'!I18+'TD2(f)'!I18</f>
        <v>5695.0920000000006</v>
      </c>
      <c r="J18" s="82">
        <f>'TD2(m)'!J18+'TD2(f)'!J18</f>
        <v>3511.3900000000003</v>
      </c>
      <c r="K18" s="82">
        <f>'TD2(m)'!K18+'TD2(f)'!K18</f>
        <v>2160.2060000000001</v>
      </c>
      <c r="L18" s="106">
        <f>'TD2(m)'!L18+'TD2(f)'!L18</f>
        <v>372.49299999999999</v>
      </c>
    </row>
    <row r="19" spans="1:12">
      <c r="A19" s="75">
        <v>1993</v>
      </c>
      <c r="B19" s="82">
        <f>'TD2(m)'!B19+'TD2(f)'!B19</f>
        <v>57369.16015625</v>
      </c>
      <c r="C19" s="82">
        <f>'TD2(m)'!C19+'TD2(f)'!C19</f>
        <v>6775.6759999999995</v>
      </c>
      <c r="D19" s="82">
        <f>'TD2(m)'!D19+'TD2(f)'!D19</f>
        <v>7693.1540000000005</v>
      </c>
      <c r="E19" s="82">
        <f>'TD2(m)'!E19+'TD2(f)'!E19</f>
        <v>8600.2789999999986</v>
      </c>
      <c r="F19" s="82">
        <f>'TD2(m)'!F19+'TD2(f)'!F19</f>
        <v>8606.4220000000005</v>
      </c>
      <c r="G19" s="82">
        <f>'TD2(m)'!G19+'TD2(f)'!G19</f>
        <v>8129.6470000000008</v>
      </c>
      <c r="H19" s="82">
        <f>'TD2(m)'!H19+'TD2(f)'!H19</f>
        <v>5675.9459999999999</v>
      </c>
      <c r="I19" s="82">
        <f>'TD2(m)'!I19+'TD2(f)'!I19</f>
        <v>5685.9860000000008</v>
      </c>
      <c r="J19" s="82">
        <f>'TD2(m)'!J19+'TD2(f)'!J19</f>
        <v>3594.924</v>
      </c>
      <c r="K19" s="82">
        <f>'TD2(m)'!K19+'TD2(f)'!K19</f>
        <v>2211.7869999999998</v>
      </c>
      <c r="L19" s="106">
        <f>'TD2(m)'!L19+'TD2(f)'!L19</f>
        <v>395.34</v>
      </c>
    </row>
    <row r="20" spans="1:12">
      <c r="A20" s="75">
        <v>1994</v>
      </c>
      <c r="B20" s="82">
        <f>'TD2(m)'!B20+'TD2(f)'!B20</f>
        <v>57565.009765625</v>
      </c>
      <c r="C20" s="82">
        <f>'TD2(m)'!C20+'TD2(f)'!C20</f>
        <v>6723.6580000000004</v>
      </c>
      <c r="D20" s="82">
        <f>'TD2(m)'!D20+'TD2(f)'!D20</f>
        <v>7650.8019999999997</v>
      </c>
      <c r="E20" s="82">
        <f>'TD2(m)'!E20+'TD2(f)'!E20</f>
        <v>8500.2079999999987</v>
      </c>
      <c r="F20" s="82">
        <f>'TD2(m)'!F20+'TD2(f)'!F20</f>
        <v>8640.4160000000011</v>
      </c>
      <c r="G20" s="82">
        <f>'TD2(m)'!G20+'TD2(f)'!G20</f>
        <v>8344.3709999999992</v>
      </c>
      <c r="H20" s="82">
        <f>'TD2(m)'!H20+'TD2(f)'!H20</f>
        <v>5673.2160000000003</v>
      </c>
      <c r="I20" s="82">
        <f>'TD2(m)'!I20+'TD2(f)'!I20</f>
        <v>5685.87</v>
      </c>
      <c r="J20" s="82">
        <f>'TD2(m)'!J20+'TD2(f)'!J20</f>
        <v>3678.4139999999998</v>
      </c>
      <c r="K20" s="82">
        <f>'TD2(m)'!K20+'TD2(f)'!K20</f>
        <v>2251.9519999999998</v>
      </c>
      <c r="L20" s="106">
        <f>'TD2(m)'!L20+'TD2(f)'!L20</f>
        <v>416.101</v>
      </c>
    </row>
    <row r="21" spans="1:12">
      <c r="A21" s="75">
        <v>1995</v>
      </c>
      <c r="B21" s="82">
        <f>'TD2(m)'!B21+'TD2(f)'!B21</f>
        <v>57752.541015625</v>
      </c>
      <c r="C21" s="82">
        <f>'TD2(m)'!C21+'TD2(f)'!C21</f>
        <v>6662.9750000000004</v>
      </c>
      <c r="D21" s="82">
        <f>'TD2(m)'!D21+'TD2(f)'!D21</f>
        <v>7668.9960000000001</v>
      </c>
      <c r="E21" s="82">
        <f>'TD2(m)'!E21+'TD2(f)'!E21</f>
        <v>8354.8549999999996</v>
      </c>
      <c r="F21" s="82">
        <f>'TD2(m)'!F21+'TD2(f)'!F21</f>
        <v>8655.2999999999993</v>
      </c>
      <c r="G21" s="82">
        <f>'TD2(m)'!G21+'TD2(f)'!G21</f>
        <v>8548.1549999999988</v>
      </c>
      <c r="H21" s="82">
        <f>'TD2(m)'!H21+'TD2(f)'!H21</f>
        <v>5698.335</v>
      </c>
      <c r="I21" s="82">
        <f>'TD2(m)'!I21+'TD2(f)'!I21</f>
        <v>5654.3289999999997</v>
      </c>
      <c r="J21" s="82">
        <f>'TD2(m)'!J21+'TD2(f)'!J21</f>
        <v>3883.1610000000001</v>
      </c>
      <c r="K21" s="82">
        <f>'TD2(m)'!K21+'TD2(f)'!K21</f>
        <v>2185.931</v>
      </c>
      <c r="L21" s="106">
        <f>'TD2(m)'!L21+'TD2(f)'!L21</f>
        <v>440.49799999999999</v>
      </c>
    </row>
    <row r="22" spans="1:12">
      <c r="A22" s="75">
        <v>1996</v>
      </c>
      <c r="B22" s="82">
        <f>'TD2(m)'!B22+'TD2(f)'!B22</f>
        <v>57935.958984375</v>
      </c>
      <c r="C22" s="82">
        <f>'TD2(m)'!C22+'TD2(f)'!C22</f>
        <v>6609.7260000000006</v>
      </c>
      <c r="D22" s="82">
        <f>'TD2(m)'!D22+'TD2(f)'!D22</f>
        <v>7716.8649999999998</v>
      </c>
      <c r="E22" s="82">
        <f>'TD2(m)'!E22+'TD2(f)'!E22</f>
        <v>8193.5630000000001</v>
      </c>
      <c r="F22" s="82">
        <f>'TD2(m)'!F22+'TD2(f)'!F22</f>
        <v>8660.4039999999986</v>
      </c>
      <c r="G22" s="82">
        <f>'TD2(m)'!G22+'TD2(f)'!G22</f>
        <v>8557.0600000000013</v>
      </c>
      <c r="H22" s="82">
        <f>'TD2(m)'!H22+'TD2(f)'!H22</f>
        <v>5916.6859999999997</v>
      </c>
      <c r="I22" s="82">
        <f>'TD2(m)'!I22+'TD2(f)'!I22</f>
        <v>5621.6350000000002</v>
      </c>
      <c r="J22" s="82">
        <f>'TD2(m)'!J22+'TD2(f)'!J22</f>
        <v>4124.0349999999999</v>
      </c>
      <c r="K22" s="82">
        <f>'TD2(m)'!K22+'TD2(f)'!K22</f>
        <v>2073.3630000000003</v>
      </c>
      <c r="L22" s="106">
        <f>'TD2(m)'!L22+'TD2(f)'!L22</f>
        <v>462.62199999999996</v>
      </c>
    </row>
    <row r="23" spans="1:12">
      <c r="A23" s="75">
        <v>1997</v>
      </c>
      <c r="B23" s="82">
        <f>'TD2(m)'!B23+'TD2(f)'!B23</f>
        <v>58116.015625</v>
      </c>
      <c r="C23" s="82">
        <f>'TD2(m)'!C23+'TD2(f)'!C23</f>
        <v>6569.3109999999997</v>
      </c>
      <c r="D23" s="82">
        <f>'TD2(m)'!D23+'TD2(f)'!D23</f>
        <v>7733.6030000000001</v>
      </c>
      <c r="E23" s="82">
        <f>'TD2(m)'!E23+'TD2(f)'!E23</f>
        <v>8084.3440000000001</v>
      </c>
      <c r="F23" s="82">
        <f>'TD2(m)'!F23+'TD2(f)'!F23</f>
        <v>8633.0560000000005</v>
      </c>
      <c r="G23" s="82">
        <f>'TD2(m)'!G23+'TD2(f)'!G23</f>
        <v>8532.0319999999992</v>
      </c>
      <c r="H23" s="82">
        <f>'TD2(m)'!H23+'TD2(f)'!H23</f>
        <v>6182.902</v>
      </c>
      <c r="I23" s="82">
        <f>'TD2(m)'!I23+'TD2(f)'!I23</f>
        <v>5582.89</v>
      </c>
      <c r="J23" s="82">
        <f>'TD2(m)'!J23+'TD2(f)'!J23</f>
        <v>4340.0720000000001</v>
      </c>
      <c r="K23" s="82">
        <f>'TD2(m)'!K23+'TD2(f)'!K23</f>
        <v>1976.213</v>
      </c>
      <c r="L23" s="106">
        <f>'TD2(m)'!L23+'TD2(f)'!L23</f>
        <v>481.59500000000003</v>
      </c>
    </row>
    <row r="24" spans="1:12">
      <c r="A24" s="75">
        <f t="shared" ref="A24:A39" si="0">A23+1</f>
        <v>1998</v>
      </c>
      <c r="B24" s="82">
        <f>'TD2(m)'!B24+'TD2(f)'!B24</f>
        <v>58298.958984375</v>
      </c>
      <c r="C24" s="82">
        <f>'TD2(m)'!C24+'TD2(f)'!C24</f>
        <v>6523.0290000000005</v>
      </c>
      <c r="D24" s="82">
        <f>'TD2(m)'!D24+'TD2(f)'!D24</f>
        <v>7757.9789999999994</v>
      </c>
      <c r="E24" s="82">
        <f>'TD2(m)'!E24+'TD2(f)'!E24</f>
        <v>7976.1720000000005</v>
      </c>
      <c r="F24" s="82">
        <f>'TD2(m)'!F24+'TD2(f)'!F24</f>
        <v>8611.0020000000004</v>
      </c>
      <c r="G24" s="82">
        <f>'TD2(m)'!G24+'TD2(f)'!G24</f>
        <v>8490.9340000000011</v>
      </c>
      <c r="H24" s="82">
        <f>'TD2(m)'!H24+'TD2(f)'!H24</f>
        <v>6460.7270000000008</v>
      </c>
      <c r="I24" s="82">
        <f>'TD2(m)'!I24+'TD2(f)'!I24</f>
        <v>5536.4949999999999</v>
      </c>
      <c r="J24" s="82">
        <f>'TD2(m)'!J24+'TD2(f)'!J24</f>
        <v>4533.1350000000002</v>
      </c>
      <c r="K24" s="82">
        <f>'TD2(m)'!K24+'TD2(f)'!K24</f>
        <v>1905.1389999999999</v>
      </c>
      <c r="L24" s="106">
        <f>'TD2(m)'!L24+'TD2(f)'!L24</f>
        <v>504.34999999999997</v>
      </c>
    </row>
    <row r="25" spans="1:12">
      <c r="A25" s="75">
        <f t="shared" si="0"/>
        <v>1999</v>
      </c>
      <c r="B25" s="82">
        <f>'TD2(m)'!B25+'TD2(f)'!B25</f>
        <v>58496.61328125</v>
      </c>
      <c r="C25" s="82">
        <f>'TD2(m)'!C25+'TD2(f)'!C25</f>
        <v>6487.9380000000001</v>
      </c>
      <c r="D25" s="82">
        <f>'TD2(m)'!D25+'TD2(f)'!D25</f>
        <v>7762.2739999999994</v>
      </c>
      <c r="E25" s="82">
        <f>'TD2(m)'!E25+'TD2(f)'!E25</f>
        <v>7891.3389999999999</v>
      </c>
      <c r="F25" s="82">
        <f>'TD2(m)'!F25+'TD2(f)'!F25</f>
        <v>8577.4009999999998</v>
      </c>
      <c r="G25" s="82">
        <f>'TD2(m)'!G25+'TD2(f)'!G25</f>
        <v>8470.1149999999998</v>
      </c>
      <c r="H25" s="82">
        <f>'TD2(m)'!H25+'TD2(f)'!H25</f>
        <v>6732.652</v>
      </c>
      <c r="I25" s="82">
        <f>'TD2(m)'!I25+'TD2(f)'!I25</f>
        <v>5496.076</v>
      </c>
      <c r="J25" s="82">
        <f>'TD2(m)'!J25+'TD2(f)'!J25</f>
        <v>4682.2890000000007</v>
      </c>
      <c r="K25" s="82">
        <f>'TD2(m)'!K25+'TD2(f)'!K25</f>
        <v>1870.4929999999999</v>
      </c>
      <c r="L25" s="106">
        <f>'TD2(m)'!L25+'TD2(f)'!L25</f>
        <v>526.03599999999994</v>
      </c>
    </row>
    <row r="26" spans="1:12">
      <c r="A26" s="75">
        <f t="shared" si="0"/>
        <v>2000</v>
      </c>
      <c r="B26" s="82">
        <f>'TD2(m)'!B26+'TD2(f)'!B26</f>
        <v>58858.193359375</v>
      </c>
      <c r="C26" s="82">
        <f>'TD2(m)'!C26+'TD2(f)'!C26</f>
        <v>6492.299</v>
      </c>
      <c r="D26" s="82">
        <f>'TD2(m)'!D26+'TD2(f)'!D26</f>
        <v>7745.7530000000006</v>
      </c>
      <c r="E26" s="82">
        <f>'TD2(m)'!E26+'TD2(f)'!E26</f>
        <v>7847.3209999999999</v>
      </c>
      <c r="F26" s="82">
        <f>'TD2(m)'!F26+'TD2(f)'!F26</f>
        <v>8586.3280000000013</v>
      </c>
      <c r="G26" s="82">
        <f>'TD2(m)'!G26+'TD2(f)'!G26</f>
        <v>8460.8340000000007</v>
      </c>
      <c r="H26" s="82">
        <f>'TD2(m)'!H26+'TD2(f)'!H26</f>
        <v>7065.2160000000003</v>
      </c>
      <c r="I26" s="82">
        <f>'TD2(m)'!I26+'TD2(f)'!I26</f>
        <v>5419.9439999999995</v>
      </c>
      <c r="J26" s="82">
        <f>'TD2(m)'!J26+'TD2(f)'!J26</f>
        <v>4705.2690000000002</v>
      </c>
      <c r="K26" s="82">
        <f>'TD2(m)'!K26+'TD2(f)'!K26</f>
        <v>1989.6309999999999</v>
      </c>
      <c r="L26" s="106">
        <f>'TD2(m)'!L26+'TD2(f)'!L26</f>
        <v>545.60300000000007</v>
      </c>
    </row>
    <row r="27" spans="1:12">
      <c r="A27" s="75">
        <f t="shared" si="0"/>
        <v>2001</v>
      </c>
      <c r="B27" s="82">
        <f>'TD2(m)'!B27+'TD2(f)'!B27</f>
        <v>59266.5703125</v>
      </c>
      <c r="C27" s="82">
        <f>'TD2(m)'!C27+'TD2(f)'!C27</f>
        <v>6529.491</v>
      </c>
      <c r="D27" s="82">
        <f>'TD2(m)'!D27+'TD2(f)'!D27</f>
        <v>7730.9359999999997</v>
      </c>
      <c r="E27" s="82">
        <f>'TD2(m)'!E27+'TD2(f)'!E27</f>
        <v>7783.9669999999996</v>
      </c>
      <c r="F27" s="82">
        <f>'TD2(m)'!F27+'TD2(f)'!F27</f>
        <v>8613.2649999999994</v>
      </c>
      <c r="G27" s="82">
        <f>'TD2(m)'!G27+'TD2(f)'!G27</f>
        <v>8491.1659999999993</v>
      </c>
      <c r="H27" s="82">
        <f>'TD2(m)'!H27+'TD2(f)'!H27</f>
        <v>7388.1030000000001</v>
      </c>
      <c r="I27" s="82">
        <f>'TD2(m)'!I27+'TD2(f)'!I27</f>
        <v>5328.5660000000007</v>
      </c>
      <c r="J27" s="82">
        <f>'TD2(m)'!J27+'TD2(f)'!J27</f>
        <v>4727.875</v>
      </c>
      <c r="K27" s="82">
        <f>'TD2(m)'!K27+'TD2(f)'!K27</f>
        <v>2112.1610000000001</v>
      </c>
      <c r="L27" s="106">
        <f>'TD2(m)'!L27+'TD2(f)'!L27</f>
        <v>561.04200000000003</v>
      </c>
    </row>
    <row r="28" spans="1:12">
      <c r="A28" s="75">
        <f t="shared" si="0"/>
        <v>2002</v>
      </c>
      <c r="B28" s="82">
        <f>'TD2(m)'!B28+'TD2(f)'!B28</f>
        <v>59685.896484375</v>
      </c>
      <c r="C28" s="82">
        <f>'TD2(m)'!C28+'TD2(f)'!C28</f>
        <v>6574.3230000000003</v>
      </c>
      <c r="D28" s="82">
        <f>'TD2(m)'!D28+'TD2(f)'!D28</f>
        <v>7717.22</v>
      </c>
      <c r="E28" s="82">
        <f>'TD2(m)'!E28+'TD2(f)'!E28</f>
        <v>7720.4560000000001</v>
      </c>
      <c r="F28" s="82">
        <f>'TD2(m)'!F28+'TD2(f)'!F28</f>
        <v>8651.42</v>
      </c>
      <c r="G28" s="82">
        <f>'TD2(m)'!G28+'TD2(f)'!G28</f>
        <v>8500.8520000000008</v>
      </c>
      <c r="H28" s="82">
        <f>'TD2(m)'!H28+'TD2(f)'!H28</f>
        <v>7670.7240000000002</v>
      </c>
      <c r="I28" s="82">
        <f>'TD2(m)'!I28+'TD2(f)'!I28</f>
        <v>5285.71</v>
      </c>
      <c r="J28" s="82">
        <f>'TD2(m)'!J28+'TD2(f)'!J28</f>
        <v>4768.2190000000001</v>
      </c>
      <c r="K28" s="82">
        <f>'TD2(m)'!K28+'TD2(f)'!K28</f>
        <v>2212.2269999999999</v>
      </c>
      <c r="L28" s="106">
        <f>'TD2(m)'!L28+'TD2(f)'!L28</f>
        <v>584.74800000000005</v>
      </c>
    </row>
    <row r="29" spans="1:12">
      <c r="A29" s="75">
        <f t="shared" si="0"/>
        <v>2003</v>
      </c>
      <c r="B29" s="82">
        <f>'TD2(m)'!B29+'TD2(f)'!B29</f>
        <v>60101.83984375</v>
      </c>
      <c r="C29" s="82">
        <f>'TD2(m)'!C29+'TD2(f)'!C29</f>
        <v>6639.4840000000004</v>
      </c>
      <c r="D29" s="82">
        <f>'TD2(m)'!D29+'TD2(f)'!D29</f>
        <v>7720.0740000000005</v>
      </c>
      <c r="E29" s="82">
        <f>'TD2(m)'!E29+'TD2(f)'!E29</f>
        <v>7641.1630000000005</v>
      </c>
      <c r="F29" s="82">
        <f>'TD2(m)'!F29+'TD2(f)'!F29</f>
        <v>8641.3739999999998</v>
      </c>
      <c r="G29" s="82">
        <f>'TD2(m)'!G29+'TD2(f)'!G29</f>
        <v>8556.0669999999991</v>
      </c>
      <c r="H29" s="82">
        <f>'TD2(m)'!H29+'TD2(f)'!H29</f>
        <v>7898.58</v>
      </c>
      <c r="I29" s="82">
        <f>'TD2(m)'!I29+'TD2(f)'!I29</f>
        <v>5303.0470000000005</v>
      </c>
      <c r="J29" s="82">
        <f>'TD2(m)'!J29+'TD2(f)'!J29</f>
        <v>4786.2460000000001</v>
      </c>
      <c r="K29" s="82">
        <f>'TD2(m)'!K29+'TD2(f)'!K29</f>
        <v>2310.931</v>
      </c>
      <c r="L29" s="106">
        <f>'TD2(m)'!L29+'TD2(f)'!L29</f>
        <v>604.875</v>
      </c>
    </row>
    <row r="30" spans="1:12">
      <c r="A30" s="75">
        <f t="shared" si="0"/>
        <v>2004</v>
      </c>
      <c r="B30" s="82">
        <f>'TD2(m)'!B30+'TD2(f)'!B30</f>
        <v>60505.419921875</v>
      </c>
      <c r="C30" s="82">
        <f>'TD2(m)'!C30+'TD2(f)'!C30</f>
        <v>6699.7459999999992</v>
      </c>
      <c r="D30" s="82">
        <f>'TD2(m)'!D30+'TD2(f)'!D30</f>
        <v>7706.9339999999993</v>
      </c>
      <c r="E30" s="82">
        <f>'TD2(m)'!E30+'TD2(f)'!E30</f>
        <v>7634.3209999999999</v>
      </c>
      <c r="F30" s="82">
        <f>'TD2(m)'!F30+'TD2(f)'!F30</f>
        <v>8576.4279999999999</v>
      </c>
      <c r="G30" s="82">
        <f>'TD2(m)'!G30+'TD2(f)'!G30</f>
        <v>8609.1880000000001</v>
      </c>
      <c r="H30" s="82">
        <f>'TD2(m)'!H30+'TD2(f)'!H30</f>
        <v>8124.1749999999993</v>
      </c>
      <c r="I30" s="82">
        <f>'TD2(m)'!I30+'TD2(f)'!I30</f>
        <v>5323.3779999999997</v>
      </c>
      <c r="J30" s="82">
        <f>'TD2(m)'!J30+'TD2(f)'!J30</f>
        <v>4812.1669999999995</v>
      </c>
      <c r="K30" s="82">
        <f>'TD2(m)'!K30+'TD2(f)'!K30</f>
        <v>2402.2619999999997</v>
      </c>
      <c r="L30" s="106">
        <f>'TD2(m)'!L30+'TD2(f)'!L30</f>
        <v>616.822</v>
      </c>
    </row>
    <row r="31" spans="1:12">
      <c r="A31" s="75">
        <f t="shared" si="0"/>
        <v>2005</v>
      </c>
      <c r="B31" s="82">
        <f>'TD2(m)'!B31+'TD2(f)'!B31</f>
        <v>60963.265625</v>
      </c>
      <c r="C31" s="82">
        <f>'TD2(m)'!C31+'TD2(f)'!C31</f>
        <v>6746.7079999999996</v>
      </c>
      <c r="D31" s="82">
        <f>'TD2(m)'!D31+'TD2(f)'!D31</f>
        <v>7697.7919999999995</v>
      </c>
      <c r="E31" s="82">
        <f>'TD2(m)'!E31+'TD2(f)'!E31</f>
        <v>7697.0769999999993</v>
      </c>
      <c r="F31" s="82">
        <f>'TD2(m)'!F31+'TD2(f)'!F31</f>
        <v>8480.0609999999997</v>
      </c>
      <c r="G31" s="82">
        <f>'TD2(m)'!G31+'TD2(f)'!G31</f>
        <v>8652.7890000000007</v>
      </c>
      <c r="H31" s="82">
        <f>'TD2(m)'!H31+'TD2(f)'!H31</f>
        <v>8340.6579999999994</v>
      </c>
      <c r="I31" s="82">
        <f>'TD2(m)'!I31+'TD2(f)'!I31</f>
        <v>5368.759</v>
      </c>
      <c r="J31" s="82">
        <f>'TD2(m)'!J31+'TD2(f)'!J31</f>
        <v>4820.3379999999997</v>
      </c>
      <c r="K31" s="82">
        <f>'TD2(m)'!K31+'TD2(f)'!K31</f>
        <v>2563.5529999999999</v>
      </c>
      <c r="L31" s="106">
        <f>'TD2(m)'!L31+'TD2(f)'!L31</f>
        <v>595.529</v>
      </c>
    </row>
    <row r="32" spans="1:12">
      <c r="A32" s="75">
        <f t="shared" si="0"/>
        <v>2006</v>
      </c>
      <c r="B32" s="82">
        <f>'TD2(m)'!B32+'TD2(f)'!B32</f>
        <v>61399.732421875</v>
      </c>
      <c r="C32" s="82">
        <f>'TD2(m)'!C32+'TD2(f)'!C32</f>
        <v>6786.6940000000004</v>
      </c>
      <c r="D32" s="82">
        <f>'TD2(m)'!D32+'TD2(f)'!D32</f>
        <v>7677.3760000000002</v>
      </c>
      <c r="E32" s="82">
        <f>'TD2(m)'!E32+'TD2(f)'!E32</f>
        <v>7798.3459999999995</v>
      </c>
      <c r="F32" s="82">
        <f>'TD2(m)'!F32+'TD2(f)'!F32</f>
        <v>8361.2690000000002</v>
      </c>
      <c r="G32" s="82">
        <f>'TD2(m)'!G32+'TD2(f)'!G32</f>
        <v>8693.8420000000006</v>
      </c>
      <c r="H32" s="82">
        <f>'TD2(m)'!H32+'TD2(f)'!H32</f>
        <v>8366.7119999999995</v>
      </c>
      <c r="I32" s="82">
        <f>'TD2(m)'!I32+'TD2(f)'!I32</f>
        <v>5601.0750000000007</v>
      </c>
      <c r="J32" s="82">
        <f>'TD2(m)'!J32+'TD2(f)'!J32</f>
        <v>4827.24</v>
      </c>
      <c r="K32" s="82">
        <f>'TD2(m)'!K32+'TD2(f)'!K32</f>
        <v>2731.011</v>
      </c>
      <c r="L32" s="106">
        <f>'TD2(m)'!L32+'TD2(f)'!L32</f>
        <v>556.16800000000001</v>
      </c>
    </row>
    <row r="33" spans="1:12">
      <c r="A33" s="75">
        <f t="shared" si="0"/>
        <v>2007</v>
      </c>
      <c r="B33" s="82">
        <f>'TD2(m)'!B33+'TD2(f)'!B33</f>
        <v>61795.240234375</v>
      </c>
      <c r="C33" s="82">
        <f>'TD2(m)'!C33+'TD2(f)'!C33</f>
        <v>6858.9439999999995</v>
      </c>
      <c r="D33" s="82">
        <f>'TD2(m)'!D33+'TD2(f)'!D33</f>
        <v>7650.277</v>
      </c>
      <c r="E33" s="82">
        <f>'TD2(m)'!E33+'TD2(f)'!E33</f>
        <v>7823.9480000000003</v>
      </c>
      <c r="F33" s="82">
        <f>'TD2(m)'!F33+'TD2(f)'!F33</f>
        <v>8304.3410000000003</v>
      </c>
      <c r="G33" s="82">
        <f>'TD2(m)'!G33+'TD2(f)'!G33</f>
        <v>8714.59</v>
      </c>
      <c r="H33" s="82">
        <f>'TD2(m)'!H33+'TD2(f)'!H33</f>
        <v>8356.2579999999998</v>
      </c>
      <c r="I33" s="82">
        <f>'TD2(m)'!I33+'TD2(f)'!I33</f>
        <v>5868.6679999999997</v>
      </c>
      <c r="J33" s="82">
        <f>'TD2(m)'!J33+'TD2(f)'!J33</f>
        <v>4813</v>
      </c>
      <c r="K33" s="82">
        <f>'TD2(m)'!K33+'TD2(f)'!K33</f>
        <v>2874.3869999999997</v>
      </c>
      <c r="L33" s="106">
        <f>'TD2(m)'!L33+'TD2(f)'!L33</f>
        <v>530.82500000000005</v>
      </c>
    </row>
    <row r="34" spans="1:12">
      <c r="A34" s="75">
        <f t="shared" si="0"/>
        <v>2008</v>
      </c>
      <c r="B34" s="82">
        <f>'TD2(m)'!B34+'TD2(f)'!B34</f>
        <v>62134.8671875</v>
      </c>
      <c r="C34" s="82">
        <f>'TD2(m)'!C34+'TD2(f)'!C34</f>
        <v>6898.0259999999998</v>
      </c>
      <c r="D34" s="82">
        <f>'TD2(m)'!D34+'TD2(f)'!D34</f>
        <v>7630.4760000000006</v>
      </c>
      <c r="E34" s="82">
        <f>'TD2(m)'!E34+'TD2(f)'!E34</f>
        <v>7851.9030000000002</v>
      </c>
      <c r="F34" s="82">
        <f>'TD2(m)'!F34+'TD2(f)'!F34</f>
        <v>8227.3919999999998</v>
      </c>
      <c r="G34" s="82">
        <f>'TD2(m)'!G34+'TD2(f)'!G34</f>
        <v>8731.6039999999994</v>
      </c>
      <c r="H34" s="82">
        <f>'TD2(m)'!H34+'TD2(f)'!H34</f>
        <v>8332.4979999999996</v>
      </c>
      <c r="I34" s="82">
        <f>'TD2(m)'!I34+'TD2(f)'!I34</f>
        <v>6150.2179999999998</v>
      </c>
      <c r="J34" s="82">
        <f>'TD2(m)'!J34+'TD2(f)'!J34</f>
        <v>4790.4580000000005</v>
      </c>
      <c r="K34" s="82">
        <f>'TD2(m)'!K34+'TD2(f)'!K34</f>
        <v>3000.41</v>
      </c>
      <c r="L34" s="106">
        <f>'TD2(m)'!L34+'TD2(f)'!L34</f>
        <v>521.88099999999997</v>
      </c>
    </row>
    <row r="35" spans="1:12">
      <c r="A35" s="75">
        <f t="shared" si="0"/>
        <v>2009</v>
      </c>
      <c r="B35" s="82">
        <f>'TD2(m)'!B35+'TD2(f)'!B35</f>
        <v>62465.70703125</v>
      </c>
      <c r="C35" s="82">
        <f>'TD2(m)'!C35+'TD2(f)'!C35</f>
        <v>6938.5360000000001</v>
      </c>
      <c r="D35" s="82">
        <f>'TD2(m)'!D35+'TD2(f)'!D35</f>
        <v>7627.3629999999994</v>
      </c>
      <c r="E35" s="82">
        <f>'TD2(m)'!E35+'TD2(f)'!E35</f>
        <v>7858.4719999999998</v>
      </c>
      <c r="F35" s="82">
        <f>'TD2(m)'!F35+'TD2(f)'!F35</f>
        <v>8160.3499999999995</v>
      </c>
      <c r="G35" s="82">
        <f>'TD2(m)'!G35+'TD2(f)'!G35</f>
        <v>8734.148000000001</v>
      </c>
      <c r="H35" s="82">
        <f>'TD2(m)'!H35+'TD2(f)'!H35</f>
        <v>8324.741</v>
      </c>
      <c r="I35" s="82">
        <f>'TD2(m)'!I35+'TD2(f)'!I35</f>
        <v>6412.8909999999996</v>
      </c>
      <c r="J35" s="82">
        <f>'TD2(m)'!J35+'TD2(f)'!J35</f>
        <v>4778.0380000000005</v>
      </c>
      <c r="K35" s="82">
        <f>'TD2(m)'!K35+'TD2(f)'!K35</f>
        <v>3103.2820000000002</v>
      </c>
      <c r="L35" s="106">
        <f>'TD2(m)'!L35+'TD2(f)'!L35</f>
        <v>527.88800000000003</v>
      </c>
    </row>
    <row r="36" spans="1:12">
      <c r="A36" s="75">
        <f t="shared" si="0"/>
        <v>2010</v>
      </c>
      <c r="B36" s="82">
        <f>'TD2(m)'!B36+'TD2(f)'!B36</f>
        <v>62765.234375</v>
      </c>
      <c r="C36" s="82">
        <f>'TD2(m)'!C36+'TD2(f)'!C36</f>
        <v>6943.2759999999998</v>
      </c>
      <c r="D36" s="82">
        <f>'TD2(m)'!D36+'TD2(f)'!D36</f>
        <v>7663.1190000000006</v>
      </c>
      <c r="E36" s="82">
        <f>'TD2(m)'!E36+'TD2(f)'!E36</f>
        <v>7808.4210000000003</v>
      </c>
      <c r="F36" s="82">
        <f>'TD2(m)'!F36+'TD2(f)'!F36</f>
        <v>8125.1260000000002</v>
      </c>
      <c r="G36" s="82">
        <f>'TD2(m)'!G36+'TD2(f)'!G36</f>
        <v>8748.737000000001</v>
      </c>
      <c r="H36" s="82">
        <f>'TD2(m)'!H36+'TD2(f)'!H36</f>
        <v>8301.8919999999998</v>
      </c>
      <c r="I36" s="82">
        <f>'TD2(m)'!I36+'TD2(f)'!I36</f>
        <v>6709.9560000000001</v>
      </c>
      <c r="J36" s="82">
        <f>'TD2(m)'!J36+'TD2(f)'!J36</f>
        <v>4713.3410000000003</v>
      </c>
      <c r="K36" s="82">
        <f>'TD2(m)'!K36+'TD2(f)'!K36</f>
        <v>3142.3900000000003</v>
      </c>
      <c r="L36" s="106">
        <f>'TD2(m)'!L36+'TD2(f)'!L36</f>
        <v>608.97699999999998</v>
      </c>
    </row>
    <row r="37" spans="1:12">
      <c r="A37" s="75">
        <f t="shared" si="0"/>
        <v>2011</v>
      </c>
      <c r="B37" s="82">
        <f>'TD2(m)'!B37+'TD2(f)'!B37</f>
        <v>63088.990234375</v>
      </c>
      <c r="C37" s="82">
        <f>'TD2(m)'!C37+'TD2(f)'!C37</f>
        <v>6973.0139999999992</v>
      </c>
      <c r="D37" s="82">
        <f>'TD2(m)'!D37+'TD2(f)'!D37</f>
        <v>7698.2240000000002</v>
      </c>
      <c r="E37" s="82">
        <f>'TD2(m)'!E37+'TD2(f)'!E37</f>
        <v>7761.1369999999997</v>
      </c>
      <c r="F37" s="82">
        <f>'TD2(m)'!F37+'TD2(f)'!F37</f>
        <v>8066.8649999999998</v>
      </c>
      <c r="G37" s="82">
        <f>'TD2(m)'!G37+'TD2(f)'!G37</f>
        <v>8780.4959999999992</v>
      </c>
      <c r="H37" s="82">
        <f>'TD2(m)'!H37+'TD2(f)'!H37</f>
        <v>8323.9160000000011</v>
      </c>
      <c r="I37" s="82">
        <f>'TD2(m)'!I37+'TD2(f)'!I37</f>
        <v>6991.8130000000001</v>
      </c>
      <c r="J37" s="82">
        <f>'TD2(m)'!J37+'TD2(f)'!J37</f>
        <v>4634.1440000000002</v>
      </c>
      <c r="K37" s="82">
        <f>'TD2(m)'!K37+'TD2(f)'!K37</f>
        <v>3175.9790000000003</v>
      </c>
      <c r="L37" s="106">
        <f>'TD2(m)'!L37+'TD2(f)'!L37</f>
        <v>683.40200000000004</v>
      </c>
    </row>
    <row r="38" spans="1:12">
      <c r="A38" s="75">
        <f t="shared" si="0"/>
        <v>2012</v>
      </c>
      <c r="B38" s="82">
        <f>'TD2(m)'!B38+'TD2(f)'!B38</f>
        <v>63409.1875</v>
      </c>
      <c r="C38" s="82">
        <f>'TD2(m)'!C38+'TD2(f)'!C38</f>
        <v>7002.1679999999997</v>
      </c>
      <c r="D38" s="82">
        <f>'TD2(m)'!D38+'TD2(f)'!D38</f>
        <v>7732.326</v>
      </c>
      <c r="E38" s="82">
        <f>'TD2(m)'!E38+'TD2(f)'!E38</f>
        <v>7712.7309999999998</v>
      </c>
      <c r="F38" s="82">
        <f>'TD2(m)'!F38+'TD2(f)'!F38</f>
        <v>7998.6880000000001</v>
      </c>
      <c r="G38" s="82">
        <f>'TD2(m)'!G38+'TD2(f)'!G38</f>
        <v>8822.0400000000009</v>
      </c>
      <c r="H38" s="82">
        <f>'TD2(m)'!H38+'TD2(f)'!H38</f>
        <v>8327.3649999999998</v>
      </c>
      <c r="I38" s="82">
        <f>'TD2(m)'!I38+'TD2(f)'!I38</f>
        <v>7238.1540000000005</v>
      </c>
      <c r="J38" s="82">
        <f>'TD2(m)'!J38+'TD2(f)'!J38</f>
        <v>4600.8829999999998</v>
      </c>
      <c r="K38" s="82">
        <f>'TD2(m)'!K38+'TD2(f)'!K38</f>
        <v>3223.9880000000003</v>
      </c>
      <c r="L38" s="106">
        <f>'TD2(m)'!L38+'TD2(f)'!L38</f>
        <v>750.84799999999996</v>
      </c>
    </row>
    <row r="39" spans="1:12" ht="15" thickBot="1">
      <c r="A39" s="89">
        <f t="shared" si="0"/>
        <v>2013</v>
      </c>
      <c r="B39" s="96">
        <f>'TD2(m)'!B39+'TD2(f)'!B39</f>
        <v>63703.19140625</v>
      </c>
      <c r="C39" s="96">
        <f>'TD2(m)'!C39+'TD2(f)'!C39</f>
        <v>7033.9269999999997</v>
      </c>
      <c r="D39" s="96">
        <f>'TD2(m)'!D39+'TD2(f)'!D39</f>
        <v>7793.0560000000005</v>
      </c>
      <c r="E39" s="96">
        <f>'TD2(m)'!E39+'TD2(f)'!E39</f>
        <v>7680.6509999999998</v>
      </c>
      <c r="F39" s="96">
        <f>'TD2(m)'!F39+'TD2(f)'!F39</f>
        <v>7907.2739999999994</v>
      </c>
      <c r="G39" s="96">
        <f>'TD2(m)'!G39+'TD2(f)'!G39</f>
        <v>8815.226999999999</v>
      </c>
      <c r="H39" s="96">
        <f>'TD2(m)'!H39+'TD2(f)'!H39</f>
        <v>8378.1360000000004</v>
      </c>
      <c r="I39" s="96">
        <f>'TD2(m)'!I39+'TD2(f)'!I39</f>
        <v>7431.0010000000002</v>
      </c>
      <c r="J39" s="96">
        <f>'TD2(m)'!J39+'TD2(f)'!J39</f>
        <v>4617.7060000000001</v>
      </c>
      <c r="K39" s="96">
        <f>'TD2(m)'!K39+'TD2(f)'!K39</f>
        <v>3244.6059999999998</v>
      </c>
      <c r="L39" s="107">
        <f>'TD2(m)'!L39+'TD2(f)'!L39</f>
        <v>801.60700000000008</v>
      </c>
    </row>
    <row r="41" spans="1:12" ht="15">
      <c r="A41" s="108" t="s">
        <v>92</v>
      </c>
    </row>
    <row r="42" spans="1:12" ht="15">
      <c r="A42" s="108" t="s">
        <v>93</v>
      </c>
    </row>
  </sheetData>
  <sheetProtection selectLockedCells="1" selectUnlockedCells="1"/>
  <mergeCells count="2">
    <mergeCell ref="A6:L6"/>
    <mergeCell ref="A8:A9"/>
  </mergeCells>
  <hyperlinks>
    <hyperlink ref="A1" location="Index!A1" display="Back to index"/>
  </hyperlinks>
  <printOptions horizontalCentered="1" verticalCentered="1"/>
  <pageMargins left="0.78749999999999998" right="0.78749999999999998" top="0.98402777777778005" bottom="0.98402777777778005" header="0.51180555555555995" footer="0.51180555555555995"/>
  <pageSetup paperSize="9" firstPageNumber="0" fitToHeight="4" orientation="portrait" horizontalDpi="300" verticalDpi="3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IV114"/>
  <sheetViews>
    <sheetView workbookViewId="0">
      <selection activeCell="O15" sqref="O15"/>
    </sheetView>
  </sheetViews>
  <sheetFormatPr defaultColWidth="11.7109375" defaultRowHeight="15"/>
  <cols>
    <col min="1" max="1" width="14" style="111" customWidth="1"/>
    <col min="2" max="2" width="13.5703125" style="111" bestFit="1" customWidth="1"/>
    <col min="3" max="3" width="12.140625" style="111" customWidth="1"/>
    <col min="4" max="4" width="12.42578125" style="111" bestFit="1" customWidth="1"/>
    <col min="5" max="5" width="12.140625" style="111" customWidth="1"/>
    <col min="6" max="6" width="12.42578125" style="111" bestFit="1" customWidth="1"/>
    <col min="7" max="7" width="12.140625" style="111" customWidth="1"/>
    <col min="8" max="11" width="12.42578125" style="111" bestFit="1" customWidth="1"/>
    <col min="12" max="12" width="11.85546875" style="111" bestFit="1" customWidth="1"/>
    <col min="13" max="16384" width="11.7109375" style="111"/>
  </cols>
  <sheetData>
    <row r="1" spans="1:256" s="110" customFormat="1" ht="15.75">
      <c r="A1" s="40" t="s">
        <v>31</v>
      </c>
      <c r="B1" s="109"/>
      <c r="C1" s="109"/>
      <c r="D1" s="109"/>
      <c r="E1" s="109"/>
      <c r="F1" s="109"/>
      <c r="G1" s="109"/>
      <c r="H1" s="109"/>
      <c r="I1" s="109"/>
      <c r="J1" s="109"/>
      <c r="K1" s="109"/>
      <c r="L1" s="109"/>
      <c r="M1" s="109"/>
      <c r="N1" s="109"/>
      <c r="O1" s="109"/>
    </row>
    <row r="2" spans="1:256" s="110" customFormat="1" ht="15.75">
      <c r="A2" s="109"/>
      <c r="B2" s="109"/>
      <c r="C2" s="109"/>
      <c r="D2" s="109"/>
      <c r="E2" s="109"/>
      <c r="F2" s="109"/>
      <c r="G2" s="109"/>
      <c r="H2" s="109"/>
      <c r="I2" s="109"/>
      <c r="J2" s="109"/>
      <c r="K2" s="109"/>
      <c r="L2" s="109"/>
      <c r="M2" s="109"/>
      <c r="N2" s="109"/>
      <c r="O2" s="109"/>
    </row>
    <row r="3" spans="1:256" s="110" customFormat="1" ht="15.75">
      <c r="A3" s="109"/>
      <c r="B3" s="109"/>
      <c r="C3" s="109"/>
      <c r="D3" s="109"/>
      <c r="E3" s="109"/>
      <c r="F3" s="109"/>
      <c r="G3" s="109"/>
      <c r="H3" s="109"/>
      <c r="I3" s="109"/>
      <c r="J3" s="109"/>
      <c r="K3" s="109"/>
      <c r="L3" s="109"/>
      <c r="M3" s="109"/>
      <c r="N3" s="109"/>
      <c r="O3" s="109"/>
    </row>
    <row r="4" spans="1:256" s="110" customFormat="1" ht="15.75">
      <c r="A4" s="109"/>
      <c r="B4" s="109"/>
      <c r="C4" s="109"/>
      <c r="D4" s="109"/>
      <c r="E4" s="109"/>
      <c r="F4" s="109"/>
      <c r="G4" s="109"/>
      <c r="H4" s="109"/>
      <c r="I4" s="109"/>
      <c r="J4" s="109"/>
      <c r="K4" s="109"/>
      <c r="L4" s="109"/>
      <c r="M4" s="109"/>
      <c r="N4" s="109"/>
      <c r="O4" s="109"/>
    </row>
    <row r="5" spans="1:256" ht="16.5" thickBot="1">
      <c r="B5" s="112"/>
      <c r="C5" s="112"/>
      <c r="D5" s="112"/>
      <c r="E5" s="112"/>
      <c r="F5" s="112"/>
      <c r="G5" s="112"/>
      <c r="H5" s="112"/>
      <c r="I5" s="112"/>
      <c r="J5" s="112"/>
      <c r="K5" s="112"/>
      <c r="L5" s="112"/>
      <c r="M5" s="112"/>
      <c r="N5" s="112"/>
      <c r="O5" s="112"/>
      <c r="P5" s="113"/>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13"/>
      <c r="BF5" s="113"/>
      <c r="BG5" s="113"/>
      <c r="BH5" s="113"/>
      <c r="BI5" s="113"/>
      <c r="BJ5" s="113"/>
      <c r="BK5" s="113"/>
      <c r="BL5" s="113"/>
      <c r="BM5" s="113"/>
      <c r="BN5" s="113"/>
      <c r="BO5" s="113"/>
      <c r="BP5" s="113"/>
      <c r="BQ5" s="113"/>
      <c r="BR5" s="113"/>
      <c r="BS5" s="113"/>
      <c r="BT5" s="113"/>
      <c r="BU5" s="113"/>
      <c r="BV5" s="113"/>
      <c r="BW5" s="113"/>
      <c r="BX5" s="113"/>
      <c r="BY5" s="113"/>
      <c r="BZ5" s="113"/>
      <c r="CA5" s="113"/>
      <c r="CB5" s="113"/>
      <c r="CC5" s="113"/>
      <c r="CD5" s="113"/>
      <c r="CE5" s="113"/>
      <c r="CF5" s="113"/>
      <c r="CG5" s="113"/>
      <c r="CH5" s="113"/>
      <c r="CI5" s="113"/>
      <c r="CJ5" s="113"/>
      <c r="CK5" s="113"/>
      <c r="CL5" s="113"/>
      <c r="CM5" s="113"/>
      <c r="CN5" s="113"/>
      <c r="CO5" s="113"/>
      <c r="CP5" s="113"/>
      <c r="CQ5" s="113"/>
      <c r="CR5" s="113"/>
      <c r="CS5" s="113"/>
      <c r="CT5" s="113"/>
      <c r="CU5" s="113"/>
      <c r="CV5" s="113"/>
      <c r="CW5" s="113"/>
      <c r="CX5" s="113"/>
      <c r="CY5" s="113"/>
      <c r="CZ5" s="113"/>
      <c r="DA5" s="113"/>
      <c r="DB5" s="113"/>
      <c r="DC5" s="113"/>
      <c r="DD5" s="113"/>
      <c r="DE5" s="113"/>
      <c r="DF5" s="113"/>
      <c r="DG5" s="113"/>
      <c r="DH5" s="113"/>
      <c r="DI5" s="113"/>
      <c r="DJ5" s="113"/>
      <c r="DK5" s="113"/>
      <c r="DL5" s="113"/>
      <c r="DM5" s="113"/>
      <c r="DN5" s="113"/>
      <c r="DO5" s="113"/>
      <c r="DP5" s="113"/>
      <c r="DQ5" s="113"/>
      <c r="DR5" s="113"/>
      <c r="DS5" s="113"/>
      <c r="DT5" s="113"/>
      <c r="DU5" s="113"/>
      <c r="DV5" s="113"/>
      <c r="DW5" s="113"/>
      <c r="DX5" s="113"/>
      <c r="DY5" s="113"/>
      <c r="DZ5" s="113"/>
      <c r="EA5" s="113"/>
      <c r="EB5" s="113"/>
      <c r="EC5" s="113"/>
      <c r="ED5" s="113"/>
      <c r="EE5" s="113"/>
      <c r="EF5" s="113"/>
      <c r="EG5" s="113"/>
      <c r="EH5" s="113"/>
      <c r="EI5" s="113"/>
      <c r="EJ5" s="113"/>
      <c r="EK5" s="113"/>
      <c r="EL5" s="113"/>
      <c r="EM5" s="113"/>
      <c r="EN5" s="113"/>
      <c r="EO5" s="113"/>
      <c r="EP5" s="113"/>
      <c r="EQ5" s="113"/>
      <c r="ER5" s="113"/>
      <c r="ES5" s="113"/>
      <c r="ET5" s="113"/>
      <c r="EU5" s="113"/>
      <c r="EV5" s="113"/>
      <c r="EW5" s="113"/>
      <c r="EX5" s="113"/>
      <c r="EY5" s="113"/>
      <c r="EZ5" s="113"/>
      <c r="FA5" s="113"/>
      <c r="FB5" s="113"/>
      <c r="FC5" s="113"/>
      <c r="FD5" s="113"/>
      <c r="FE5" s="113"/>
      <c r="FF5" s="113"/>
      <c r="FG5" s="113"/>
      <c r="FH5" s="113"/>
      <c r="FI5" s="113"/>
      <c r="FJ5" s="113"/>
      <c r="FK5" s="113"/>
      <c r="FL5" s="113"/>
      <c r="FM5" s="113"/>
      <c r="FN5" s="113"/>
      <c r="FO5" s="113"/>
      <c r="FP5" s="113"/>
      <c r="FQ5" s="113"/>
      <c r="FR5" s="113"/>
      <c r="FS5" s="113"/>
      <c r="FT5" s="113"/>
      <c r="FU5" s="113"/>
      <c r="FV5" s="113"/>
      <c r="FW5" s="113"/>
      <c r="FX5" s="113"/>
      <c r="FY5" s="113"/>
      <c r="FZ5" s="113"/>
      <c r="GA5" s="113"/>
      <c r="GB5" s="113"/>
      <c r="GC5" s="113"/>
      <c r="GD5" s="113"/>
      <c r="GE5" s="113"/>
      <c r="GF5" s="113"/>
      <c r="GG5" s="113"/>
      <c r="GH5" s="113"/>
      <c r="GI5" s="113"/>
      <c r="GJ5" s="113"/>
      <c r="GK5" s="113"/>
      <c r="GL5" s="113"/>
      <c r="GM5" s="113"/>
      <c r="GN5" s="113"/>
      <c r="GO5" s="113"/>
      <c r="GP5" s="113"/>
      <c r="GQ5" s="113"/>
      <c r="GR5" s="113"/>
      <c r="GS5" s="113"/>
      <c r="GT5" s="113"/>
      <c r="GU5" s="113"/>
      <c r="GV5" s="113"/>
      <c r="GW5" s="113"/>
      <c r="GX5" s="113"/>
      <c r="GY5" s="113"/>
      <c r="GZ5" s="113"/>
      <c r="HA5" s="113"/>
      <c r="HB5" s="113"/>
      <c r="HC5" s="113"/>
      <c r="HD5" s="113"/>
      <c r="HE5" s="113"/>
      <c r="HF5" s="113"/>
      <c r="HG5" s="113"/>
      <c r="HH5" s="113"/>
      <c r="HI5" s="113"/>
      <c r="HJ5" s="113"/>
      <c r="HK5" s="113"/>
      <c r="HL5" s="113"/>
      <c r="HM5" s="113"/>
      <c r="HN5" s="113"/>
      <c r="HO5" s="113"/>
      <c r="HP5" s="113"/>
      <c r="HQ5" s="113"/>
      <c r="HR5" s="113"/>
      <c r="HS5" s="113"/>
      <c r="HT5" s="113"/>
      <c r="HU5" s="113"/>
      <c r="HV5" s="113"/>
      <c r="HW5" s="113"/>
      <c r="HX5" s="113"/>
      <c r="HY5" s="113"/>
      <c r="HZ5" s="113"/>
      <c r="IA5" s="113"/>
      <c r="IB5" s="113"/>
      <c r="IC5" s="113"/>
      <c r="ID5" s="113"/>
      <c r="IE5" s="113"/>
      <c r="IF5" s="113"/>
      <c r="IG5" s="113"/>
      <c r="IH5" s="113"/>
      <c r="II5" s="113"/>
      <c r="IJ5" s="113"/>
      <c r="IK5" s="113"/>
      <c r="IL5" s="113"/>
      <c r="IM5" s="113"/>
      <c r="IN5" s="113"/>
      <c r="IO5" s="113"/>
      <c r="IP5" s="113"/>
      <c r="IQ5" s="113"/>
      <c r="IR5" s="113"/>
      <c r="IS5" s="113"/>
      <c r="IT5" s="113"/>
      <c r="IU5" s="113"/>
      <c r="IV5" s="113"/>
    </row>
    <row r="6" spans="1:256" ht="24.95" customHeight="1">
      <c r="A6" s="405" t="s">
        <v>94</v>
      </c>
      <c r="B6" s="406"/>
      <c r="C6" s="406"/>
      <c r="D6" s="406"/>
      <c r="E6" s="406"/>
      <c r="F6" s="406"/>
      <c r="G6" s="406"/>
      <c r="H6" s="406"/>
      <c r="I6" s="406"/>
      <c r="J6" s="406"/>
      <c r="K6" s="406"/>
      <c r="L6" s="407"/>
      <c r="M6" s="112"/>
      <c r="N6" s="112"/>
      <c r="O6" s="112"/>
      <c r="P6" s="113"/>
      <c r="Q6" s="113"/>
      <c r="R6" s="113"/>
      <c r="S6" s="113"/>
      <c r="T6" s="113"/>
      <c r="U6" s="113"/>
      <c r="V6" s="113"/>
      <c r="W6" s="113"/>
      <c r="X6" s="113"/>
      <c r="Y6" s="113"/>
      <c r="Z6" s="113"/>
      <c r="AA6" s="113"/>
      <c r="AB6" s="113"/>
      <c r="AC6" s="113"/>
      <c r="AD6" s="113"/>
      <c r="AE6" s="113"/>
      <c r="AF6" s="113"/>
      <c r="AG6" s="113"/>
      <c r="AH6" s="113"/>
      <c r="AI6" s="113"/>
      <c r="AJ6" s="113"/>
      <c r="AK6" s="113"/>
      <c r="AL6" s="113"/>
      <c r="AM6" s="113"/>
      <c r="AN6" s="113"/>
      <c r="AO6" s="113"/>
      <c r="AP6" s="113"/>
      <c r="AQ6" s="113"/>
      <c r="AR6" s="113"/>
      <c r="AS6" s="113"/>
      <c r="AT6" s="113"/>
      <c r="AU6" s="113"/>
      <c r="AV6" s="113"/>
      <c r="AW6" s="113"/>
      <c r="AX6" s="113"/>
      <c r="AY6" s="113"/>
      <c r="AZ6" s="113"/>
      <c r="BA6" s="113"/>
      <c r="BB6" s="113"/>
      <c r="BC6" s="113"/>
      <c r="BD6" s="113"/>
      <c r="BE6" s="113"/>
      <c r="BF6" s="113"/>
      <c r="BG6" s="113"/>
      <c r="BH6" s="113"/>
      <c r="BI6" s="113"/>
      <c r="BJ6" s="113"/>
      <c r="BK6" s="113"/>
      <c r="BL6" s="113"/>
      <c r="BM6" s="113"/>
      <c r="BN6" s="113"/>
      <c r="BO6" s="113"/>
      <c r="BP6" s="113"/>
      <c r="BQ6" s="113"/>
      <c r="BR6" s="113"/>
      <c r="BS6" s="113"/>
      <c r="BT6" s="113"/>
      <c r="BU6" s="113"/>
      <c r="BV6" s="113"/>
      <c r="BW6" s="113"/>
      <c r="BX6" s="113"/>
      <c r="BY6" s="113"/>
      <c r="BZ6" s="113"/>
      <c r="CA6" s="113"/>
      <c r="CB6" s="113"/>
      <c r="CC6" s="113"/>
      <c r="CD6" s="113"/>
      <c r="CE6" s="113"/>
      <c r="CF6" s="113"/>
      <c r="CG6" s="113"/>
      <c r="CH6" s="113"/>
      <c r="CI6" s="113"/>
      <c r="CJ6" s="113"/>
      <c r="CK6" s="113"/>
      <c r="CL6" s="113"/>
      <c r="CM6" s="113"/>
      <c r="CN6" s="113"/>
      <c r="CO6" s="113"/>
      <c r="CP6" s="113"/>
      <c r="CQ6" s="113"/>
      <c r="CR6" s="113"/>
      <c r="CS6" s="113"/>
      <c r="CT6" s="113"/>
      <c r="CU6" s="113"/>
      <c r="CV6" s="113"/>
      <c r="CW6" s="113"/>
      <c r="CX6" s="113"/>
      <c r="CY6" s="113"/>
      <c r="CZ6" s="113"/>
      <c r="DA6" s="113"/>
      <c r="DB6" s="113"/>
      <c r="DC6" s="113"/>
      <c r="DD6" s="113"/>
      <c r="DE6" s="113"/>
      <c r="DF6" s="113"/>
      <c r="DG6" s="113"/>
      <c r="DH6" s="113"/>
      <c r="DI6" s="113"/>
      <c r="DJ6" s="113"/>
      <c r="DK6" s="113"/>
      <c r="DL6" s="113"/>
      <c r="DM6" s="113"/>
      <c r="DN6" s="113"/>
      <c r="DO6" s="113"/>
      <c r="DP6" s="113"/>
      <c r="DQ6" s="113"/>
      <c r="DR6" s="113"/>
      <c r="DS6" s="113"/>
      <c r="DT6" s="113"/>
      <c r="DU6" s="113"/>
      <c r="DV6" s="113"/>
      <c r="DW6" s="113"/>
      <c r="DX6" s="113"/>
      <c r="DY6" s="113"/>
      <c r="DZ6" s="113"/>
      <c r="EA6" s="113"/>
      <c r="EB6" s="113"/>
      <c r="EC6" s="113"/>
      <c r="ED6" s="113"/>
      <c r="EE6" s="113"/>
      <c r="EF6" s="113"/>
      <c r="EG6" s="113"/>
      <c r="EH6" s="113"/>
      <c r="EI6" s="113"/>
      <c r="EJ6" s="113"/>
      <c r="EK6" s="113"/>
      <c r="EL6" s="113"/>
      <c r="EM6" s="113"/>
      <c r="EN6" s="113"/>
      <c r="EO6" s="113"/>
      <c r="EP6" s="113"/>
      <c r="EQ6" s="113"/>
      <c r="ER6" s="113"/>
      <c r="ES6" s="113"/>
      <c r="ET6" s="113"/>
      <c r="EU6" s="113"/>
      <c r="EV6" s="113"/>
      <c r="EW6" s="113"/>
      <c r="EX6" s="113"/>
      <c r="EY6" s="113"/>
      <c r="EZ6" s="113"/>
      <c r="FA6" s="113"/>
      <c r="FB6" s="113"/>
      <c r="FC6" s="113"/>
      <c r="FD6" s="113"/>
      <c r="FE6" s="113"/>
      <c r="FF6" s="113"/>
      <c r="FG6" s="113"/>
      <c r="FH6" s="113"/>
      <c r="FI6" s="113"/>
      <c r="FJ6" s="113"/>
      <c r="FK6" s="113"/>
      <c r="FL6" s="113"/>
      <c r="FM6" s="113"/>
      <c r="FN6" s="113"/>
      <c r="FO6" s="113"/>
      <c r="FP6" s="113"/>
      <c r="FQ6" s="113"/>
      <c r="FR6" s="113"/>
      <c r="FS6" s="113"/>
      <c r="FT6" s="113"/>
      <c r="FU6" s="113"/>
      <c r="FV6" s="113"/>
      <c r="FW6" s="113"/>
      <c r="FX6" s="113"/>
      <c r="FY6" s="113"/>
      <c r="FZ6" s="113"/>
      <c r="GA6" s="113"/>
      <c r="GB6" s="113"/>
      <c r="GC6" s="113"/>
      <c r="GD6" s="113"/>
      <c r="GE6" s="113"/>
      <c r="GF6" s="113"/>
      <c r="GG6" s="113"/>
      <c r="GH6" s="113"/>
      <c r="GI6" s="113"/>
      <c r="GJ6" s="113"/>
      <c r="GK6" s="113"/>
      <c r="GL6" s="113"/>
      <c r="GM6" s="113"/>
      <c r="GN6" s="113"/>
      <c r="GO6" s="113"/>
      <c r="GP6" s="113"/>
      <c r="GQ6" s="113"/>
      <c r="GR6" s="113"/>
      <c r="GS6" s="113"/>
      <c r="GT6" s="113"/>
      <c r="GU6" s="113"/>
      <c r="GV6" s="113"/>
      <c r="GW6" s="113"/>
      <c r="GX6" s="113"/>
      <c r="GY6" s="113"/>
      <c r="GZ6" s="113"/>
      <c r="HA6" s="113"/>
      <c r="HB6" s="113"/>
      <c r="HC6" s="113"/>
      <c r="HD6" s="113"/>
      <c r="HE6" s="113"/>
      <c r="HF6" s="113"/>
      <c r="HG6" s="113"/>
      <c r="HH6" s="113"/>
      <c r="HI6" s="113"/>
      <c r="HJ6" s="113"/>
      <c r="HK6" s="113"/>
      <c r="HL6" s="113"/>
      <c r="HM6" s="113"/>
      <c r="HN6" s="113"/>
      <c r="HO6" s="113"/>
      <c r="HP6" s="113"/>
      <c r="HQ6" s="113"/>
      <c r="HR6" s="113"/>
      <c r="HS6" s="113"/>
      <c r="HT6" s="113"/>
      <c r="HU6" s="113"/>
      <c r="HV6" s="113"/>
      <c r="HW6" s="113"/>
      <c r="HX6" s="113"/>
      <c r="HY6" s="113"/>
      <c r="HZ6" s="113"/>
      <c r="IA6" s="113"/>
      <c r="IB6" s="113"/>
      <c r="IC6" s="113"/>
      <c r="ID6" s="113"/>
      <c r="IE6" s="113"/>
      <c r="IF6" s="113"/>
      <c r="IG6" s="113"/>
      <c r="IH6" s="113"/>
      <c r="II6" s="113"/>
      <c r="IJ6" s="113"/>
      <c r="IK6" s="113"/>
      <c r="IL6" s="113"/>
      <c r="IM6" s="113"/>
      <c r="IN6" s="113"/>
      <c r="IO6" s="113"/>
      <c r="IP6" s="113"/>
      <c r="IQ6" s="113"/>
      <c r="IR6" s="113"/>
      <c r="IS6" s="113"/>
      <c r="IT6" s="113"/>
      <c r="IU6" s="113"/>
      <c r="IV6" s="113"/>
    </row>
    <row r="7" spans="1:256" ht="15.75">
      <c r="A7" s="114"/>
      <c r="B7" s="115"/>
      <c r="C7" s="116"/>
      <c r="D7" s="116"/>
      <c r="E7" s="116"/>
      <c r="F7" s="116"/>
      <c r="G7" s="116"/>
      <c r="H7" s="116"/>
      <c r="I7" s="116"/>
      <c r="J7" s="116"/>
      <c r="K7" s="116"/>
      <c r="L7" s="117"/>
      <c r="M7" s="112"/>
      <c r="N7" s="112"/>
      <c r="O7" s="112"/>
      <c r="P7" s="113"/>
      <c r="Q7" s="113"/>
      <c r="R7" s="113"/>
      <c r="S7" s="113"/>
      <c r="T7" s="113"/>
      <c r="U7" s="113"/>
      <c r="V7" s="113"/>
      <c r="W7" s="113"/>
      <c r="X7" s="113"/>
      <c r="Y7" s="113"/>
      <c r="Z7" s="113"/>
      <c r="AA7" s="113"/>
      <c r="AB7" s="113"/>
      <c r="AC7" s="113"/>
      <c r="AD7" s="113"/>
      <c r="AE7" s="113"/>
      <c r="AF7" s="113"/>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c r="BE7" s="113"/>
      <c r="BF7" s="113"/>
      <c r="BG7" s="113"/>
      <c r="BH7" s="113"/>
      <c r="BI7" s="113"/>
      <c r="BJ7" s="113"/>
      <c r="BK7" s="113"/>
      <c r="BL7" s="113"/>
      <c r="BM7" s="113"/>
      <c r="BN7" s="113"/>
      <c r="BO7" s="113"/>
      <c r="BP7" s="113"/>
      <c r="BQ7" s="113"/>
      <c r="BR7" s="113"/>
      <c r="BS7" s="113"/>
      <c r="BT7" s="113"/>
      <c r="BU7" s="113"/>
      <c r="BV7" s="113"/>
      <c r="BW7" s="113"/>
      <c r="BX7" s="113"/>
      <c r="BY7" s="113"/>
      <c r="BZ7" s="113"/>
      <c r="CA7" s="113"/>
      <c r="CB7" s="113"/>
      <c r="CC7" s="113"/>
      <c r="CD7" s="113"/>
      <c r="CE7" s="113"/>
      <c r="CF7" s="113"/>
      <c r="CG7" s="113"/>
      <c r="CH7" s="113"/>
      <c r="CI7" s="113"/>
      <c r="CJ7" s="113"/>
      <c r="CK7" s="113"/>
      <c r="CL7" s="113"/>
      <c r="CM7" s="113"/>
      <c r="CN7" s="113"/>
      <c r="CO7" s="113"/>
      <c r="CP7" s="113"/>
      <c r="CQ7" s="113"/>
      <c r="CR7" s="113"/>
      <c r="CS7" s="113"/>
      <c r="CT7" s="113"/>
      <c r="CU7" s="113"/>
      <c r="CV7" s="113"/>
      <c r="CW7" s="113"/>
      <c r="CX7" s="113"/>
      <c r="CY7" s="113"/>
      <c r="CZ7" s="113"/>
      <c r="DA7" s="113"/>
      <c r="DB7" s="113"/>
      <c r="DC7" s="113"/>
      <c r="DD7" s="113"/>
      <c r="DE7" s="113"/>
      <c r="DF7" s="113"/>
      <c r="DG7" s="113"/>
      <c r="DH7" s="113"/>
      <c r="DI7" s="113"/>
      <c r="DJ7" s="113"/>
      <c r="DK7" s="113"/>
      <c r="DL7" s="113"/>
      <c r="DM7" s="113"/>
      <c r="DN7" s="113"/>
      <c r="DO7" s="113"/>
      <c r="DP7" s="113"/>
      <c r="DQ7" s="113"/>
      <c r="DR7" s="113"/>
      <c r="DS7" s="113"/>
      <c r="DT7" s="113"/>
      <c r="DU7" s="113"/>
      <c r="DV7" s="113"/>
      <c r="DW7" s="113"/>
      <c r="DX7" s="113"/>
      <c r="DY7" s="113"/>
      <c r="DZ7" s="113"/>
      <c r="EA7" s="113"/>
      <c r="EB7" s="113"/>
      <c r="EC7" s="113"/>
      <c r="ED7" s="113"/>
      <c r="EE7" s="113"/>
      <c r="EF7" s="113"/>
      <c r="EG7" s="113"/>
      <c r="EH7" s="113"/>
      <c r="EI7" s="113"/>
      <c r="EJ7" s="113"/>
      <c r="EK7" s="113"/>
      <c r="EL7" s="113"/>
      <c r="EM7" s="113"/>
      <c r="EN7" s="113"/>
      <c r="EO7" s="113"/>
      <c r="EP7" s="113"/>
      <c r="EQ7" s="113"/>
      <c r="ER7" s="113"/>
      <c r="ES7" s="113"/>
      <c r="ET7" s="113"/>
      <c r="EU7" s="113"/>
      <c r="EV7" s="113"/>
      <c r="EW7" s="113"/>
      <c r="EX7" s="113"/>
      <c r="EY7" s="113"/>
      <c r="EZ7" s="113"/>
      <c r="FA7" s="113"/>
      <c r="FB7" s="113"/>
      <c r="FC7" s="113"/>
      <c r="FD7" s="113"/>
      <c r="FE7" s="113"/>
      <c r="FF7" s="113"/>
      <c r="FG7" s="113"/>
      <c r="FH7" s="113"/>
      <c r="FI7" s="113"/>
      <c r="FJ7" s="113"/>
      <c r="FK7" s="113"/>
      <c r="FL7" s="113"/>
      <c r="FM7" s="113"/>
      <c r="FN7" s="113"/>
      <c r="FO7" s="113"/>
      <c r="FP7" s="113"/>
      <c r="FQ7" s="113"/>
      <c r="FR7" s="113"/>
      <c r="FS7" s="113"/>
      <c r="FT7" s="113"/>
      <c r="FU7" s="113"/>
      <c r="FV7" s="113"/>
      <c r="FW7" s="113"/>
      <c r="FX7" s="113"/>
      <c r="FY7" s="113"/>
      <c r="FZ7" s="113"/>
      <c r="GA7" s="113"/>
      <c r="GB7" s="113"/>
      <c r="GC7" s="113"/>
      <c r="GD7" s="113"/>
      <c r="GE7" s="113"/>
      <c r="GF7" s="113"/>
      <c r="GG7" s="113"/>
      <c r="GH7" s="113"/>
      <c r="GI7" s="113"/>
      <c r="GJ7" s="113"/>
      <c r="GK7" s="113"/>
      <c r="GL7" s="113"/>
      <c r="GM7" s="113"/>
      <c r="GN7" s="113"/>
      <c r="GO7" s="113"/>
      <c r="GP7" s="113"/>
      <c r="GQ7" s="113"/>
      <c r="GR7" s="113"/>
      <c r="GS7" s="113"/>
      <c r="GT7" s="113"/>
      <c r="GU7" s="113"/>
      <c r="GV7" s="113"/>
      <c r="GW7" s="113"/>
      <c r="GX7" s="113"/>
      <c r="GY7" s="113"/>
      <c r="GZ7" s="113"/>
      <c r="HA7" s="113"/>
      <c r="HB7" s="113"/>
      <c r="HC7" s="113"/>
      <c r="HD7" s="113"/>
      <c r="HE7" s="113"/>
      <c r="HF7" s="113"/>
      <c r="HG7" s="113"/>
      <c r="HH7" s="113"/>
      <c r="HI7" s="113"/>
      <c r="HJ7" s="113"/>
      <c r="HK7" s="113"/>
      <c r="HL7" s="113"/>
      <c r="HM7" s="113"/>
      <c r="HN7" s="113"/>
      <c r="HO7" s="113"/>
      <c r="HP7" s="113"/>
      <c r="HQ7" s="113"/>
      <c r="HR7" s="113"/>
      <c r="HS7" s="113"/>
      <c r="HT7" s="113"/>
      <c r="HU7" s="113"/>
      <c r="HV7" s="113"/>
      <c r="HW7" s="113"/>
      <c r="HX7" s="113"/>
      <c r="HY7" s="113"/>
      <c r="HZ7" s="113"/>
      <c r="IA7" s="113"/>
      <c r="IB7" s="113"/>
      <c r="IC7" s="113"/>
      <c r="ID7" s="113"/>
      <c r="IE7" s="113"/>
      <c r="IF7" s="113"/>
      <c r="IG7" s="113"/>
      <c r="IH7" s="113"/>
      <c r="II7" s="113"/>
      <c r="IJ7" s="113"/>
      <c r="IK7" s="113"/>
      <c r="IL7" s="113"/>
      <c r="IM7" s="113"/>
      <c r="IN7" s="113"/>
      <c r="IO7" s="113"/>
      <c r="IP7" s="113"/>
      <c r="IQ7" s="113"/>
      <c r="IR7" s="113"/>
      <c r="IS7" s="113"/>
      <c r="IT7" s="113"/>
      <c r="IU7" s="113"/>
      <c r="IV7" s="113"/>
    </row>
    <row r="8" spans="1:256" ht="15.75" customHeight="1">
      <c r="A8" s="403" t="s">
        <v>95</v>
      </c>
      <c r="B8" s="99" t="s">
        <v>33</v>
      </c>
      <c r="C8" s="99" t="s">
        <v>34</v>
      </c>
      <c r="D8" s="99" t="s">
        <v>35</v>
      </c>
      <c r="E8" s="99" t="s">
        <v>36</v>
      </c>
      <c r="F8" s="99" t="s">
        <v>37</v>
      </c>
      <c r="G8" s="99" t="s">
        <v>38</v>
      </c>
      <c r="H8" s="99" t="s">
        <v>39</v>
      </c>
      <c r="I8" s="99" t="s">
        <v>40</v>
      </c>
      <c r="J8" s="99" t="s">
        <v>41</v>
      </c>
      <c r="K8" s="99" t="s">
        <v>42</v>
      </c>
      <c r="L8" s="100" t="s">
        <v>43</v>
      </c>
      <c r="M8" s="112"/>
      <c r="N8" s="112"/>
      <c r="O8" s="112"/>
      <c r="P8" s="113"/>
      <c r="Q8" s="113"/>
      <c r="R8" s="113"/>
      <c r="S8" s="113"/>
      <c r="T8" s="113"/>
      <c r="U8" s="113"/>
      <c r="V8" s="113"/>
      <c r="W8" s="113"/>
      <c r="X8" s="113"/>
      <c r="Y8" s="113"/>
      <c r="Z8" s="113"/>
      <c r="AA8" s="113"/>
      <c r="AB8" s="113"/>
      <c r="AC8" s="113"/>
      <c r="AD8" s="113"/>
      <c r="AE8" s="113"/>
      <c r="AF8" s="113"/>
      <c r="AG8" s="113"/>
      <c r="AH8" s="113"/>
      <c r="AI8" s="113"/>
      <c r="AJ8" s="113"/>
      <c r="AK8" s="113"/>
      <c r="AL8" s="113"/>
      <c r="AM8" s="113"/>
      <c r="AN8" s="113"/>
      <c r="AO8" s="113"/>
      <c r="AP8" s="113"/>
      <c r="AQ8" s="113"/>
      <c r="AR8" s="113"/>
      <c r="AS8" s="113"/>
      <c r="AT8" s="113"/>
      <c r="AU8" s="113"/>
      <c r="AV8" s="113"/>
      <c r="AW8" s="113"/>
      <c r="AX8" s="113"/>
      <c r="AY8" s="113"/>
      <c r="AZ8" s="113"/>
      <c r="BA8" s="113"/>
      <c r="BB8" s="113"/>
      <c r="BC8" s="113"/>
      <c r="BD8" s="113"/>
      <c r="BE8" s="113"/>
      <c r="BF8" s="113"/>
      <c r="BG8" s="113"/>
      <c r="BH8" s="113"/>
      <c r="BI8" s="113"/>
      <c r="BJ8" s="113"/>
      <c r="BK8" s="113"/>
      <c r="BL8" s="113"/>
      <c r="BM8" s="113"/>
      <c r="BN8" s="113"/>
      <c r="BO8" s="113"/>
      <c r="BP8" s="113"/>
      <c r="BQ8" s="113"/>
      <c r="BR8" s="113"/>
      <c r="BS8" s="113"/>
      <c r="BT8" s="113"/>
      <c r="BU8" s="113"/>
      <c r="BV8" s="113"/>
      <c r="BW8" s="113"/>
      <c r="BX8" s="113"/>
      <c r="BY8" s="113"/>
      <c r="BZ8" s="113"/>
      <c r="CA8" s="113"/>
      <c r="CB8" s="113"/>
      <c r="CC8" s="113"/>
      <c r="CD8" s="113"/>
      <c r="CE8" s="113"/>
      <c r="CF8" s="113"/>
      <c r="CG8" s="113"/>
      <c r="CH8" s="113"/>
      <c r="CI8" s="113"/>
      <c r="CJ8" s="113"/>
      <c r="CK8" s="113"/>
      <c r="CL8" s="113"/>
      <c r="CM8" s="113"/>
      <c r="CN8" s="113"/>
      <c r="CO8" s="113"/>
      <c r="CP8" s="113"/>
      <c r="CQ8" s="113"/>
      <c r="CR8" s="113"/>
      <c r="CS8" s="113"/>
      <c r="CT8" s="113"/>
      <c r="CU8" s="113"/>
      <c r="CV8" s="113"/>
      <c r="CW8" s="113"/>
      <c r="CX8" s="113"/>
      <c r="CY8" s="113"/>
      <c r="CZ8" s="113"/>
      <c r="DA8" s="113"/>
      <c r="DB8" s="113"/>
      <c r="DC8" s="113"/>
      <c r="DD8" s="113"/>
      <c r="DE8" s="113"/>
      <c r="DF8" s="113"/>
      <c r="DG8" s="113"/>
      <c r="DH8" s="113"/>
      <c r="DI8" s="113"/>
      <c r="DJ8" s="113"/>
      <c r="DK8" s="113"/>
      <c r="DL8" s="113"/>
      <c r="DM8" s="113"/>
      <c r="DN8" s="113"/>
      <c r="DO8" s="113"/>
      <c r="DP8" s="113"/>
      <c r="DQ8" s="113"/>
      <c r="DR8" s="113"/>
      <c r="DS8" s="113"/>
      <c r="DT8" s="113"/>
      <c r="DU8" s="113"/>
      <c r="DV8" s="113"/>
      <c r="DW8" s="113"/>
      <c r="DX8" s="113"/>
      <c r="DY8" s="113"/>
      <c r="DZ8" s="113"/>
      <c r="EA8" s="113"/>
      <c r="EB8" s="113"/>
      <c r="EC8" s="113"/>
      <c r="ED8" s="113"/>
      <c r="EE8" s="113"/>
      <c r="EF8" s="113"/>
      <c r="EG8" s="113"/>
      <c r="EH8" s="113"/>
      <c r="EI8" s="113"/>
      <c r="EJ8" s="113"/>
      <c r="EK8" s="113"/>
      <c r="EL8" s="113"/>
      <c r="EM8" s="113"/>
      <c r="EN8" s="113"/>
      <c r="EO8" s="113"/>
      <c r="EP8" s="113"/>
      <c r="EQ8" s="113"/>
      <c r="ER8" s="113"/>
      <c r="ES8" s="113"/>
      <c r="ET8" s="113"/>
      <c r="EU8" s="113"/>
      <c r="EV8" s="113"/>
      <c r="EW8" s="113"/>
      <c r="EX8" s="113"/>
      <c r="EY8" s="113"/>
      <c r="EZ8" s="113"/>
      <c r="FA8" s="113"/>
      <c r="FB8" s="113"/>
      <c r="FC8" s="113"/>
      <c r="FD8" s="113"/>
      <c r="FE8" s="113"/>
      <c r="FF8" s="113"/>
      <c r="FG8" s="113"/>
      <c r="FH8" s="113"/>
      <c r="FI8" s="113"/>
      <c r="FJ8" s="113"/>
      <c r="FK8" s="113"/>
      <c r="FL8" s="113"/>
      <c r="FM8" s="113"/>
      <c r="FN8" s="113"/>
      <c r="FO8" s="113"/>
      <c r="FP8" s="113"/>
      <c r="FQ8" s="113"/>
      <c r="FR8" s="113"/>
      <c r="FS8" s="113"/>
      <c r="FT8" s="113"/>
      <c r="FU8" s="113"/>
      <c r="FV8" s="113"/>
      <c r="FW8" s="113"/>
      <c r="FX8" s="113"/>
      <c r="FY8" s="113"/>
      <c r="FZ8" s="113"/>
      <c r="GA8" s="113"/>
      <c r="GB8" s="113"/>
      <c r="GC8" s="113"/>
      <c r="GD8" s="113"/>
      <c r="GE8" s="113"/>
      <c r="GF8" s="113"/>
      <c r="GG8" s="113"/>
      <c r="GH8" s="113"/>
      <c r="GI8" s="113"/>
      <c r="GJ8" s="113"/>
      <c r="GK8" s="113"/>
      <c r="GL8" s="113"/>
      <c r="GM8" s="113"/>
      <c r="GN8" s="113"/>
      <c r="GO8" s="113"/>
      <c r="GP8" s="113"/>
      <c r="GQ8" s="113"/>
      <c r="GR8" s="113"/>
      <c r="GS8" s="113"/>
      <c r="GT8" s="113"/>
      <c r="GU8" s="113"/>
      <c r="GV8" s="113"/>
      <c r="GW8" s="113"/>
      <c r="GX8" s="113"/>
      <c r="GY8" s="113"/>
      <c r="GZ8" s="113"/>
      <c r="HA8" s="113"/>
      <c r="HB8" s="113"/>
      <c r="HC8" s="113"/>
      <c r="HD8" s="113"/>
      <c r="HE8" s="113"/>
      <c r="HF8" s="113"/>
      <c r="HG8" s="113"/>
      <c r="HH8" s="113"/>
      <c r="HI8" s="113"/>
      <c r="HJ8" s="113"/>
      <c r="HK8" s="113"/>
      <c r="HL8" s="113"/>
      <c r="HM8" s="113"/>
      <c r="HN8" s="113"/>
      <c r="HO8" s="113"/>
      <c r="HP8" s="113"/>
      <c r="HQ8" s="113"/>
      <c r="HR8" s="113"/>
      <c r="HS8" s="113"/>
      <c r="HT8" s="113"/>
      <c r="HU8" s="113"/>
      <c r="HV8" s="113"/>
      <c r="HW8" s="113"/>
      <c r="HX8" s="113"/>
      <c r="HY8" s="113"/>
      <c r="HZ8" s="113"/>
      <c r="IA8" s="113"/>
      <c r="IB8" s="113"/>
      <c r="IC8" s="113"/>
      <c r="ID8" s="113"/>
      <c r="IE8" s="113"/>
      <c r="IF8" s="113"/>
      <c r="IG8" s="113"/>
      <c r="IH8" s="113"/>
      <c r="II8" s="113"/>
      <c r="IJ8" s="113"/>
      <c r="IK8" s="113"/>
      <c r="IL8" s="113"/>
      <c r="IM8" s="113"/>
      <c r="IN8" s="113"/>
      <c r="IO8" s="113"/>
      <c r="IP8" s="113"/>
      <c r="IQ8" s="113"/>
      <c r="IR8" s="113"/>
      <c r="IS8" s="113"/>
      <c r="IT8" s="113"/>
      <c r="IU8" s="113"/>
      <c r="IV8" s="113"/>
    </row>
    <row r="9" spans="1:256" s="110" customFormat="1" ht="30" customHeight="1">
      <c r="A9" s="403"/>
      <c r="B9" s="118" t="s">
        <v>81</v>
      </c>
      <c r="C9" s="119" t="s">
        <v>82</v>
      </c>
      <c r="D9" s="120" t="s">
        <v>83</v>
      </c>
      <c r="E9" s="120" t="s">
        <v>84</v>
      </c>
      <c r="F9" s="120" t="s">
        <v>85</v>
      </c>
      <c r="G9" s="120" t="s">
        <v>86</v>
      </c>
      <c r="H9" s="120" t="s">
        <v>87</v>
      </c>
      <c r="I9" s="120" t="s">
        <v>88</v>
      </c>
      <c r="J9" s="120" t="s">
        <v>89</v>
      </c>
      <c r="K9" s="119" t="s">
        <v>90</v>
      </c>
      <c r="L9" s="121" t="s">
        <v>91</v>
      </c>
      <c r="M9" s="109"/>
      <c r="N9" s="109"/>
      <c r="O9" s="109"/>
    </row>
    <row r="10" spans="1:256" ht="15.75">
      <c r="A10" s="75">
        <v>1984</v>
      </c>
      <c r="B10" s="122">
        <v>26777.275390625</v>
      </c>
      <c r="C10" s="122">
        <v>3453.1030000000001</v>
      </c>
      <c r="D10" s="122">
        <v>4387.6509999999998</v>
      </c>
      <c r="E10" s="122">
        <v>4287.8829999999998</v>
      </c>
      <c r="F10" s="122">
        <v>4289.6570000000002</v>
      </c>
      <c r="G10" s="122">
        <v>3014.7979999999998</v>
      </c>
      <c r="H10" s="122">
        <v>3067.5569999999998</v>
      </c>
      <c r="I10" s="122">
        <v>2064.1210000000001</v>
      </c>
      <c r="J10" s="122">
        <v>1593.7660000000001</v>
      </c>
      <c r="K10" s="122">
        <v>569.47199999999998</v>
      </c>
      <c r="L10" s="123">
        <v>49.27</v>
      </c>
      <c r="M10" s="124"/>
      <c r="N10" s="124"/>
      <c r="O10" s="124"/>
      <c r="DR10" s="111">
        <v>3683.1509999999998</v>
      </c>
      <c r="EB10" s="111">
        <v>4225.5609999999997</v>
      </c>
      <c r="EL10" s="111">
        <v>4230.05</v>
      </c>
      <c r="EV10" s="111">
        <v>4051.19</v>
      </c>
      <c r="FF10" s="111">
        <v>2928.1379999999999</v>
      </c>
      <c r="FP10" s="111">
        <v>3179.8209999999999</v>
      </c>
      <c r="FZ10" s="111">
        <v>2353.6990000000001</v>
      </c>
      <c r="GJ10" s="111">
        <v>2255.451</v>
      </c>
      <c r="GK10" s="111">
        <v>1210.5150000000001</v>
      </c>
    </row>
    <row r="11" spans="1:256" ht="15.75">
      <c r="A11" s="75">
        <v>1985</v>
      </c>
      <c r="B11" s="122">
        <v>26890.119140625</v>
      </c>
      <c r="C11" s="122">
        <v>3461.5</v>
      </c>
      <c r="D11" s="122">
        <v>4328.7299999999996</v>
      </c>
      <c r="E11" s="122">
        <v>4299.6279999999997</v>
      </c>
      <c r="F11" s="122">
        <v>4379.0959999999995</v>
      </c>
      <c r="G11" s="122">
        <v>3022.7190000000001</v>
      </c>
      <c r="H11" s="122">
        <v>3046.6550000000002</v>
      </c>
      <c r="I11" s="122">
        <v>2171.886</v>
      </c>
      <c r="J11" s="122">
        <v>1537.644</v>
      </c>
      <c r="K11" s="122">
        <v>591.51300000000003</v>
      </c>
      <c r="L11" s="123">
        <v>50.749000000000002</v>
      </c>
      <c r="M11" s="124"/>
      <c r="N11" s="124"/>
      <c r="O11" s="124"/>
      <c r="DR11" s="111">
        <v>3666.6550000000002</v>
      </c>
      <c r="EB11" s="111">
        <v>4189.9610000000002</v>
      </c>
      <c r="EL11" s="111">
        <v>4252.4369999999999</v>
      </c>
      <c r="EV11" s="111">
        <v>4167.0240000000003</v>
      </c>
      <c r="FF11" s="111">
        <v>2919.7109999999998</v>
      </c>
      <c r="FP11" s="111">
        <v>3171.4160000000002</v>
      </c>
      <c r="FZ11" s="111">
        <v>2384.3719999999998</v>
      </c>
      <c r="GJ11" s="111">
        <v>2267.1309999999999</v>
      </c>
      <c r="GK11" s="111">
        <v>1248.4760000000001</v>
      </c>
    </row>
    <row r="12" spans="1:256" ht="15.75">
      <c r="A12" s="75">
        <v>1986</v>
      </c>
      <c r="B12" s="122">
        <v>27002.337890625</v>
      </c>
      <c r="C12" s="122">
        <v>3485.317</v>
      </c>
      <c r="D12" s="122">
        <v>4259.28</v>
      </c>
      <c r="E12" s="122">
        <v>4308.4359999999997</v>
      </c>
      <c r="F12" s="122">
        <v>4369.8909999999996</v>
      </c>
      <c r="G12" s="122">
        <v>3130.7890000000002</v>
      </c>
      <c r="H12" s="122">
        <v>3027.3789999999999</v>
      </c>
      <c r="I12" s="122">
        <v>2303.7159999999999</v>
      </c>
      <c r="J12" s="122">
        <v>1456.2449999999999</v>
      </c>
      <c r="K12" s="122">
        <v>607.87300000000005</v>
      </c>
      <c r="L12" s="123">
        <v>53.414000000000001</v>
      </c>
      <c r="M12" s="124"/>
      <c r="N12" s="124"/>
      <c r="O12" s="124"/>
      <c r="DR12" s="111">
        <v>3677.0740000000001</v>
      </c>
      <c r="EB12" s="111">
        <v>4135.0910000000003</v>
      </c>
      <c r="EL12" s="111">
        <v>4265.5770000000002</v>
      </c>
      <c r="EV12" s="111">
        <v>4279.3069999999998</v>
      </c>
      <c r="FF12" s="111">
        <v>2926.2820000000002</v>
      </c>
      <c r="FP12" s="111">
        <v>3146.1219999999998</v>
      </c>
      <c r="FZ12" s="111">
        <v>2506.8319999999999</v>
      </c>
      <c r="GJ12" s="111">
        <v>2191.076</v>
      </c>
      <c r="GK12" s="111">
        <v>1281.537</v>
      </c>
    </row>
    <row r="13" spans="1:256" ht="15.75">
      <c r="A13" s="75">
        <v>1987</v>
      </c>
      <c r="B13" s="122">
        <v>27125.76171875</v>
      </c>
      <c r="C13" s="122">
        <v>3501.8510000000001</v>
      </c>
      <c r="D13" s="122">
        <v>4211.3090000000002</v>
      </c>
      <c r="E13" s="122">
        <v>4306.8819999999996</v>
      </c>
      <c r="F13" s="122">
        <v>4343.2269999999999</v>
      </c>
      <c r="G13" s="122">
        <v>3265.5149999999999</v>
      </c>
      <c r="H13" s="122">
        <v>3005.527</v>
      </c>
      <c r="I13" s="122">
        <v>2425.0839999999998</v>
      </c>
      <c r="J13" s="122">
        <v>1385.912</v>
      </c>
      <c r="K13" s="122">
        <v>623.80700000000002</v>
      </c>
      <c r="L13" s="123">
        <v>56.646000000000001</v>
      </c>
      <c r="M13" s="124"/>
      <c r="N13" s="124"/>
      <c r="O13" s="124"/>
      <c r="DR13" s="111">
        <v>3703.5709999999999</v>
      </c>
      <c r="EB13" s="111">
        <v>4069.4569999999999</v>
      </c>
      <c r="EL13" s="111">
        <v>4276.2359999999999</v>
      </c>
      <c r="EV13" s="111">
        <v>4295.3119999999999</v>
      </c>
      <c r="FF13" s="111">
        <v>3031.4949999999999</v>
      </c>
      <c r="FP13" s="111">
        <v>3121.375</v>
      </c>
      <c r="FZ13" s="111">
        <v>2661.0859999999998</v>
      </c>
      <c r="GJ13" s="111">
        <v>2080.8560000000002</v>
      </c>
      <c r="GK13" s="111">
        <v>1316.6320000000001</v>
      </c>
    </row>
    <row r="14" spans="1:256" ht="15.75">
      <c r="A14" s="75">
        <v>1988</v>
      </c>
      <c r="B14" s="122">
        <v>27255.6328125</v>
      </c>
      <c r="C14" s="122">
        <v>3516.855</v>
      </c>
      <c r="D14" s="122">
        <v>4160.4319999999998</v>
      </c>
      <c r="E14" s="122">
        <v>4308.6509999999998</v>
      </c>
      <c r="F14" s="122">
        <v>4309.5110000000004</v>
      </c>
      <c r="G14" s="122">
        <v>3408.3229999999999</v>
      </c>
      <c r="H14" s="122">
        <v>2979.2939999999999</v>
      </c>
      <c r="I14" s="122">
        <v>2535.2570000000001</v>
      </c>
      <c r="J14" s="122">
        <v>1331.57</v>
      </c>
      <c r="K14" s="122">
        <v>644.96</v>
      </c>
      <c r="L14" s="123">
        <v>60.777999999999999</v>
      </c>
      <c r="M14" s="124"/>
      <c r="N14" s="124"/>
      <c r="O14" s="124"/>
      <c r="DR14" s="111">
        <v>3716.3159999999998</v>
      </c>
      <c r="EB14" s="111">
        <v>4025.799</v>
      </c>
      <c r="EL14" s="111">
        <v>4272.5569999999998</v>
      </c>
      <c r="EV14" s="111">
        <v>4295.0640000000003</v>
      </c>
      <c r="FF14" s="111">
        <v>3161.5149999999999</v>
      </c>
      <c r="FP14" s="111">
        <v>3095.3969999999999</v>
      </c>
      <c r="FZ14" s="111">
        <v>2802.4879999999998</v>
      </c>
      <c r="GJ14" s="111">
        <v>1983.549</v>
      </c>
      <c r="GK14" s="111">
        <v>1357.826</v>
      </c>
    </row>
    <row r="15" spans="1:256" ht="15.75">
      <c r="A15" s="75">
        <v>1989</v>
      </c>
      <c r="B15" s="122">
        <v>27398.615234375</v>
      </c>
      <c r="C15" s="122">
        <v>3525.7979999999998</v>
      </c>
      <c r="D15" s="122">
        <v>4113.6319999999996</v>
      </c>
      <c r="E15" s="122">
        <v>4310.2110000000002</v>
      </c>
      <c r="F15" s="122">
        <v>4289.1319999999996</v>
      </c>
      <c r="G15" s="122">
        <v>3548.6849999999999</v>
      </c>
      <c r="H15" s="122">
        <v>2956.6289999999999</v>
      </c>
      <c r="I15" s="122">
        <v>2624.5070000000001</v>
      </c>
      <c r="J15" s="122">
        <v>1299.616</v>
      </c>
      <c r="K15" s="122">
        <v>664.66</v>
      </c>
      <c r="L15" s="123">
        <v>65.744</v>
      </c>
      <c r="M15" s="124"/>
      <c r="N15" s="124"/>
      <c r="O15" s="124"/>
      <c r="DR15" s="111">
        <v>3734.8049999999998</v>
      </c>
      <c r="EB15" s="111">
        <v>3978.9859999999999</v>
      </c>
      <c r="EL15" s="111">
        <v>4272.7790000000005</v>
      </c>
      <c r="EV15" s="111">
        <v>4287.7640000000001</v>
      </c>
      <c r="FF15" s="111">
        <v>3300.5549999999998</v>
      </c>
      <c r="FP15" s="111">
        <v>3063.1729999999998</v>
      </c>
      <c r="FZ15" s="111">
        <v>2929.2559999999999</v>
      </c>
      <c r="GJ15" s="111">
        <v>1899.508</v>
      </c>
      <c r="GK15" s="111">
        <v>1404.37</v>
      </c>
    </row>
    <row r="16" spans="1:256" ht="15.75">
      <c r="A16" s="75">
        <v>1990</v>
      </c>
      <c r="B16" s="122">
        <v>27544</v>
      </c>
      <c r="C16" s="122">
        <v>3508.306</v>
      </c>
      <c r="D16" s="122">
        <v>4085.8980000000001</v>
      </c>
      <c r="E16" s="122">
        <v>4319.96</v>
      </c>
      <c r="F16" s="122">
        <v>4267.5039999999999</v>
      </c>
      <c r="G16" s="122">
        <v>3709.444</v>
      </c>
      <c r="H16" s="122">
        <v>2905.5509999999999</v>
      </c>
      <c r="I16" s="122">
        <v>2629.172</v>
      </c>
      <c r="J16" s="122">
        <v>1362.222</v>
      </c>
      <c r="K16" s="122">
        <v>684.74400000000003</v>
      </c>
      <c r="L16" s="123">
        <v>71.198999999999998</v>
      </c>
      <c r="M16" s="124"/>
      <c r="N16" s="124"/>
      <c r="O16" s="124"/>
      <c r="DR16" s="111">
        <v>3743.3069999999998</v>
      </c>
      <c r="EB16" s="111">
        <v>3936.665</v>
      </c>
      <c r="EL16" s="111">
        <v>4272.5940000000001</v>
      </c>
      <c r="EV16" s="111">
        <v>4289.357</v>
      </c>
      <c r="FF16" s="111">
        <v>3439.8490000000002</v>
      </c>
      <c r="FP16" s="111">
        <v>3036.0239999999999</v>
      </c>
      <c r="FZ16" s="111">
        <v>3030.69</v>
      </c>
      <c r="GJ16" s="111">
        <v>1839.59</v>
      </c>
      <c r="GK16" s="111">
        <v>1444.924</v>
      </c>
    </row>
    <row r="17" spans="1:193" ht="15.75">
      <c r="A17" s="75">
        <v>1991</v>
      </c>
      <c r="B17" s="122">
        <v>27668.35546875</v>
      </c>
      <c r="C17" s="122">
        <v>3488.8939999999998</v>
      </c>
      <c r="D17" s="122">
        <v>4040.5590000000002</v>
      </c>
      <c r="E17" s="122">
        <v>4325.5240000000003</v>
      </c>
      <c r="F17" s="122">
        <v>4271.6170000000002</v>
      </c>
      <c r="G17" s="122">
        <v>3862.9960000000001</v>
      </c>
      <c r="H17" s="122">
        <v>2848.3960000000002</v>
      </c>
      <c r="I17" s="122">
        <v>2634.1210000000001</v>
      </c>
      <c r="J17" s="122">
        <v>1421.4690000000001</v>
      </c>
      <c r="K17" s="122">
        <v>697.452</v>
      </c>
      <c r="L17" s="123">
        <v>77.328000000000003</v>
      </c>
      <c r="M17" s="124"/>
      <c r="N17" s="124"/>
      <c r="O17" s="124"/>
      <c r="DR17" s="111">
        <v>3720.5880000000002</v>
      </c>
      <c r="EB17" s="111">
        <v>3903.5010000000002</v>
      </c>
      <c r="EL17" s="111">
        <v>4272.07</v>
      </c>
      <c r="EV17" s="111">
        <v>4282.3590000000004</v>
      </c>
      <c r="FF17" s="111">
        <v>3606.058</v>
      </c>
      <c r="FP17" s="111">
        <v>2971.567</v>
      </c>
      <c r="FZ17" s="111">
        <v>3028.268</v>
      </c>
      <c r="GJ17" s="111">
        <v>1899.337</v>
      </c>
      <c r="GK17" s="111">
        <v>1488.557</v>
      </c>
    </row>
    <row r="18" spans="1:193" ht="15.75">
      <c r="A18" s="75">
        <v>1992</v>
      </c>
      <c r="B18" s="122">
        <v>27795.119140625</v>
      </c>
      <c r="C18" s="122">
        <v>3469.7139999999999</v>
      </c>
      <c r="D18" s="122">
        <v>3996.2260000000001</v>
      </c>
      <c r="E18" s="122">
        <v>4334.6019999999999</v>
      </c>
      <c r="F18" s="122">
        <v>4268.2700000000004</v>
      </c>
      <c r="G18" s="122">
        <v>3992.7840000000001</v>
      </c>
      <c r="H18" s="122">
        <v>2818.5079999999998</v>
      </c>
      <c r="I18" s="122">
        <v>2648.3980000000001</v>
      </c>
      <c r="J18" s="122">
        <v>1464.239</v>
      </c>
      <c r="K18" s="122">
        <v>718.36400000000003</v>
      </c>
      <c r="L18" s="123">
        <v>84.016000000000005</v>
      </c>
      <c r="M18" s="124"/>
      <c r="N18" s="124"/>
      <c r="O18" s="124"/>
      <c r="DR18" s="111">
        <v>3698.9</v>
      </c>
      <c r="EB18" s="111">
        <v>3859.4070000000002</v>
      </c>
      <c r="EL18" s="111">
        <v>4281.3230000000003</v>
      </c>
      <c r="EV18" s="111">
        <v>4296.3620000000001</v>
      </c>
      <c r="FF18" s="111">
        <v>3770.3780000000002</v>
      </c>
      <c r="FP18" s="111">
        <v>2899.884</v>
      </c>
      <c r="FZ18" s="111">
        <v>3021.5610000000001</v>
      </c>
      <c r="GJ18" s="111">
        <v>1963.021</v>
      </c>
      <c r="GK18" s="111">
        <v>1524.576</v>
      </c>
    </row>
    <row r="19" spans="1:193" ht="15.75">
      <c r="A19" s="75">
        <v>1993</v>
      </c>
      <c r="B19" s="122">
        <v>27915.443359375</v>
      </c>
      <c r="C19" s="122">
        <v>3466.8409999999999</v>
      </c>
      <c r="D19" s="122">
        <v>3937.9920000000002</v>
      </c>
      <c r="E19" s="122">
        <v>4322.2309999999998</v>
      </c>
      <c r="F19" s="122">
        <v>4289.8</v>
      </c>
      <c r="G19" s="122">
        <v>4092.4140000000002</v>
      </c>
      <c r="H19" s="122">
        <v>2819.8690000000001</v>
      </c>
      <c r="I19" s="122">
        <v>2649.9760000000001</v>
      </c>
      <c r="J19" s="122">
        <v>1506.8920000000001</v>
      </c>
      <c r="K19" s="122">
        <v>739.62900000000002</v>
      </c>
      <c r="L19" s="123">
        <v>89.801000000000002</v>
      </c>
      <c r="M19" s="124"/>
      <c r="N19" s="124"/>
      <c r="O19" s="124"/>
      <c r="DR19" s="111">
        <v>3671.7429999999999</v>
      </c>
      <c r="EB19" s="111">
        <v>3816.3209999999999</v>
      </c>
      <c r="EL19" s="111">
        <v>4293.2879999999996</v>
      </c>
      <c r="EV19" s="111">
        <v>4299.6419999999998</v>
      </c>
      <c r="FF19" s="111">
        <v>3914.9009999999998</v>
      </c>
      <c r="FP19" s="111">
        <v>2856.114</v>
      </c>
      <c r="FZ19" s="111">
        <v>3023.806</v>
      </c>
      <c r="GJ19" s="111">
        <v>2004.4649999999999</v>
      </c>
      <c r="GK19" s="111">
        <v>1573.4359999999999</v>
      </c>
    </row>
    <row r="20" spans="1:193" ht="15.75">
      <c r="A20" s="75">
        <v>1994</v>
      </c>
      <c r="B20" s="122">
        <v>27999.443359375</v>
      </c>
      <c r="C20" s="122">
        <v>3440.2730000000001</v>
      </c>
      <c r="D20" s="122">
        <v>3914.893</v>
      </c>
      <c r="E20" s="122">
        <v>4271.473</v>
      </c>
      <c r="F20" s="122">
        <v>4303.3050000000003</v>
      </c>
      <c r="G20" s="122">
        <v>4190.1059999999998</v>
      </c>
      <c r="H20" s="122">
        <v>2822.4520000000002</v>
      </c>
      <c r="I20" s="122">
        <v>2656.8629999999998</v>
      </c>
      <c r="J20" s="122">
        <v>1549.9639999999999</v>
      </c>
      <c r="K20" s="122">
        <v>755.08299999999997</v>
      </c>
      <c r="L20" s="123">
        <v>95.031000000000006</v>
      </c>
      <c r="M20" s="124"/>
      <c r="N20" s="124"/>
      <c r="O20" s="124"/>
      <c r="DR20" s="111">
        <v>3652.8359999999998</v>
      </c>
      <c r="EB20" s="111">
        <v>3761.8829999999998</v>
      </c>
      <c r="EL20" s="111">
        <v>4276.6679999999997</v>
      </c>
      <c r="EV20" s="111">
        <v>4323.4030000000002</v>
      </c>
      <c r="FF20" s="111">
        <v>4031.5140000000001</v>
      </c>
      <c r="FP20" s="111">
        <v>2847.1289999999999</v>
      </c>
      <c r="FZ20" s="111">
        <v>3012.8960000000002</v>
      </c>
      <c r="GJ20" s="111">
        <v>2045.77</v>
      </c>
      <c r="GK20" s="111">
        <v>1613.4659999999999</v>
      </c>
    </row>
    <row r="21" spans="1:193" ht="15.75">
      <c r="A21" s="75">
        <v>1995</v>
      </c>
      <c r="B21" s="122">
        <v>28078.060546875</v>
      </c>
      <c r="C21" s="122">
        <v>3408.56</v>
      </c>
      <c r="D21" s="122">
        <v>3924.085</v>
      </c>
      <c r="E21" s="122">
        <v>4196.2089999999998</v>
      </c>
      <c r="F21" s="122">
        <v>4308.6989999999996</v>
      </c>
      <c r="G21" s="122">
        <v>4280.4369999999999</v>
      </c>
      <c r="H21" s="122">
        <v>2838.8879999999999</v>
      </c>
      <c r="I21" s="122">
        <v>2648.165</v>
      </c>
      <c r="J21" s="122">
        <v>1639.499</v>
      </c>
      <c r="K21" s="122">
        <v>732.07899999999995</v>
      </c>
      <c r="L21" s="123">
        <v>101.435</v>
      </c>
      <c r="M21" s="124"/>
      <c r="N21" s="124"/>
      <c r="O21" s="124"/>
      <c r="DR21" s="111">
        <v>3627.3679999999999</v>
      </c>
      <c r="EB21" s="111">
        <v>3742.3409999999999</v>
      </c>
      <c r="EL21" s="111">
        <v>4222.0619999999999</v>
      </c>
      <c r="EV21" s="111">
        <v>4341.3869999999997</v>
      </c>
      <c r="FF21" s="111">
        <v>4147.6940000000004</v>
      </c>
      <c r="FP21" s="111">
        <v>2841.886</v>
      </c>
      <c r="FZ21" s="111">
        <v>3006.268</v>
      </c>
      <c r="GJ21" s="111">
        <v>2087.6680000000001</v>
      </c>
      <c r="GK21" s="111">
        <v>1657.8050000000001</v>
      </c>
    </row>
    <row r="22" spans="1:193" ht="15.75">
      <c r="A22" s="75">
        <v>1996</v>
      </c>
      <c r="B22" s="122">
        <v>28155.451171875</v>
      </c>
      <c r="C22" s="122">
        <v>3380.8209999999999</v>
      </c>
      <c r="D22" s="122">
        <v>3947.326</v>
      </c>
      <c r="E22" s="122">
        <v>4115.5039999999999</v>
      </c>
      <c r="F22" s="122">
        <v>4307.9319999999998</v>
      </c>
      <c r="G22" s="122">
        <v>4272.8620000000001</v>
      </c>
      <c r="H22" s="122">
        <v>2950.6219999999998</v>
      </c>
      <c r="I22" s="122">
        <v>2638.5889999999999</v>
      </c>
      <c r="J22" s="122">
        <v>1741.7909999999999</v>
      </c>
      <c r="K22" s="122">
        <v>692.99099999999999</v>
      </c>
      <c r="L22" s="123">
        <v>107.01300000000001</v>
      </c>
      <c r="M22" s="124"/>
      <c r="N22" s="124"/>
      <c r="O22" s="124"/>
      <c r="DR22" s="111">
        <v>3607.47</v>
      </c>
      <c r="EB22" s="111">
        <v>3750.0169999999998</v>
      </c>
      <c r="EL22" s="111">
        <v>4150.9870000000001</v>
      </c>
      <c r="EV22" s="111">
        <v>4349.518</v>
      </c>
      <c r="FF22" s="111">
        <v>4260.3280000000004</v>
      </c>
      <c r="FP22" s="111">
        <v>2850.6849999999999</v>
      </c>
      <c r="FZ22" s="111">
        <v>2983.442</v>
      </c>
      <c r="GJ22" s="111">
        <v>2200.444</v>
      </c>
      <c r="GK22" s="111">
        <v>1627.617</v>
      </c>
    </row>
    <row r="23" spans="1:193" ht="15.75">
      <c r="A23" s="75">
        <v>1997</v>
      </c>
      <c r="B23" s="122">
        <v>28235.748046875</v>
      </c>
      <c r="C23" s="122">
        <v>3362.33</v>
      </c>
      <c r="D23" s="122">
        <v>3954.8820000000001</v>
      </c>
      <c r="E23" s="122">
        <v>4062.6849999999999</v>
      </c>
      <c r="F23" s="122">
        <v>4291.7640000000001</v>
      </c>
      <c r="G23" s="122">
        <v>4248.0330000000004</v>
      </c>
      <c r="H23" s="122">
        <v>3086.0610000000001</v>
      </c>
      <c r="I23" s="122">
        <v>2624.7820000000002</v>
      </c>
      <c r="J23" s="122">
        <v>1833.1790000000001</v>
      </c>
      <c r="K23" s="122">
        <v>660.34699999999998</v>
      </c>
      <c r="L23" s="123">
        <v>111.684</v>
      </c>
      <c r="M23" s="124"/>
      <c r="N23" s="124"/>
      <c r="O23" s="124"/>
      <c r="DR23" s="111">
        <v>3580.759</v>
      </c>
      <c r="EB23" s="111">
        <v>3774.0439999999999</v>
      </c>
      <c r="EL23" s="111">
        <v>4070.556</v>
      </c>
      <c r="EV23" s="111">
        <v>4354.3670000000002</v>
      </c>
      <c r="FF23" s="111">
        <v>4276.6779999999999</v>
      </c>
      <c r="FP23" s="111">
        <v>2956.884</v>
      </c>
      <c r="FZ23" s="111">
        <v>2960.6640000000002</v>
      </c>
      <c r="GJ23" s="111">
        <v>2335.9319999999998</v>
      </c>
      <c r="GK23" s="111">
        <v>1570.3869999999999</v>
      </c>
    </row>
    <row r="24" spans="1:193" ht="15.75">
      <c r="A24" s="75">
        <f t="shared" ref="A24:A39" si="0">A23+1</f>
        <v>1998</v>
      </c>
      <c r="B24" s="122">
        <v>28316.1796875</v>
      </c>
      <c r="C24" s="122">
        <v>3339.384</v>
      </c>
      <c r="D24" s="122">
        <v>3967.3319999999999</v>
      </c>
      <c r="E24" s="122">
        <v>4009.674</v>
      </c>
      <c r="F24" s="122">
        <v>4278.1620000000003</v>
      </c>
      <c r="G24" s="122">
        <v>4214.9840000000004</v>
      </c>
      <c r="H24" s="122">
        <v>3226.3670000000002</v>
      </c>
      <c r="I24" s="122">
        <v>2608.4009999999998</v>
      </c>
      <c r="J24" s="122">
        <v>1914.981</v>
      </c>
      <c r="K24" s="122">
        <v>639.40499999999997</v>
      </c>
      <c r="L24" s="123">
        <v>117.491</v>
      </c>
      <c r="M24" s="124"/>
      <c r="N24" s="124"/>
      <c r="O24" s="124"/>
      <c r="DR24" s="111">
        <v>3556.701</v>
      </c>
      <c r="EB24" s="111">
        <v>3784.3319999999999</v>
      </c>
      <c r="EL24" s="111">
        <v>4016.7539999999999</v>
      </c>
      <c r="EV24" s="111">
        <v>4343.6559999999999</v>
      </c>
      <c r="FF24" s="111">
        <v>4276.576</v>
      </c>
      <c r="FP24" s="111">
        <v>3087.451</v>
      </c>
      <c r="FZ24" s="111">
        <v>2936.2979999999998</v>
      </c>
      <c r="GJ24" s="111">
        <v>2458.3409999999999</v>
      </c>
      <c r="GK24" s="111">
        <v>1522.672</v>
      </c>
    </row>
    <row r="25" spans="1:193" ht="15.75">
      <c r="A25" s="75">
        <f t="shared" si="0"/>
        <v>1999</v>
      </c>
      <c r="B25" s="122">
        <v>28406.1484375</v>
      </c>
      <c r="C25" s="122">
        <v>3322.7339999999999</v>
      </c>
      <c r="D25" s="122">
        <v>3968.739</v>
      </c>
      <c r="E25" s="122">
        <v>3969.8130000000001</v>
      </c>
      <c r="F25" s="122">
        <v>4260.2110000000002</v>
      </c>
      <c r="G25" s="122">
        <v>4194.442</v>
      </c>
      <c r="H25" s="122">
        <v>3360.8829999999998</v>
      </c>
      <c r="I25" s="122">
        <v>2594.4920000000002</v>
      </c>
      <c r="J25" s="122">
        <v>1977.808</v>
      </c>
      <c r="K25" s="122">
        <v>633.55999999999995</v>
      </c>
      <c r="L25" s="123">
        <v>123.46299999999999</v>
      </c>
      <c r="M25" s="124"/>
      <c r="N25" s="124"/>
      <c r="O25" s="124"/>
      <c r="DR25" s="111">
        <v>3537.348</v>
      </c>
      <c r="EB25" s="111">
        <v>3798.0630000000001</v>
      </c>
      <c r="EL25" s="111">
        <v>3964.674</v>
      </c>
      <c r="EV25" s="111">
        <v>4334.2380000000003</v>
      </c>
      <c r="FF25" s="111">
        <v>4268.549</v>
      </c>
      <c r="FP25" s="111">
        <v>3224.6570000000002</v>
      </c>
      <c r="FZ25" s="111">
        <v>2906.8539999999998</v>
      </c>
      <c r="GJ25" s="111">
        <v>2566.7559999999999</v>
      </c>
      <c r="GK25" s="111">
        <v>1489.329</v>
      </c>
    </row>
    <row r="26" spans="1:193" ht="15.75">
      <c r="A26" s="75">
        <f t="shared" si="0"/>
        <v>2000</v>
      </c>
      <c r="B26" s="122">
        <v>28566.921875</v>
      </c>
      <c r="C26" s="122">
        <v>3325.6379999999999</v>
      </c>
      <c r="D26" s="122">
        <v>3959.1030000000001</v>
      </c>
      <c r="E26" s="122">
        <v>3942.665</v>
      </c>
      <c r="F26" s="122">
        <v>4267.3100000000004</v>
      </c>
      <c r="G26" s="122">
        <v>4180.7610000000004</v>
      </c>
      <c r="H26" s="122">
        <v>3520.5410000000002</v>
      </c>
      <c r="I26" s="122">
        <v>2564.6129999999998</v>
      </c>
      <c r="J26" s="122">
        <v>1990.6959999999999</v>
      </c>
      <c r="K26" s="122">
        <v>686.69500000000005</v>
      </c>
      <c r="L26" s="123">
        <v>128.90199999999999</v>
      </c>
      <c r="M26" s="124"/>
      <c r="N26" s="124"/>
      <c r="O26" s="124"/>
      <c r="DR26" s="111">
        <v>3536.5740000000001</v>
      </c>
      <c r="EB26" s="111">
        <v>3814.9169999999999</v>
      </c>
      <c r="EL26" s="111">
        <v>3928.0590000000002</v>
      </c>
      <c r="EV26" s="111">
        <v>4331.5990000000002</v>
      </c>
      <c r="FF26" s="111">
        <v>4279.8869999999997</v>
      </c>
      <c r="FP26" s="111">
        <v>3373.3319999999999</v>
      </c>
      <c r="FZ26" s="111">
        <v>2892.95</v>
      </c>
      <c r="GJ26" s="111">
        <v>2659.145</v>
      </c>
      <c r="GK26" s="111">
        <v>1474.8109999999999</v>
      </c>
    </row>
    <row r="27" spans="1:193" ht="15.75">
      <c r="A27" s="75">
        <f t="shared" si="0"/>
        <v>2001</v>
      </c>
      <c r="B27" s="122">
        <v>28751.015625</v>
      </c>
      <c r="C27" s="122">
        <v>3345.0749999999998</v>
      </c>
      <c r="D27" s="122">
        <v>3951.1460000000002</v>
      </c>
      <c r="E27" s="122">
        <v>3906.5569999999998</v>
      </c>
      <c r="F27" s="122">
        <v>4282.5919999999996</v>
      </c>
      <c r="G27" s="122">
        <v>4189.2349999999997</v>
      </c>
      <c r="H27" s="122">
        <v>3672.2919999999999</v>
      </c>
      <c r="I27" s="122">
        <v>2527.5880000000002</v>
      </c>
      <c r="J27" s="122">
        <v>2004.4169999999999</v>
      </c>
      <c r="K27" s="122">
        <v>738.81299999999999</v>
      </c>
      <c r="L27" s="123">
        <v>133.304</v>
      </c>
      <c r="M27" s="124"/>
      <c r="N27" s="124"/>
      <c r="O27" s="124"/>
      <c r="DR27" s="111">
        <v>3551.8789999999999</v>
      </c>
      <c r="EB27" s="111">
        <v>3809.5059999999999</v>
      </c>
      <c r="EL27" s="111">
        <v>3913.2350000000001</v>
      </c>
      <c r="EV27" s="111">
        <v>4334.9179999999997</v>
      </c>
      <c r="FF27" s="111">
        <v>4284.2299999999996</v>
      </c>
      <c r="FP27" s="111">
        <v>3546.06</v>
      </c>
      <c r="FZ27" s="111">
        <v>2847.2109999999998</v>
      </c>
      <c r="GJ27" s="111">
        <v>2672.02</v>
      </c>
      <c r="GK27" s="111">
        <v>1556.4939999999999</v>
      </c>
    </row>
    <row r="28" spans="1:193" ht="15.75">
      <c r="A28" s="75">
        <f t="shared" si="0"/>
        <v>2002</v>
      </c>
      <c r="B28" s="122">
        <v>28940.44140625</v>
      </c>
      <c r="C28" s="122">
        <v>3367.2629999999999</v>
      </c>
      <c r="D28" s="122">
        <v>3944.527</v>
      </c>
      <c r="E28" s="122">
        <v>3871.0349999999999</v>
      </c>
      <c r="F28" s="122">
        <v>4303.3760000000002</v>
      </c>
      <c r="G28" s="122">
        <v>4189.2610000000004</v>
      </c>
      <c r="H28" s="122">
        <v>3802.0650000000001</v>
      </c>
      <c r="I28" s="122">
        <v>2514.6860000000001</v>
      </c>
      <c r="J28" s="122">
        <v>2026.971</v>
      </c>
      <c r="K28" s="122">
        <v>780.87300000000005</v>
      </c>
      <c r="L28" s="123">
        <v>140.386</v>
      </c>
      <c r="M28" s="124"/>
      <c r="N28" s="124"/>
      <c r="O28" s="124"/>
      <c r="DR28" s="111">
        <v>3569.2049999999999</v>
      </c>
      <c r="EB28" s="111">
        <v>3804.2559999999999</v>
      </c>
      <c r="EL28" s="111">
        <v>3889.1660000000002</v>
      </c>
      <c r="EV28" s="111">
        <v>4347.8850000000002</v>
      </c>
      <c r="FF28" s="111">
        <v>4305.9250000000002</v>
      </c>
      <c r="FP28" s="111">
        <v>3716.5990000000002</v>
      </c>
      <c r="FZ28" s="111">
        <v>2792.741</v>
      </c>
      <c r="GJ28" s="111">
        <v>2682.0909999999999</v>
      </c>
      <c r="GK28" s="111">
        <v>1637.588</v>
      </c>
    </row>
    <row r="29" spans="1:193" ht="15.75">
      <c r="A29" s="75">
        <f t="shared" si="0"/>
        <v>2003</v>
      </c>
      <c r="B29" s="122">
        <v>29129.47265625</v>
      </c>
      <c r="C29" s="122">
        <v>3400.6239999999998</v>
      </c>
      <c r="D29" s="122">
        <v>3947.3380000000002</v>
      </c>
      <c r="E29" s="122">
        <v>3827.5990000000002</v>
      </c>
      <c r="F29" s="122">
        <v>4299.6710000000003</v>
      </c>
      <c r="G29" s="122">
        <v>4212.9769999999999</v>
      </c>
      <c r="H29" s="122">
        <v>3903.5340000000001</v>
      </c>
      <c r="I29" s="122">
        <v>2529.3209999999999</v>
      </c>
      <c r="J29" s="122">
        <v>2040.2139999999999</v>
      </c>
      <c r="K29" s="122">
        <v>821.42700000000002</v>
      </c>
      <c r="L29" s="123">
        <v>146.768</v>
      </c>
      <c r="M29" s="124"/>
      <c r="N29" s="124"/>
      <c r="O29" s="124"/>
      <c r="DR29" s="111">
        <v>3586.7469999999998</v>
      </c>
      <c r="EB29" s="111">
        <v>3798.5630000000001</v>
      </c>
      <c r="EL29" s="111">
        <v>3863.4850000000001</v>
      </c>
      <c r="EV29" s="111">
        <v>4366.5169999999998</v>
      </c>
      <c r="FF29" s="111">
        <v>4315.4709999999995</v>
      </c>
      <c r="FP29" s="111">
        <v>3868.998</v>
      </c>
      <c r="FZ29" s="111">
        <v>2762.864</v>
      </c>
      <c r="GJ29" s="111">
        <v>2700.8470000000002</v>
      </c>
      <c r="GK29" s="111">
        <v>1708.876</v>
      </c>
    </row>
    <row r="30" spans="1:193" ht="15.75">
      <c r="A30" s="75">
        <f t="shared" si="0"/>
        <v>2004</v>
      </c>
      <c r="B30" s="122">
        <v>29314.49609375</v>
      </c>
      <c r="C30" s="122">
        <v>3431.16</v>
      </c>
      <c r="D30" s="122">
        <v>3940.5839999999998</v>
      </c>
      <c r="E30" s="122">
        <v>3822.6219999999998</v>
      </c>
      <c r="F30" s="122">
        <v>4267.692</v>
      </c>
      <c r="G30" s="122">
        <v>4237.0940000000001</v>
      </c>
      <c r="H30" s="122">
        <v>4004.3690000000001</v>
      </c>
      <c r="I30" s="122">
        <v>2544.5569999999998</v>
      </c>
      <c r="J30" s="122">
        <v>2057.4</v>
      </c>
      <c r="K30" s="122">
        <v>858.69200000000001</v>
      </c>
      <c r="L30" s="123">
        <v>150.32900000000001</v>
      </c>
      <c r="M30" s="124"/>
      <c r="N30" s="124"/>
      <c r="O30" s="124"/>
      <c r="DR30" s="111">
        <v>3618.8139999999999</v>
      </c>
      <c r="EB30" s="111">
        <v>3798.5320000000002</v>
      </c>
      <c r="EL30" s="111">
        <v>3828.8890000000001</v>
      </c>
      <c r="EV30" s="111">
        <v>4361.5680000000002</v>
      </c>
      <c r="FF30" s="111">
        <v>4347.0870000000004</v>
      </c>
      <c r="FP30" s="111">
        <v>3994.8330000000001</v>
      </c>
      <c r="FZ30" s="111">
        <v>2764.8939999999998</v>
      </c>
      <c r="GJ30" s="111">
        <v>2705.0210000000002</v>
      </c>
      <c r="GK30" s="111">
        <v>1771.2840000000001</v>
      </c>
    </row>
    <row r="31" spans="1:193" ht="15.75">
      <c r="A31" s="75">
        <f t="shared" si="0"/>
        <v>2005</v>
      </c>
      <c r="B31" s="122">
        <v>29519.376953125</v>
      </c>
      <c r="C31" s="122">
        <v>3455.7849999999999</v>
      </c>
      <c r="D31" s="122">
        <v>3935.6689999999999</v>
      </c>
      <c r="E31" s="122">
        <v>3852.8319999999999</v>
      </c>
      <c r="F31" s="122">
        <v>4218.08</v>
      </c>
      <c r="G31" s="122">
        <v>4258.933</v>
      </c>
      <c r="H31" s="122">
        <v>4098.3980000000001</v>
      </c>
      <c r="I31" s="122">
        <v>2572.7600000000002</v>
      </c>
      <c r="J31" s="122">
        <v>2066.748</v>
      </c>
      <c r="K31" s="122">
        <v>916.45</v>
      </c>
      <c r="L31" s="123">
        <v>143.721</v>
      </c>
      <c r="M31" s="124"/>
      <c r="N31" s="124"/>
      <c r="O31" s="124"/>
      <c r="DR31" s="111">
        <v>3650.8220000000001</v>
      </c>
      <c r="EB31" s="111">
        <v>3795.2220000000002</v>
      </c>
      <c r="EL31" s="111">
        <v>3828.7460000000001</v>
      </c>
      <c r="EV31" s="111">
        <v>4329.4790000000003</v>
      </c>
      <c r="FF31" s="111">
        <v>4376.5150000000003</v>
      </c>
      <c r="FP31" s="111">
        <v>4119.1930000000002</v>
      </c>
      <c r="FZ31" s="111">
        <v>2770.5250000000001</v>
      </c>
      <c r="GJ31" s="111">
        <v>2718.7260000000001</v>
      </c>
      <c r="GK31" s="111">
        <v>1854.66</v>
      </c>
    </row>
    <row r="32" spans="1:193" ht="15.75">
      <c r="A32" s="75">
        <f t="shared" si="0"/>
        <v>2006</v>
      </c>
      <c r="B32" s="122">
        <v>29714.412109375</v>
      </c>
      <c r="C32" s="122">
        <v>3475.2220000000002</v>
      </c>
      <c r="D32" s="122">
        <v>3924.877</v>
      </c>
      <c r="E32" s="122">
        <v>3903.2130000000002</v>
      </c>
      <c r="F32" s="122">
        <v>4157.2349999999997</v>
      </c>
      <c r="G32" s="122">
        <v>4279.9939999999997</v>
      </c>
      <c r="H32" s="122">
        <v>4099.82</v>
      </c>
      <c r="I32" s="122">
        <v>2690.2040000000002</v>
      </c>
      <c r="J32" s="122">
        <v>2076.4360000000001</v>
      </c>
      <c r="K32" s="122">
        <v>974.41899999999998</v>
      </c>
      <c r="L32" s="123">
        <v>132.99100000000001</v>
      </c>
      <c r="M32" s="124"/>
      <c r="N32" s="124"/>
      <c r="O32" s="124"/>
      <c r="DR32" s="111">
        <v>3676.386</v>
      </c>
      <c r="EB32" s="111">
        <v>3789.2150000000001</v>
      </c>
      <c r="EL32" s="111">
        <v>3862.2620000000002</v>
      </c>
      <c r="EV32" s="111">
        <v>4281.0069999999996</v>
      </c>
      <c r="FF32" s="111">
        <v>4397.4939999999997</v>
      </c>
      <c r="FP32" s="111">
        <v>4240.6409999999996</v>
      </c>
      <c r="FZ32" s="111">
        <v>2786.8629999999998</v>
      </c>
      <c r="GJ32" s="111">
        <v>2717.91</v>
      </c>
      <c r="GK32" s="111">
        <v>1933.5440000000001</v>
      </c>
    </row>
    <row r="33" spans="1:193" ht="15.75">
      <c r="A33" s="75">
        <f t="shared" si="0"/>
        <v>2007</v>
      </c>
      <c r="B33" s="122">
        <v>29917.580078125</v>
      </c>
      <c r="C33" s="122">
        <v>3511.047</v>
      </c>
      <c r="D33" s="122">
        <v>3917.7179999999998</v>
      </c>
      <c r="E33" s="122">
        <v>3914.0369999999998</v>
      </c>
      <c r="F33" s="122">
        <v>4131.415</v>
      </c>
      <c r="G33" s="122">
        <v>4294.1170000000002</v>
      </c>
      <c r="H33" s="122">
        <v>4088.0360000000001</v>
      </c>
      <c r="I33" s="122">
        <v>2825.8530000000001</v>
      </c>
      <c r="J33" s="122">
        <v>2083.1590000000001</v>
      </c>
      <c r="K33" s="122">
        <v>1026.5989999999999</v>
      </c>
      <c r="L33" s="123">
        <v>125.59699999999999</v>
      </c>
      <c r="M33" s="124"/>
      <c r="N33" s="124"/>
      <c r="O33" s="124"/>
      <c r="DR33" s="111">
        <v>3708.2620000000002</v>
      </c>
      <c r="EB33" s="111">
        <v>3767.97</v>
      </c>
      <c r="EL33" s="111">
        <v>3893.7060000000001</v>
      </c>
      <c r="EV33" s="111">
        <v>4226.4040000000005</v>
      </c>
      <c r="FF33" s="111">
        <v>4417.6949999999997</v>
      </c>
      <c r="FP33" s="111">
        <v>4259.799</v>
      </c>
      <c r="FZ33" s="111">
        <v>2891.94</v>
      </c>
      <c r="GJ33" s="111">
        <v>2703.9769999999999</v>
      </c>
      <c r="GK33" s="111">
        <v>2007.9069999999999</v>
      </c>
    </row>
    <row r="34" spans="1:193" ht="15.75">
      <c r="A34" s="75">
        <f t="shared" si="0"/>
        <v>2008</v>
      </c>
      <c r="B34" s="122">
        <v>30084.748046875</v>
      </c>
      <c r="C34" s="122">
        <v>3529.5929999999998</v>
      </c>
      <c r="D34" s="122">
        <v>3908.125</v>
      </c>
      <c r="E34" s="122">
        <v>3927.9319999999998</v>
      </c>
      <c r="F34" s="122">
        <v>4092.1019999999999</v>
      </c>
      <c r="G34" s="122">
        <v>4309.2</v>
      </c>
      <c r="H34" s="122">
        <v>4066.511</v>
      </c>
      <c r="I34" s="122">
        <v>2968.5039999999999</v>
      </c>
      <c r="J34" s="122">
        <v>2085.498</v>
      </c>
      <c r="K34" s="122">
        <v>1073.9659999999999</v>
      </c>
      <c r="L34" s="123">
        <v>123.316</v>
      </c>
      <c r="M34" s="124"/>
      <c r="N34" s="124"/>
      <c r="O34" s="124"/>
      <c r="DR34" s="111">
        <v>3737.87</v>
      </c>
      <c r="EB34" s="111">
        <v>3749.502</v>
      </c>
      <c r="EL34" s="111">
        <v>3904.0059999999999</v>
      </c>
      <c r="EV34" s="111">
        <v>4192.8249999999998</v>
      </c>
      <c r="FF34" s="111">
        <v>4418.7479999999996</v>
      </c>
      <c r="FP34" s="111">
        <v>4261.8819999999996</v>
      </c>
      <c r="FZ34" s="111">
        <v>3026.8679999999999</v>
      </c>
      <c r="GJ34" s="111">
        <v>2681.8739999999998</v>
      </c>
      <c r="GK34" s="111">
        <v>2076.5439999999999</v>
      </c>
    </row>
    <row r="35" spans="1:193" ht="15.75">
      <c r="A35" s="75">
        <f t="shared" si="0"/>
        <v>2009</v>
      </c>
      <c r="B35" s="122">
        <v>30247.431640625</v>
      </c>
      <c r="C35" s="122">
        <v>3549.02</v>
      </c>
      <c r="D35" s="122">
        <v>3906.5079999999998</v>
      </c>
      <c r="E35" s="122">
        <v>3931.76</v>
      </c>
      <c r="F35" s="122">
        <v>4056.3069999999998</v>
      </c>
      <c r="G35" s="122">
        <v>4313.4780000000001</v>
      </c>
      <c r="H35" s="122">
        <v>4059.498</v>
      </c>
      <c r="I35" s="122">
        <v>3097.1480000000001</v>
      </c>
      <c r="J35" s="122">
        <v>2092.0540000000001</v>
      </c>
      <c r="K35" s="122">
        <v>1114.47</v>
      </c>
      <c r="L35" s="123">
        <v>127.191</v>
      </c>
      <c r="M35" s="124"/>
      <c r="N35" s="124"/>
      <c r="O35" s="124"/>
      <c r="DR35" s="111">
        <v>3763.0250000000001</v>
      </c>
      <c r="EB35" s="111">
        <v>3741.7170000000001</v>
      </c>
      <c r="EL35" s="111">
        <v>3919.1480000000001</v>
      </c>
      <c r="EV35" s="111">
        <v>4153.4589999999998</v>
      </c>
      <c r="FF35" s="111">
        <v>4421.5290000000005</v>
      </c>
      <c r="FP35" s="111">
        <v>4255.0959999999995</v>
      </c>
      <c r="FZ35" s="111">
        <v>3160.2069999999999</v>
      </c>
      <c r="GJ35" s="111">
        <v>2661.2089999999998</v>
      </c>
      <c r="GK35" s="111">
        <v>2142.8850000000002</v>
      </c>
    </row>
    <row r="36" spans="1:193" ht="15.75">
      <c r="A36" s="75">
        <f t="shared" si="0"/>
        <v>2010</v>
      </c>
      <c r="B36" s="122">
        <v>30397.947265625</v>
      </c>
      <c r="C36" s="122">
        <v>3549.5149999999999</v>
      </c>
      <c r="D36" s="122">
        <v>3923.92</v>
      </c>
      <c r="E36" s="122">
        <v>3908.4549999999999</v>
      </c>
      <c r="F36" s="122">
        <v>4036.3960000000002</v>
      </c>
      <c r="G36" s="122">
        <v>4325.3590000000004</v>
      </c>
      <c r="H36" s="122">
        <v>4046.4549999999999</v>
      </c>
      <c r="I36" s="122">
        <v>3238.6579999999999</v>
      </c>
      <c r="J36" s="122">
        <v>2076.5720000000001</v>
      </c>
      <c r="K36" s="122">
        <v>1138.355</v>
      </c>
      <c r="L36" s="123">
        <v>154.26499999999999</v>
      </c>
      <c r="M36" s="124"/>
      <c r="N36" s="124"/>
      <c r="O36" s="124"/>
      <c r="DR36" s="111">
        <v>3783.6179999999999</v>
      </c>
      <c r="EB36" s="111">
        <v>3740.3649999999998</v>
      </c>
      <c r="EL36" s="111">
        <v>3919.848</v>
      </c>
      <c r="EV36" s="111">
        <v>4120.5590000000002</v>
      </c>
      <c r="FF36" s="111">
        <v>4416.6880000000001</v>
      </c>
      <c r="FP36" s="111">
        <v>4250.348</v>
      </c>
      <c r="FZ36" s="111">
        <v>3292.7269999999999</v>
      </c>
      <c r="GJ36" s="111">
        <v>2642.8620000000001</v>
      </c>
      <c r="GK36" s="111">
        <v>2200.27</v>
      </c>
    </row>
    <row r="37" spans="1:193" ht="15.75">
      <c r="A37" s="75">
        <f t="shared" si="0"/>
        <v>2011</v>
      </c>
      <c r="B37" s="122">
        <v>30560.564453125</v>
      </c>
      <c r="C37" s="122">
        <v>3564.5639999999999</v>
      </c>
      <c r="D37" s="122">
        <v>3940.1010000000001</v>
      </c>
      <c r="E37" s="122">
        <v>3886.1579999999999</v>
      </c>
      <c r="F37" s="122">
        <v>4003.4</v>
      </c>
      <c r="G37" s="122">
        <v>4347.5649999999996</v>
      </c>
      <c r="H37" s="122">
        <v>4056.5970000000002</v>
      </c>
      <c r="I37" s="122">
        <v>3370.0889999999999</v>
      </c>
      <c r="J37" s="122">
        <v>2053.7060000000001</v>
      </c>
      <c r="K37" s="122">
        <v>1160.318</v>
      </c>
      <c r="L37" s="123">
        <v>178.06800000000001</v>
      </c>
      <c r="M37" s="124"/>
      <c r="N37" s="124"/>
      <c r="O37" s="124"/>
      <c r="DR37" s="111">
        <v>3794.57</v>
      </c>
      <c r="EB37" s="111">
        <v>3760.2139999999999</v>
      </c>
      <c r="EL37" s="111">
        <v>3894.5619999999999</v>
      </c>
      <c r="EV37" s="111">
        <v>4106.7550000000001</v>
      </c>
      <c r="FF37" s="111">
        <v>4420.0640000000003</v>
      </c>
      <c r="FP37" s="111">
        <v>4241.2049999999999</v>
      </c>
      <c r="FZ37" s="111">
        <v>3447.605</v>
      </c>
      <c r="GJ37" s="111">
        <v>2595.3890000000001</v>
      </c>
      <c r="GK37" s="111">
        <v>2268.06</v>
      </c>
    </row>
    <row r="38" spans="1:193" ht="15.75">
      <c r="A38" s="75">
        <f t="shared" si="0"/>
        <v>2012</v>
      </c>
      <c r="B38" s="122">
        <v>30721.189453125</v>
      </c>
      <c r="C38" s="122">
        <v>3577.7719999999999</v>
      </c>
      <c r="D38" s="122">
        <v>3956.1</v>
      </c>
      <c r="E38" s="122">
        <v>3863.415</v>
      </c>
      <c r="F38" s="122">
        <v>3966.259</v>
      </c>
      <c r="G38" s="122">
        <v>4374.9790000000003</v>
      </c>
      <c r="H38" s="122">
        <v>4060.1860000000001</v>
      </c>
      <c r="I38" s="122">
        <v>3481.1320000000001</v>
      </c>
      <c r="J38" s="122">
        <v>2052.6709999999998</v>
      </c>
      <c r="K38" s="122">
        <v>1189.721</v>
      </c>
      <c r="L38" s="123">
        <v>198.958</v>
      </c>
      <c r="M38" s="124"/>
      <c r="N38" s="124"/>
      <c r="O38" s="124"/>
      <c r="DR38" s="111">
        <v>3805.047</v>
      </c>
      <c r="EB38" s="111">
        <v>3779.1370000000002</v>
      </c>
      <c r="EL38" s="111">
        <v>3869.6210000000001</v>
      </c>
      <c r="EV38" s="111">
        <v>4081.5140000000001</v>
      </c>
      <c r="FF38" s="111">
        <v>4429.8559999999998</v>
      </c>
      <c r="FP38" s="111">
        <v>4253.21</v>
      </c>
      <c r="FZ38" s="111">
        <v>3597.5250000000001</v>
      </c>
      <c r="GJ38" s="111">
        <v>2541.3620000000001</v>
      </c>
      <c r="GK38" s="111">
        <v>2330.7260000000001</v>
      </c>
    </row>
    <row r="39" spans="1:193" ht="16.5" thickBot="1">
      <c r="A39" s="89">
        <f t="shared" si="0"/>
        <v>2013</v>
      </c>
      <c r="B39" s="125">
        <v>30873.0390625</v>
      </c>
      <c r="C39" s="125">
        <v>3595.3240000000001</v>
      </c>
      <c r="D39" s="125">
        <v>3983.8150000000001</v>
      </c>
      <c r="E39" s="125">
        <v>3848.5410000000002</v>
      </c>
      <c r="F39" s="125">
        <v>3918.17</v>
      </c>
      <c r="G39" s="125">
        <v>4377.2169999999996</v>
      </c>
      <c r="H39" s="125">
        <v>4088.0239999999999</v>
      </c>
      <c r="I39" s="125">
        <v>3566.172</v>
      </c>
      <c r="J39" s="125">
        <v>2073.56</v>
      </c>
      <c r="K39" s="125">
        <v>1208.0719999999999</v>
      </c>
      <c r="L39" s="126">
        <v>214.143</v>
      </c>
      <c r="M39" s="124"/>
      <c r="N39" s="124"/>
      <c r="O39" s="124"/>
      <c r="DR39" s="111">
        <v>3819.3420000000001</v>
      </c>
      <c r="EB39" s="111">
        <v>3797.2260000000001</v>
      </c>
      <c r="EL39" s="111">
        <v>3843.9789999999998</v>
      </c>
      <c r="EV39" s="111">
        <v>4050.6289999999999</v>
      </c>
      <c r="FF39" s="111">
        <v>4444.0810000000001</v>
      </c>
      <c r="FP39" s="111">
        <v>4253.1409999999996</v>
      </c>
      <c r="FZ39" s="111">
        <v>3731.9490000000001</v>
      </c>
      <c r="GJ39" s="111">
        <v>2509.3339999999998</v>
      </c>
      <c r="GK39" s="111">
        <v>2380.4720000000002</v>
      </c>
    </row>
    <row r="40" spans="1:193" ht="15.75">
      <c r="B40" s="108"/>
      <c r="C40" s="108"/>
      <c r="D40" s="108"/>
      <c r="E40" s="108"/>
      <c r="F40" s="108"/>
      <c r="G40" s="108"/>
      <c r="H40" s="108"/>
      <c r="I40" s="108"/>
      <c r="J40" s="108"/>
      <c r="K40" s="108"/>
      <c r="L40" s="124"/>
      <c r="M40" s="124"/>
      <c r="N40" s="124"/>
      <c r="O40" s="124"/>
    </row>
    <row r="41" spans="1:193" ht="15.75">
      <c r="A41" s="108" t="s">
        <v>92</v>
      </c>
      <c r="B41" s="108"/>
      <c r="C41" s="108"/>
      <c r="D41" s="108"/>
      <c r="E41" s="108"/>
      <c r="F41" s="108"/>
      <c r="G41" s="108"/>
      <c r="H41" s="108"/>
      <c r="I41" s="108"/>
      <c r="J41" s="108"/>
      <c r="K41" s="108"/>
      <c r="L41" s="124"/>
      <c r="M41" s="124"/>
      <c r="N41" s="124"/>
      <c r="O41" s="124"/>
    </row>
    <row r="42" spans="1:193" ht="15.75">
      <c r="A42" s="108" t="s">
        <v>93</v>
      </c>
      <c r="B42" s="124"/>
      <c r="C42" s="124"/>
      <c r="D42" s="124"/>
      <c r="E42" s="124"/>
      <c r="F42" s="124"/>
      <c r="G42" s="124"/>
      <c r="H42" s="124"/>
      <c r="I42" s="124"/>
      <c r="J42" s="124"/>
      <c r="K42" s="124"/>
      <c r="L42" s="124"/>
      <c r="M42" s="124"/>
      <c r="N42" s="124"/>
      <c r="O42" s="124"/>
    </row>
    <row r="43" spans="1:193" ht="15.75">
      <c r="A43" s="124"/>
      <c r="B43" s="124"/>
      <c r="C43" s="124"/>
      <c r="D43" s="124"/>
      <c r="E43" s="124"/>
      <c r="F43" s="124"/>
      <c r="G43" s="124"/>
      <c r="H43" s="124"/>
      <c r="I43" s="124"/>
      <c r="J43" s="124"/>
      <c r="K43" s="124"/>
      <c r="L43" s="124"/>
      <c r="M43" s="124"/>
      <c r="N43" s="124"/>
      <c r="O43" s="124"/>
    </row>
    <row r="44" spans="1:193" ht="15.75">
      <c r="A44" s="124"/>
      <c r="B44" s="124"/>
      <c r="C44" s="124"/>
      <c r="D44" s="124"/>
      <c r="E44" s="124"/>
      <c r="F44" s="124"/>
      <c r="G44" s="124"/>
      <c r="H44" s="124"/>
      <c r="I44" s="124"/>
      <c r="J44" s="124"/>
      <c r="K44" s="124"/>
      <c r="L44" s="124"/>
      <c r="M44" s="124"/>
      <c r="N44" s="124"/>
      <c r="O44" s="124"/>
    </row>
    <row r="45" spans="1:193" ht="15.75">
      <c r="A45" s="124"/>
      <c r="B45" s="124"/>
      <c r="C45" s="124"/>
      <c r="D45" s="124"/>
      <c r="E45" s="124"/>
      <c r="F45" s="124"/>
      <c r="G45" s="124"/>
      <c r="H45" s="124"/>
      <c r="I45" s="124"/>
      <c r="J45" s="124"/>
      <c r="K45" s="124"/>
      <c r="L45" s="124"/>
      <c r="M45" s="124"/>
      <c r="N45" s="124"/>
      <c r="O45" s="124"/>
    </row>
    <row r="46" spans="1:193" ht="15.75">
      <c r="A46" s="124"/>
      <c r="B46" s="124"/>
      <c r="C46" s="124"/>
      <c r="D46" s="124"/>
      <c r="E46" s="124"/>
      <c r="F46" s="124"/>
      <c r="G46" s="124"/>
      <c r="H46" s="124"/>
      <c r="I46" s="124"/>
      <c r="J46" s="124"/>
      <c r="K46" s="124"/>
      <c r="L46" s="124"/>
      <c r="M46" s="124"/>
      <c r="N46" s="124"/>
      <c r="O46" s="124"/>
    </row>
    <row r="47" spans="1:193" ht="15.75">
      <c r="A47" s="124"/>
      <c r="B47" s="124"/>
      <c r="C47" s="124"/>
      <c r="D47" s="124"/>
      <c r="E47" s="124"/>
      <c r="F47" s="124"/>
      <c r="G47" s="124"/>
      <c r="H47" s="124"/>
      <c r="I47" s="124"/>
      <c r="J47" s="124"/>
      <c r="K47" s="124"/>
      <c r="L47" s="124"/>
      <c r="M47" s="124"/>
    </row>
    <row r="48" spans="1:193" ht="15.75">
      <c r="A48" s="124"/>
      <c r="B48" s="124"/>
      <c r="C48" s="124"/>
      <c r="D48" s="124"/>
      <c r="E48" s="124"/>
      <c r="F48" s="124"/>
      <c r="G48" s="124"/>
      <c r="H48" s="124"/>
      <c r="I48" s="124"/>
      <c r="J48" s="124"/>
      <c r="K48" s="124"/>
      <c r="L48" s="124"/>
      <c r="M48" s="124"/>
    </row>
    <row r="49" spans="1:13" ht="15.75">
      <c r="A49" s="124"/>
      <c r="B49" s="124"/>
      <c r="C49" s="124"/>
      <c r="D49" s="124"/>
      <c r="E49" s="124"/>
      <c r="F49" s="124"/>
      <c r="G49" s="124"/>
      <c r="H49" s="124"/>
      <c r="I49" s="124"/>
      <c r="J49" s="124"/>
      <c r="K49" s="124"/>
      <c r="L49" s="124"/>
      <c r="M49" s="124"/>
    </row>
    <row r="50" spans="1:13" ht="15.75">
      <c r="A50" s="124"/>
      <c r="B50" s="124"/>
      <c r="C50" s="124"/>
      <c r="D50" s="124"/>
      <c r="E50" s="124"/>
      <c r="F50" s="124"/>
      <c r="G50" s="124"/>
      <c r="H50" s="124"/>
      <c r="I50" s="124"/>
      <c r="J50" s="124"/>
      <c r="K50" s="124"/>
      <c r="L50" s="124"/>
      <c r="M50" s="124"/>
    </row>
    <row r="51" spans="1:13" ht="15.75">
      <c r="A51" s="124"/>
      <c r="B51" s="124"/>
      <c r="C51" s="124"/>
      <c r="D51" s="124"/>
      <c r="E51" s="124"/>
      <c r="F51" s="124"/>
      <c r="G51" s="124"/>
      <c r="H51" s="124"/>
      <c r="I51" s="124"/>
      <c r="J51" s="124"/>
      <c r="K51" s="124"/>
      <c r="L51" s="124"/>
      <c r="M51" s="124"/>
    </row>
    <row r="52" spans="1:13" ht="15.75">
      <c r="A52" s="124"/>
      <c r="B52" s="124"/>
      <c r="C52" s="124"/>
      <c r="D52" s="124"/>
      <c r="E52" s="124"/>
      <c r="F52" s="124"/>
      <c r="G52" s="124"/>
      <c r="H52" s="124"/>
      <c r="I52" s="124"/>
      <c r="J52" s="124"/>
      <c r="K52" s="124"/>
      <c r="L52" s="124"/>
      <c r="M52" s="124"/>
    </row>
    <row r="53" spans="1:13" ht="15.75">
      <c r="A53" s="124"/>
      <c r="B53" s="124"/>
      <c r="C53" s="124"/>
      <c r="D53" s="124"/>
      <c r="E53" s="124"/>
      <c r="F53" s="124"/>
      <c r="G53" s="124"/>
      <c r="H53" s="124"/>
      <c r="I53" s="124"/>
      <c r="J53" s="124"/>
      <c r="K53" s="124"/>
      <c r="L53" s="124"/>
      <c r="M53" s="124"/>
    </row>
    <row r="54" spans="1:13" ht="15.75">
      <c r="A54" s="124"/>
      <c r="B54" s="124"/>
      <c r="C54" s="124"/>
      <c r="D54" s="124"/>
      <c r="E54" s="124"/>
      <c r="F54" s="124"/>
      <c r="G54" s="124"/>
      <c r="H54" s="124"/>
      <c r="I54" s="124"/>
      <c r="J54" s="124"/>
      <c r="K54" s="124"/>
      <c r="L54" s="124"/>
      <c r="M54" s="124"/>
    </row>
    <row r="55" spans="1:13" ht="15.75">
      <c r="A55" s="124"/>
      <c r="B55" s="124"/>
      <c r="C55" s="124"/>
      <c r="D55" s="124"/>
      <c r="E55" s="124"/>
      <c r="F55" s="124"/>
      <c r="G55" s="124"/>
      <c r="H55" s="124"/>
      <c r="I55" s="124"/>
      <c r="J55" s="124"/>
      <c r="K55" s="124"/>
      <c r="L55" s="124"/>
      <c r="M55" s="124"/>
    </row>
    <row r="56" spans="1:13" ht="15.75">
      <c r="A56" s="124"/>
      <c r="B56" s="124"/>
      <c r="C56" s="124"/>
      <c r="D56" s="124"/>
      <c r="E56" s="124"/>
      <c r="F56" s="124"/>
      <c r="G56" s="124"/>
      <c r="H56" s="124"/>
      <c r="I56" s="124"/>
      <c r="J56" s="124"/>
      <c r="K56" s="124"/>
      <c r="L56" s="124"/>
      <c r="M56" s="124"/>
    </row>
    <row r="57" spans="1:13" ht="15.75">
      <c r="A57" s="124"/>
      <c r="B57" s="124"/>
      <c r="C57" s="124"/>
      <c r="D57" s="124"/>
      <c r="E57" s="124"/>
      <c r="F57" s="124"/>
      <c r="G57" s="124"/>
      <c r="H57" s="124"/>
      <c r="I57" s="124"/>
      <c r="J57" s="124"/>
      <c r="K57" s="124"/>
      <c r="L57" s="124"/>
      <c r="M57" s="124"/>
    </row>
    <row r="58" spans="1:13" ht="15.75">
      <c r="A58" s="124"/>
      <c r="B58" s="124"/>
      <c r="C58" s="124"/>
      <c r="D58" s="124"/>
      <c r="E58" s="124"/>
      <c r="F58" s="124"/>
      <c r="G58" s="124"/>
      <c r="H58" s="124"/>
      <c r="I58" s="124"/>
      <c r="J58" s="124"/>
      <c r="K58" s="124"/>
      <c r="L58" s="124"/>
      <c r="M58" s="124"/>
    </row>
    <row r="59" spans="1:13" ht="15.75">
      <c r="A59" s="124"/>
      <c r="B59" s="124"/>
      <c r="C59" s="124"/>
      <c r="D59" s="124"/>
      <c r="E59" s="124"/>
      <c r="F59" s="124"/>
      <c r="G59" s="124"/>
      <c r="H59" s="124"/>
      <c r="I59" s="124"/>
      <c r="J59" s="124"/>
      <c r="K59" s="124"/>
      <c r="L59" s="124"/>
      <c r="M59" s="124"/>
    </row>
    <row r="60" spans="1:13" ht="15.75">
      <c r="A60" s="124"/>
      <c r="B60" s="124"/>
      <c r="C60" s="124"/>
      <c r="D60" s="124"/>
      <c r="E60" s="124"/>
      <c r="F60" s="124"/>
      <c r="G60" s="124"/>
      <c r="H60" s="124"/>
      <c r="I60" s="124"/>
      <c r="J60" s="124"/>
      <c r="K60" s="124"/>
      <c r="L60" s="124"/>
      <c r="M60" s="124"/>
    </row>
    <row r="61" spans="1:13" ht="15.75">
      <c r="A61" s="124"/>
      <c r="B61" s="124"/>
      <c r="C61" s="124"/>
      <c r="D61" s="124"/>
      <c r="E61" s="124"/>
      <c r="F61" s="124"/>
      <c r="G61" s="124"/>
      <c r="H61" s="124"/>
      <c r="I61" s="124"/>
      <c r="J61" s="124"/>
      <c r="K61" s="124"/>
      <c r="L61" s="124"/>
      <c r="M61" s="124"/>
    </row>
    <row r="62" spans="1:13" ht="15.75">
      <c r="A62" s="124"/>
      <c r="B62" s="124"/>
      <c r="C62" s="124"/>
      <c r="D62" s="124"/>
      <c r="E62" s="124"/>
      <c r="F62" s="124"/>
      <c r="G62" s="124"/>
      <c r="H62" s="124"/>
      <c r="I62" s="124"/>
      <c r="J62" s="124"/>
      <c r="K62" s="124"/>
      <c r="L62" s="124"/>
      <c r="M62" s="124"/>
    </row>
    <row r="63" spans="1:13" ht="15.75">
      <c r="A63" s="124"/>
      <c r="B63" s="124"/>
      <c r="C63" s="124"/>
      <c r="D63" s="124"/>
      <c r="E63" s="124"/>
      <c r="F63" s="124"/>
      <c r="G63" s="124"/>
      <c r="H63" s="124"/>
      <c r="I63" s="124"/>
      <c r="J63" s="124"/>
      <c r="K63" s="124"/>
      <c r="L63" s="124"/>
      <c r="M63" s="124"/>
    </row>
    <row r="64" spans="1:13" ht="15.75">
      <c r="A64" s="124"/>
      <c r="B64" s="124"/>
      <c r="C64" s="124"/>
      <c r="D64" s="124"/>
      <c r="E64" s="124"/>
      <c r="F64" s="124"/>
      <c r="G64" s="124"/>
      <c r="H64" s="124"/>
      <c r="I64" s="124"/>
      <c r="J64" s="124"/>
      <c r="K64" s="124"/>
      <c r="L64" s="124"/>
      <c r="M64" s="124"/>
    </row>
    <row r="65" spans="1:13" ht="15.75">
      <c r="A65" s="124"/>
      <c r="B65" s="124"/>
      <c r="C65" s="124"/>
      <c r="D65" s="124"/>
      <c r="E65" s="124"/>
      <c r="F65" s="124"/>
      <c r="G65" s="124"/>
      <c r="H65" s="124"/>
      <c r="I65" s="124"/>
      <c r="J65" s="124"/>
      <c r="K65" s="124"/>
      <c r="L65" s="124"/>
      <c r="M65" s="124"/>
    </row>
    <row r="66" spans="1:13" ht="15.75">
      <c r="A66" s="124"/>
      <c r="B66" s="124"/>
      <c r="C66" s="124"/>
      <c r="D66" s="124"/>
      <c r="E66" s="124"/>
      <c r="F66" s="124"/>
      <c r="G66" s="124"/>
      <c r="H66" s="124"/>
      <c r="I66" s="124"/>
      <c r="J66" s="124"/>
      <c r="K66" s="124"/>
      <c r="L66" s="124"/>
      <c r="M66" s="124"/>
    </row>
    <row r="67" spans="1:13" ht="15.75">
      <c r="A67" s="124"/>
      <c r="B67" s="124"/>
      <c r="C67" s="124"/>
      <c r="D67" s="124"/>
      <c r="E67" s="124"/>
      <c r="F67" s="124"/>
      <c r="G67" s="124"/>
      <c r="H67" s="124"/>
      <c r="I67" s="124"/>
      <c r="J67" s="124"/>
      <c r="K67" s="124"/>
      <c r="L67" s="124"/>
      <c r="M67" s="124"/>
    </row>
    <row r="68" spans="1:13" ht="15.75">
      <c r="A68" s="124"/>
      <c r="B68" s="124"/>
      <c r="C68" s="124"/>
      <c r="D68" s="124"/>
      <c r="E68" s="124"/>
      <c r="F68" s="124"/>
      <c r="G68" s="124"/>
      <c r="H68" s="124"/>
      <c r="I68" s="124"/>
      <c r="J68" s="124"/>
      <c r="K68" s="124"/>
      <c r="L68" s="124"/>
      <c r="M68" s="124"/>
    </row>
    <row r="69" spans="1:13" ht="15.75">
      <c r="A69" s="124"/>
      <c r="B69" s="124"/>
      <c r="C69" s="124"/>
      <c r="D69" s="124"/>
      <c r="E69" s="124"/>
      <c r="F69" s="124"/>
      <c r="G69" s="124"/>
      <c r="H69" s="124"/>
      <c r="I69" s="124"/>
      <c r="J69" s="124"/>
      <c r="K69" s="124"/>
      <c r="L69" s="124"/>
      <c r="M69" s="124"/>
    </row>
    <row r="70" spans="1:13" ht="15.75">
      <c r="A70" s="124"/>
      <c r="B70" s="124"/>
      <c r="C70" s="124"/>
      <c r="D70" s="124"/>
      <c r="E70" s="124"/>
      <c r="F70" s="124"/>
      <c r="G70" s="124"/>
      <c r="H70" s="124"/>
      <c r="I70" s="124"/>
      <c r="J70" s="124"/>
      <c r="K70" s="124"/>
      <c r="L70" s="124"/>
      <c r="M70" s="124"/>
    </row>
    <row r="71" spans="1:13" ht="15.75">
      <c r="A71" s="124"/>
      <c r="B71" s="124"/>
      <c r="C71" s="124"/>
      <c r="D71" s="124"/>
      <c r="E71" s="124"/>
      <c r="F71" s="124"/>
      <c r="G71" s="124"/>
      <c r="H71" s="124"/>
      <c r="I71" s="124"/>
      <c r="J71" s="124"/>
      <c r="K71" s="124"/>
      <c r="L71" s="124"/>
      <c r="M71" s="124"/>
    </row>
    <row r="72" spans="1:13" ht="15.75">
      <c r="A72" s="124"/>
      <c r="B72" s="124"/>
      <c r="C72" s="124"/>
      <c r="D72" s="124"/>
      <c r="E72" s="124"/>
      <c r="F72" s="124"/>
      <c r="G72" s="124"/>
      <c r="H72" s="124"/>
      <c r="I72" s="124"/>
      <c r="J72" s="124"/>
      <c r="K72" s="124"/>
      <c r="L72" s="124"/>
      <c r="M72" s="124"/>
    </row>
    <row r="73" spans="1:13" ht="15.75">
      <c r="A73" s="124"/>
      <c r="B73" s="124"/>
      <c r="C73" s="124"/>
      <c r="D73" s="124"/>
      <c r="E73" s="124"/>
      <c r="F73" s="124"/>
      <c r="G73" s="124"/>
      <c r="H73" s="124"/>
      <c r="I73" s="124"/>
      <c r="J73" s="124"/>
      <c r="K73" s="124"/>
      <c r="L73" s="124"/>
      <c r="M73" s="124"/>
    </row>
    <row r="74" spans="1:13" ht="15.75">
      <c r="A74" s="124"/>
      <c r="B74" s="124"/>
      <c r="C74" s="124"/>
      <c r="D74" s="124"/>
      <c r="E74" s="124"/>
      <c r="F74" s="124"/>
      <c r="G74" s="124"/>
      <c r="H74" s="124"/>
      <c r="I74" s="124"/>
      <c r="J74" s="124"/>
      <c r="K74" s="124"/>
      <c r="L74" s="124"/>
      <c r="M74" s="124"/>
    </row>
    <row r="75" spans="1:13" ht="15.75">
      <c r="A75" s="124"/>
      <c r="B75" s="124"/>
      <c r="C75" s="124"/>
      <c r="D75" s="124"/>
      <c r="E75" s="124"/>
      <c r="F75" s="124"/>
      <c r="G75" s="124"/>
      <c r="H75" s="124"/>
      <c r="I75" s="124"/>
      <c r="J75" s="124"/>
      <c r="K75" s="124"/>
      <c r="L75" s="124"/>
      <c r="M75" s="124"/>
    </row>
    <row r="76" spans="1:13" ht="15.75">
      <c r="A76" s="124"/>
      <c r="B76" s="124"/>
      <c r="C76" s="124"/>
      <c r="D76" s="124"/>
      <c r="E76" s="124"/>
      <c r="F76" s="124"/>
      <c r="G76" s="124"/>
      <c r="H76" s="124"/>
      <c r="I76" s="124"/>
      <c r="J76" s="124"/>
      <c r="K76" s="124"/>
      <c r="L76" s="124"/>
      <c r="M76" s="124"/>
    </row>
    <row r="77" spans="1:13" ht="15.75">
      <c r="A77" s="124"/>
      <c r="B77" s="124"/>
      <c r="C77" s="124"/>
      <c r="D77" s="124"/>
      <c r="E77" s="124"/>
      <c r="F77" s="124"/>
      <c r="G77" s="124"/>
      <c r="H77" s="124"/>
      <c r="I77" s="124"/>
      <c r="J77" s="124"/>
      <c r="K77" s="124"/>
      <c r="L77" s="124"/>
      <c r="M77" s="124"/>
    </row>
    <row r="78" spans="1:13" ht="15.75">
      <c r="A78" s="124"/>
      <c r="B78" s="124"/>
      <c r="C78" s="124"/>
      <c r="D78" s="124"/>
      <c r="E78" s="124"/>
      <c r="F78" s="124"/>
      <c r="G78" s="124"/>
      <c r="H78" s="124"/>
      <c r="I78" s="124"/>
      <c r="J78" s="124"/>
      <c r="K78" s="124"/>
      <c r="L78" s="124"/>
      <c r="M78" s="124"/>
    </row>
    <row r="79" spans="1:13" ht="15.75">
      <c r="A79" s="124"/>
      <c r="B79" s="124"/>
      <c r="C79" s="124"/>
      <c r="D79" s="124"/>
      <c r="E79" s="124"/>
      <c r="F79" s="124"/>
      <c r="G79" s="124"/>
      <c r="H79" s="124"/>
      <c r="I79" s="124"/>
      <c r="J79" s="124"/>
      <c r="K79" s="124"/>
      <c r="L79" s="124"/>
      <c r="M79" s="124"/>
    </row>
    <row r="80" spans="1:13" ht="15.75">
      <c r="A80" s="124"/>
      <c r="B80" s="124"/>
      <c r="C80" s="124"/>
      <c r="D80" s="124"/>
      <c r="E80" s="124"/>
      <c r="F80" s="124"/>
      <c r="G80" s="124"/>
      <c r="H80" s="124"/>
      <c r="I80" s="124"/>
      <c r="J80" s="124"/>
      <c r="K80" s="124"/>
      <c r="L80" s="124"/>
      <c r="M80" s="124"/>
    </row>
    <row r="81" spans="1:13" ht="15.75">
      <c r="A81" s="124"/>
      <c r="B81" s="124"/>
      <c r="C81" s="124"/>
      <c r="D81" s="124"/>
      <c r="E81" s="124"/>
      <c r="F81" s="124"/>
      <c r="G81" s="124"/>
      <c r="H81" s="124"/>
      <c r="I81" s="124"/>
      <c r="J81" s="124"/>
      <c r="K81" s="124"/>
      <c r="L81" s="124"/>
      <c r="M81" s="124"/>
    </row>
    <row r="82" spans="1:13" ht="15.75">
      <c r="A82" s="124"/>
      <c r="B82" s="124"/>
      <c r="C82" s="124"/>
      <c r="D82" s="124"/>
      <c r="E82" s="124"/>
      <c r="F82" s="124"/>
      <c r="G82" s="124"/>
      <c r="H82" s="124"/>
      <c r="I82" s="124"/>
      <c r="J82" s="124"/>
      <c r="K82" s="124"/>
      <c r="L82" s="124"/>
      <c r="M82" s="124"/>
    </row>
    <row r="83" spans="1:13" ht="15.75">
      <c r="A83" s="124"/>
      <c r="B83" s="124"/>
      <c r="C83" s="124"/>
      <c r="D83" s="124"/>
      <c r="E83" s="124"/>
      <c r="F83" s="124"/>
      <c r="G83" s="124"/>
      <c r="H83" s="124"/>
      <c r="I83" s="124"/>
      <c r="J83" s="124"/>
      <c r="K83" s="124"/>
      <c r="L83" s="124"/>
      <c r="M83" s="124"/>
    </row>
    <row r="84" spans="1:13" ht="15.75">
      <c r="A84" s="124"/>
      <c r="B84" s="124"/>
      <c r="C84" s="124"/>
      <c r="D84" s="124"/>
      <c r="E84" s="124"/>
      <c r="F84" s="124"/>
      <c r="G84" s="124"/>
      <c r="H84" s="124"/>
      <c r="I84" s="124"/>
      <c r="J84" s="124"/>
      <c r="K84" s="124"/>
      <c r="L84" s="124"/>
      <c r="M84" s="124"/>
    </row>
    <row r="85" spans="1:13" ht="15.75">
      <c r="A85" s="124"/>
      <c r="B85" s="124"/>
      <c r="C85" s="124"/>
      <c r="D85" s="124"/>
      <c r="E85" s="124"/>
      <c r="F85" s="124"/>
      <c r="G85" s="124"/>
      <c r="H85" s="124"/>
      <c r="I85" s="124"/>
      <c r="J85" s="124"/>
      <c r="K85" s="124"/>
      <c r="L85" s="124"/>
      <c r="M85" s="124"/>
    </row>
    <row r="86" spans="1:13" ht="15.75">
      <c r="A86" s="124"/>
      <c r="B86" s="124"/>
      <c r="C86" s="124"/>
      <c r="D86" s="124"/>
      <c r="E86" s="124"/>
      <c r="F86" s="124"/>
      <c r="G86" s="124"/>
      <c r="H86" s="124"/>
      <c r="I86" s="124"/>
      <c r="J86" s="124"/>
      <c r="K86" s="124"/>
      <c r="L86" s="124"/>
      <c r="M86" s="124"/>
    </row>
    <row r="87" spans="1:13" ht="15.75">
      <c r="A87" s="124"/>
      <c r="B87" s="124"/>
      <c r="C87" s="124"/>
      <c r="D87" s="124"/>
      <c r="E87" s="124"/>
      <c r="F87" s="124"/>
      <c r="G87" s="124"/>
      <c r="H87" s="124"/>
      <c r="I87" s="124"/>
      <c r="J87" s="124"/>
      <c r="K87" s="124"/>
      <c r="L87" s="124"/>
      <c r="M87" s="124"/>
    </row>
    <row r="88" spans="1:13" ht="15.75">
      <c r="A88" s="124"/>
      <c r="B88" s="124"/>
      <c r="C88" s="124"/>
      <c r="D88" s="124"/>
      <c r="E88" s="124"/>
      <c r="F88" s="124"/>
      <c r="G88" s="124"/>
      <c r="H88" s="124"/>
      <c r="I88" s="124"/>
      <c r="J88" s="124"/>
      <c r="K88" s="124"/>
      <c r="L88" s="124"/>
      <c r="M88" s="124"/>
    </row>
    <row r="89" spans="1:13" ht="15.75">
      <c r="A89" s="124"/>
      <c r="B89" s="124"/>
      <c r="C89" s="124"/>
      <c r="D89" s="124"/>
      <c r="E89" s="124"/>
      <c r="F89" s="124"/>
      <c r="G89" s="124"/>
      <c r="H89" s="124"/>
      <c r="I89" s="124"/>
      <c r="J89" s="124"/>
      <c r="K89" s="124"/>
      <c r="L89" s="124"/>
      <c r="M89" s="124"/>
    </row>
    <row r="90" spans="1:13" ht="15.75">
      <c r="A90" s="124"/>
      <c r="B90" s="124"/>
      <c r="C90" s="124"/>
      <c r="D90" s="124"/>
      <c r="E90" s="124"/>
      <c r="F90" s="124"/>
      <c r="G90" s="124"/>
      <c r="H90" s="124"/>
      <c r="I90" s="124"/>
      <c r="J90" s="124"/>
      <c r="K90" s="124"/>
      <c r="L90" s="124"/>
      <c r="M90" s="124"/>
    </row>
    <row r="91" spans="1:13" ht="15.75">
      <c r="A91" s="124"/>
      <c r="B91" s="124"/>
      <c r="C91" s="124"/>
      <c r="D91" s="124"/>
      <c r="E91" s="124"/>
      <c r="F91" s="124"/>
      <c r="G91" s="124"/>
      <c r="H91" s="124"/>
      <c r="I91" s="124"/>
      <c r="J91" s="124"/>
      <c r="K91" s="124"/>
      <c r="L91" s="124"/>
      <c r="M91" s="124"/>
    </row>
    <row r="92" spans="1:13" ht="15.75">
      <c r="A92" s="124"/>
      <c r="B92" s="124"/>
      <c r="C92" s="124"/>
      <c r="D92" s="124"/>
      <c r="E92" s="124"/>
      <c r="F92" s="124"/>
      <c r="G92" s="124"/>
      <c r="H92" s="124"/>
      <c r="I92" s="124"/>
      <c r="J92" s="124"/>
      <c r="K92" s="124"/>
      <c r="L92" s="124"/>
      <c r="M92" s="124"/>
    </row>
    <row r="93" spans="1:13" ht="15.75">
      <c r="A93" s="124"/>
      <c r="B93" s="124"/>
      <c r="C93" s="124"/>
      <c r="D93" s="124"/>
      <c r="E93" s="124"/>
      <c r="F93" s="124"/>
      <c r="G93" s="124"/>
      <c r="H93" s="124"/>
      <c r="I93" s="124"/>
      <c r="J93" s="124"/>
      <c r="K93" s="124"/>
      <c r="L93" s="124"/>
      <c r="M93" s="124"/>
    </row>
    <row r="94" spans="1:13" ht="15.75">
      <c r="A94" s="124"/>
      <c r="B94" s="124"/>
      <c r="C94" s="124"/>
      <c r="D94" s="124"/>
      <c r="E94" s="124"/>
      <c r="F94" s="124"/>
      <c r="G94" s="124"/>
      <c r="H94" s="124"/>
      <c r="I94" s="124"/>
      <c r="J94" s="124"/>
      <c r="K94" s="124"/>
      <c r="L94" s="124"/>
      <c r="M94" s="124"/>
    </row>
    <row r="95" spans="1:13" ht="15.75">
      <c r="A95" s="124"/>
      <c r="B95" s="124"/>
      <c r="C95" s="124"/>
      <c r="D95" s="124"/>
      <c r="E95" s="124"/>
      <c r="F95" s="124"/>
      <c r="G95" s="124"/>
      <c r="H95" s="124"/>
      <c r="I95" s="124"/>
      <c r="J95" s="124"/>
      <c r="K95" s="124"/>
      <c r="L95" s="124"/>
      <c r="M95" s="124"/>
    </row>
    <row r="96" spans="1:13" ht="15.75">
      <c r="A96" s="124"/>
      <c r="B96" s="124"/>
      <c r="C96" s="124"/>
      <c r="D96" s="124"/>
      <c r="E96" s="124"/>
      <c r="F96" s="124"/>
      <c r="G96" s="124"/>
      <c r="H96" s="124"/>
      <c r="I96" s="124"/>
      <c r="J96" s="124"/>
      <c r="K96" s="124"/>
      <c r="L96" s="124"/>
      <c r="M96" s="124"/>
    </row>
    <row r="97" spans="1:13" ht="15.75">
      <c r="A97" s="124"/>
      <c r="B97" s="124"/>
      <c r="C97" s="124"/>
      <c r="D97" s="124"/>
      <c r="E97" s="124"/>
      <c r="F97" s="124"/>
      <c r="G97" s="124"/>
      <c r="H97" s="124"/>
      <c r="I97" s="124"/>
      <c r="J97" s="124"/>
      <c r="K97" s="124"/>
      <c r="L97" s="124"/>
      <c r="M97" s="124"/>
    </row>
    <row r="98" spans="1:13" ht="15.75">
      <c r="A98" s="124"/>
      <c r="B98" s="124"/>
      <c r="C98" s="124"/>
      <c r="D98" s="124"/>
      <c r="E98" s="124"/>
      <c r="F98" s="124"/>
      <c r="G98" s="124"/>
      <c r="H98" s="124"/>
      <c r="I98" s="124"/>
      <c r="J98" s="124"/>
      <c r="K98" s="124"/>
      <c r="L98" s="124"/>
      <c r="M98" s="124"/>
    </row>
    <row r="99" spans="1:13" ht="15.75">
      <c r="A99" s="124"/>
      <c r="B99" s="124"/>
      <c r="C99" s="124"/>
      <c r="D99" s="124"/>
      <c r="E99" s="124"/>
      <c r="F99" s="124"/>
      <c r="G99" s="124"/>
      <c r="H99" s="124"/>
      <c r="I99" s="124"/>
      <c r="J99" s="124"/>
      <c r="K99" s="124"/>
      <c r="L99" s="124"/>
      <c r="M99" s="124"/>
    </row>
    <row r="100" spans="1:13" ht="15.75">
      <c r="A100" s="124"/>
      <c r="B100" s="124"/>
      <c r="C100" s="124"/>
      <c r="D100" s="124"/>
      <c r="E100" s="124"/>
      <c r="F100" s="124"/>
      <c r="G100" s="124"/>
      <c r="H100" s="124"/>
      <c r="I100" s="124"/>
      <c r="J100" s="124"/>
      <c r="K100" s="124"/>
      <c r="L100" s="124"/>
      <c r="M100" s="124"/>
    </row>
    <row r="101" spans="1:13" ht="15.75">
      <c r="A101" s="124"/>
      <c r="B101" s="124"/>
      <c r="C101" s="124"/>
      <c r="D101" s="124"/>
      <c r="E101" s="124"/>
      <c r="F101" s="124"/>
      <c r="G101" s="124"/>
      <c r="H101" s="124"/>
      <c r="I101" s="124"/>
      <c r="J101" s="124"/>
      <c r="K101" s="124"/>
      <c r="L101" s="124"/>
      <c r="M101" s="124"/>
    </row>
    <row r="102" spans="1:13" ht="15.75">
      <c r="A102" s="124"/>
      <c r="B102" s="124"/>
      <c r="C102" s="124"/>
      <c r="D102" s="124"/>
      <c r="E102" s="124"/>
      <c r="F102" s="124"/>
      <c r="G102" s="124"/>
      <c r="H102" s="124"/>
      <c r="I102" s="124"/>
      <c r="J102" s="124"/>
      <c r="K102" s="124"/>
      <c r="L102" s="124"/>
      <c r="M102" s="124"/>
    </row>
    <row r="103" spans="1:13" ht="15.75">
      <c r="A103" s="124"/>
      <c r="B103" s="124"/>
      <c r="C103" s="124"/>
      <c r="D103" s="124"/>
      <c r="E103" s="124"/>
      <c r="F103" s="124"/>
      <c r="G103" s="124"/>
      <c r="H103" s="124"/>
      <c r="I103" s="124"/>
      <c r="J103" s="124"/>
      <c r="K103" s="124"/>
      <c r="L103" s="124"/>
      <c r="M103" s="124"/>
    </row>
    <row r="104" spans="1:13" ht="15.75">
      <c r="A104" s="124"/>
      <c r="B104" s="124"/>
      <c r="C104" s="124"/>
      <c r="D104" s="124"/>
      <c r="E104" s="124"/>
      <c r="F104" s="124"/>
      <c r="G104" s="124"/>
      <c r="H104" s="124"/>
      <c r="I104" s="124"/>
      <c r="J104" s="124"/>
      <c r="K104" s="124"/>
      <c r="L104" s="124"/>
      <c r="M104" s="124"/>
    </row>
    <row r="105" spans="1:13" ht="15.75">
      <c r="C105" s="124"/>
      <c r="D105" s="124"/>
      <c r="E105" s="124"/>
      <c r="F105" s="124"/>
      <c r="G105" s="124"/>
      <c r="H105" s="124"/>
      <c r="I105" s="124"/>
      <c r="J105" s="124"/>
      <c r="K105" s="124"/>
    </row>
    <row r="106" spans="1:13" ht="15.75">
      <c r="C106" s="124"/>
      <c r="D106" s="124"/>
      <c r="E106" s="124"/>
      <c r="F106" s="124"/>
      <c r="G106" s="124"/>
      <c r="H106" s="124"/>
      <c r="I106" s="124"/>
      <c r="J106" s="124"/>
      <c r="K106" s="124"/>
    </row>
    <row r="107" spans="1:13" ht="15.75">
      <c r="C107" s="124"/>
      <c r="D107" s="124"/>
      <c r="E107" s="124"/>
      <c r="F107" s="124"/>
      <c r="G107" s="124"/>
      <c r="H107" s="124"/>
      <c r="I107" s="124"/>
      <c r="J107" s="124"/>
      <c r="K107" s="124"/>
    </row>
    <row r="108" spans="1:13" ht="15.75">
      <c r="C108" s="124"/>
      <c r="D108" s="124"/>
      <c r="E108" s="124"/>
      <c r="F108" s="124"/>
      <c r="G108" s="124"/>
      <c r="H108" s="124"/>
      <c r="I108" s="124"/>
      <c r="J108" s="124"/>
      <c r="K108" s="124"/>
    </row>
    <row r="109" spans="1:13" ht="15.75">
      <c r="C109" s="124"/>
      <c r="D109" s="124"/>
      <c r="E109" s="124"/>
      <c r="F109" s="124"/>
      <c r="G109" s="124"/>
      <c r="H109" s="124"/>
      <c r="I109" s="124"/>
      <c r="J109" s="124"/>
      <c r="K109" s="124"/>
    </row>
    <row r="110" spans="1:13" ht="15.75">
      <c r="C110" s="124"/>
      <c r="D110" s="124"/>
      <c r="E110" s="124"/>
      <c r="F110" s="124"/>
      <c r="G110" s="124"/>
      <c r="H110" s="124"/>
      <c r="I110" s="124"/>
      <c r="J110" s="124"/>
      <c r="K110" s="124"/>
    </row>
    <row r="111" spans="1:13" ht="15.75">
      <c r="C111" s="124"/>
      <c r="D111" s="124"/>
      <c r="E111" s="124"/>
      <c r="F111" s="124"/>
      <c r="G111" s="124"/>
      <c r="H111" s="124"/>
      <c r="I111" s="124"/>
      <c r="J111" s="124"/>
      <c r="K111" s="124"/>
    </row>
    <row r="112" spans="1:13" ht="15.75">
      <c r="C112" s="124"/>
      <c r="D112" s="124"/>
      <c r="E112" s="124"/>
      <c r="F112" s="124"/>
      <c r="G112" s="124"/>
      <c r="H112" s="124"/>
      <c r="I112" s="124"/>
      <c r="J112" s="124"/>
      <c r="K112" s="124"/>
    </row>
    <row r="113" spans="3:11" ht="15.75">
      <c r="C113" s="124"/>
      <c r="D113" s="124"/>
      <c r="E113" s="124"/>
      <c r="F113" s="124"/>
      <c r="G113" s="124"/>
      <c r="H113" s="124"/>
      <c r="I113" s="124"/>
      <c r="J113" s="124"/>
      <c r="K113" s="124"/>
    </row>
    <row r="114" spans="3:11" ht="15.75">
      <c r="C114" s="124"/>
      <c r="D114" s="124"/>
      <c r="E114" s="124"/>
      <c r="F114" s="124"/>
      <c r="G114" s="124"/>
      <c r="H114" s="124"/>
      <c r="I114" s="124"/>
      <c r="J114" s="124"/>
      <c r="K114" s="124"/>
    </row>
  </sheetData>
  <sheetProtection selectLockedCells="1" selectUnlockedCells="1"/>
  <mergeCells count="2">
    <mergeCell ref="A6:L6"/>
    <mergeCell ref="A8:A9"/>
  </mergeCells>
  <hyperlinks>
    <hyperlink ref="A1" location="Index!A1" display="Back to index"/>
  </hyperlinks>
  <pageMargins left="0.7" right="0.7" top="0.75" bottom="0.75" header="0.51180555555555995" footer="0.51180555555555995"/>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IV114"/>
  <sheetViews>
    <sheetView workbookViewId="0">
      <selection activeCell="O15" sqref="O15"/>
    </sheetView>
  </sheetViews>
  <sheetFormatPr defaultColWidth="11.7109375" defaultRowHeight="15"/>
  <cols>
    <col min="1" max="1" width="11.7109375" style="111"/>
    <col min="2" max="2" width="15.140625" style="111" bestFit="1" customWidth="1"/>
    <col min="3" max="3" width="12.140625" style="111" customWidth="1"/>
    <col min="4" max="4" width="11.85546875" style="111" bestFit="1" customWidth="1"/>
    <col min="5" max="5" width="12.140625" style="111" customWidth="1"/>
    <col min="6" max="6" width="11.85546875" style="111" bestFit="1" customWidth="1"/>
    <col min="7" max="7" width="12.140625" style="111" customWidth="1"/>
    <col min="8" max="12" width="11.85546875" style="111" bestFit="1" customWidth="1"/>
    <col min="13" max="16384" width="11.7109375" style="111"/>
  </cols>
  <sheetData>
    <row r="1" spans="1:256" s="110" customFormat="1" ht="15.75">
      <c r="A1" s="40" t="s">
        <v>31</v>
      </c>
      <c r="B1" s="109"/>
      <c r="C1" s="109"/>
      <c r="D1" s="109"/>
      <c r="E1" s="109"/>
      <c r="F1" s="109"/>
      <c r="G1" s="109"/>
      <c r="H1" s="109"/>
      <c r="I1" s="109"/>
      <c r="J1" s="109"/>
      <c r="K1" s="109"/>
      <c r="L1" s="109"/>
    </row>
    <row r="2" spans="1:256" s="110" customFormat="1" ht="15.75">
      <c r="A2" s="109"/>
      <c r="B2" s="109"/>
      <c r="C2" s="109"/>
      <c r="D2" s="109"/>
      <c r="E2" s="109"/>
      <c r="F2" s="109"/>
      <c r="G2" s="109"/>
      <c r="H2" s="109"/>
      <c r="I2" s="109"/>
      <c r="J2" s="109"/>
      <c r="K2" s="109"/>
      <c r="L2" s="109"/>
    </row>
    <row r="3" spans="1:256" s="110" customFormat="1" ht="15.75">
      <c r="A3" s="109"/>
      <c r="B3" s="109"/>
      <c r="C3" s="109"/>
      <c r="D3" s="109"/>
      <c r="E3" s="109"/>
      <c r="F3" s="109"/>
      <c r="G3" s="109"/>
      <c r="H3" s="109"/>
      <c r="I3" s="109"/>
      <c r="J3" s="109"/>
      <c r="K3" s="109"/>
      <c r="L3" s="109"/>
    </row>
    <row r="4" spans="1:256" s="110" customFormat="1" ht="15.75">
      <c r="A4" s="109"/>
      <c r="B4" s="109"/>
      <c r="C4" s="109"/>
      <c r="D4" s="109"/>
      <c r="E4" s="109"/>
      <c r="F4" s="109"/>
      <c r="G4" s="109"/>
      <c r="H4" s="109"/>
      <c r="I4" s="109"/>
      <c r="J4" s="109"/>
      <c r="K4" s="109"/>
      <c r="L4" s="109"/>
    </row>
    <row r="5" spans="1:256" ht="16.5" thickBot="1">
      <c r="B5" s="112"/>
      <c r="C5" s="112"/>
      <c r="D5" s="112"/>
      <c r="E5" s="112"/>
      <c r="F5" s="112"/>
      <c r="G5" s="112"/>
      <c r="H5" s="112"/>
      <c r="I5" s="112"/>
      <c r="J5" s="112"/>
      <c r="K5" s="112"/>
      <c r="L5" s="112"/>
      <c r="M5" s="113"/>
      <c r="N5" s="113"/>
      <c r="O5" s="113"/>
      <c r="P5" s="113"/>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13"/>
      <c r="BF5" s="113"/>
      <c r="BG5" s="113"/>
      <c r="BH5" s="113"/>
      <c r="BI5" s="113"/>
      <c r="BJ5" s="113"/>
      <c r="BK5" s="113"/>
      <c r="BL5" s="113"/>
      <c r="BM5" s="113"/>
      <c r="BN5" s="113"/>
      <c r="BO5" s="113"/>
      <c r="BP5" s="113"/>
      <c r="BQ5" s="113"/>
      <c r="BR5" s="113"/>
      <c r="BS5" s="113"/>
      <c r="BT5" s="113"/>
      <c r="BU5" s="113"/>
      <c r="BV5" s="113"/>
      <c r="BW5" s="113"/>
      <c r="BX5" s="113"/>
      <c r="BY5" s="113"/>
      <c r="BZ5" s="113"/>
      <c r="CA5" s="113"/>
      <c r="CB5" s="113"/>
      <c r="CC5" s="113"/>
      <c r="CD5" s="113"/>
      <c r="CE5" s="113"/>
      <c r="CF5" s="113"/>
      <c r="CG5" s="113"/>
      <c r="CH5" s="113"/>
      <c r="CI5" s="113"/>
      <c r="CJ5" s="113"/>
      <c r="CK5" s="113"/>
      <c r="CL5" s="113"/>
      <c r="CM5" s="113"/>
      <c r="CN5" s="113"/>
      <c r="CO5" s="113"/>
      <c r="CP5" s="113"/>
      <c r="CQ5" s="113"/>
      <c r="CR5" s="113"/>
      <c r="CS5" s="113"/>
      <c r="CT5" s="113"/>
      <c r="CU5" s="113"/>
      <c r="CV5" s="113"/>
      <c r="CW5" s="113"/>
      <c r="CX5" s="113"/>
      <c r="CY5" s="113"/>
      <c r="CZ5" s="113"/>
      <c r="DA5" s="113"/>
      <c r="DB5" s="113"/>
      <c r="DC5" s="113"/>
      <c r="DD5" s="113"/>
      <c r="DE5" s="113"/>
      <c r="DF5" s="113"/>
      <c r="DG5" s="113"/>
      <c r="DH5" s="113"/>
      <c r="DI5" s="113"/>
      <c r="DJ5" s="113"/>
      <c r="DK5" s="113"/>
      <c r="DL5" s="113"/>
      <c r="DM5" s="113"/>
      <c r="DN5" s="113"/>
      <c r="DO5" s="113"/>
      <c r="DP5" s="113"/>
      <c r="DQ5" s="113"/>
      <c r="DR5" s="113"/>
      <c r="DS5" s="113"/>
      <c r="DT5" s="113"/>
      <c r="DU5" s="113"/>
      <c r="DV5" s="113"/>
      <c r="DW5" s="113"/>
      <c r="DX5" s="113"/>
      <c r="DY5" s="113"/>
      <c r="DZ5" s="113"/>
      <c r="EA5" s="113"/>
      <c r="EB5" s="113"/>
      <c r="EC5" s="113"/>
      <c r="ED5" s="113"/>
      <c r="EE5" s="113"/>
      <c r="EF5" s="113"/>
      <c r="EG5" s="113"/>
      <c r="EH5" s="113"/>
      <c r="EI5" s="113"/>
      <c r="EJ5" s="113"/>
      <c r="EK5" s="113"/>
      <c r="EL5" s="113"/>
      <c r="EM5" s="113"/>
      <c r="EN5" s="113"/>
      <c r="EO5" s="113"/>
      <c r="EP5" s="113"/>
      <c r="EQ5" s="113"/>
      <c r="ER5" s="113"/>
      <c r="ES5" s="113"/>
      <c r="ET5" s="113"/>
      <c r="EU5" s="113"/>
      <c r="EV5" s="113"/>
      <c r="EW5" s="113"/>
      <c r="EX5" s="113"/>
      <c r="EY5" s="113"/>
      <c r="EZ5" s="113"/>
      <c r="FA5" s="113"/>
      <c r="FB5" s="113"/>
      <c r="FC5" s="113"/>
      <c r="FD5" s="113"/>
      <c r="FE5" s="113"/>
      <c r="FF5" s="113"/>
      <c r="FG5" s="113"/>
      <c r="FH5" s="113"/>
      <c r="FI5" s="113"/>
      <c r="FJ5" s="113"/>
      <c r="FK5" s="113"/>
      <c r="FL5" s="113"/>
      <c r="FM5" s="113"/>
      <c r="FN5" s="113"/>
      <c r="FO5" s="113"/>
      <c r="FP5" s="113"/>
      <c r="FQ5" s="113"/>
      <c r="FR5" s="113"/>
      <c r="FS5" s="113"/>
      <c r="FT5" s="113"/>
      <c r="FU5" s="113"/>
      <c r="FV5" s="113"/>
      <c r="FW5" s="113"/>
      <c r="FX5" s="113"/>
      <c r="FY5" s="113"/>
      <c r="FZ5" s="113"/>
      <c r="GA5" s="113"/>
      <c r="GB5" s="113"/>
      <c r="GC5" s="113"/>
      <c r="GD5" s="113"/>
      <c r="GE5" s="113"/>
      <c r="GF5" s="113"/>
      <c r="GG5" s="113"/>
      <c r="GH5" s="113"/>
      <c r="GI5" s="113"/>
      <c r="GJ5" s="113"/>
      <c r="GK5" s="113"/>
      <c r="GL5" s="113"/>
      <c r="GM5" s="113"/>
      <c r="GN5" s="113"/>
      <c r="GO5" s="113"/>
      <c r="GP5" s="113"/>
      <c r="GQ5" s="113"/>
      <c r="GR5" s="113"/>
      <c r="GS5" s="113"/>
      <c r="GT5" s="113"/>
      <c r="GU5" s="113"/>
      <c r="GV5" s="113"/>
      <c r="GW5" s="113"/>
      <c r="GX5" s="113"/>
      <c r="GY5" s="113"/>
      <c r="GZ5" s="113"/>
      <c r="HA5" s="113"/>
      <c r="HB5" s="113"/>
      <c r="HC5" s="113"/>
      <c r="HD5" s="113"/>
      <c r="HE5" s="113"/>
      <c r="HF5" s="113"/>
      <c r="HG5" s="113"/>
      <c r="HH5" s="113"/>
      <c r="HI5" s="113"/>
      <c r="HJ5" s="113"/>
      <c r="HK5" s="113"/>
      <c r="HL5" s="113"/>
      <c r="HM5" s="113"/>
      <c r="HN5" s="113"/>
      <c r="HO5" s="113"/>
      <c r="HP5" s="113"/>
      <c r="HQ5" s="113"/>
      <c r="HR5" s="113"/>
      <c r="HS5" s="113"/>
      <c r="HT5" s="113"/>
      <c r="HU5" s="113"/>
      <c r="HV5" s="113"/>
      <c r="HW5" s="113"/>
      <c r="HX5" s="113"/>
      <c r="HY5" s="113"/>
      <c r="HZ5" s="113"/>
      <c r="IA5" s="113"/>
      <c r="IB5" s="113"/>
      <c r="IC5" s="113"/>
      <c r="ID5" s="113"/>
      <c r="IE5" s="113"/>
      <c r="IF5" s="113"/>
      <c r="IG5" s="113"/>
      <c r="IH5" s="113"/>
      <c r="II5" s="113"/>
      <c r="IJ5" s="113"/>
      <c r="IK5" s="113"/>
      <c r="IL5" s="113"/>
      <c r="IM5" s="113"/>
      <c r="IN5" s="113"/>
      <c r="IO5" s="113"/>
      <c r="IP5" s="113"/>
      <c r="IQ5" s="113"/>
      <c r="IR5" s="113"/>
      <c r="IS5" s="113"/>
      <c r="IT5" s="113"/>
      <c r="IU5" s="113"/>
      <c r="IV5" s="113"/>
    </row>
    <row r="6" spans="1:256" ht="24.95" customHeight="1">
      <c r="A6" s="405" t="s">
        <v>96</v>
      </c>
      <c r="B6" s="406"/>
      <c r="C6" s="406"/>
      <c r="D6" s="406"/>
      <c r="E6" s="406"/>
      <c r="F6" s="406"/>
      <c r="G6" s="406"/>
      <c r="H6" s="406"/>
      <c r="I6" s="406"/>
      <c r="J6" s="406"/>
      <c r="K6" s="406"/>
      <c r="L6" s="407"/>
      <c r="M6" s="113"/>
      <c r="N6" s="113"/>
      <c r="O6" s="113"/>
      <c r="P6" s="113"/>
      <c r="Q6" s="113"/>
      <c r="R6" s="113"/>
      <c r="S6" s="113"/>
      <c r="T6" s="113"/>
      <c r="U6" s="113"/>
      <c r="V6" s="113"/>
      <c r="W6" s="113"/>
      <c r="X6" s="113"/>
      <c r="Y6" s="113"/>
      <c r="Z6" s="113"/>
      <c r="AA6" s="113"/>
      <c r="AB6" s="113"/>
      <c r="AC6" s="113"/>
      <c r="AD6" s="113"/>
      <c r="AE6" s="113"/>
      <c r="AF6" s="113"/>
      <c r="AG6" s="113"/>
      <c r="AH6" s="113"/>
      <c r="AI6" s="113"/>
      <c r="AJ6" s="113"/>
      <c r="AK6" s="113"/>
      <c r="AL6" s="113"/>
      <c r="AM6" s="113"/>
      <c r="AN6" s="113"/>
      <c r="AO6" s="113"/>
      <c r="AP6" s="113"/>
      <c r="AQ6" s="113"/>
      <c r="AR6" s="113"/>
      <c r="AS6" s="113"/>
      <c r="AT6" s="113"/>
      <c r="AU6" s="113"/>
      <c r="AV6" s="113"/>
      <c r="AW6" s="113"/>
      <c r="AX6" s="113"/>
      <c r="AY6" s="113"/>
      <c r="AZ6" s="113"/>
      <c r="BA6" s="113"/>
      <c r="BB6" s="113"/>
      <c r="BC6" s="113"/>
      <c r="BD6" s="113"/>
      <c r="BE6" s="113"/>
      <c r="BF6" s="113"/>
      <c r="BG6" s="113"/>
      <c r="BH6" s="113"/>
      <c r="BI6" s="113"/>
      <c r="BJ6" s="113"/>
      <c r="BK6" s="113"/>
      <c r="BL6" s="113"/>
      <c r="BM6" s="113"/>
      <c r="BN6" s="113"/>
      <c r="BO6" s="113"/>
      <c r="BP6" s="113"/>
      <c r="BQ6" s="113"/>
      <c r="BR6" s="113"/>
      <c r="BS6" s="113"/>
      <c r="BT6" s="113"/>
      <c r="BU6" s="113"/>
      <c r="BV6" s="113"/>
      <c r="BW6" s="113"/>
      <c r="BX6" s="113"/>
      <c r="BY6" s="113"/>
      <c r="BZ6" s="113"/>
      <c r="CA6" s="113"/>
      <c r="CB6" s="113"/>
      <c r="CC6" s="113"/>
      <c r="CD6" s="113"/>
      <c r="CE6" s="113"/>
      <c r="CF6" s="113"/>
      <c r="CG6" s="113"/>
      <c r="CH6" s="113"/>
      <c r="CI6" s="113"/>
      <c r="CJ6" s="113"/>
      <c r="CK6" s="113"/>
      <c r="CL6" s="113"/>
      <c r="CM6" s="113"/>
      <c r="CN6" s="113"/>
      <c r="CO6" s="113"/>
      <c r="CP6" s="113"/>
      <c r="CQ6" s="113"/>
      <c r="CR6" s="113"/>
      <c r="CS6" s="113"/>
      <c r="CT6" s="113"/>
      <c r="CU6" s="113"/>
      <c r="CV6" s="113"/>
      <c r="CW6" s="113"/>
      <c r="CX6" s="113"/>
      <c r="CY6" s="113"/>
      <c r="CZ6" s="113"/>
      <c r="DA6" s="113"/>
      <c r="DB6" s="113"/>
      <c r="DC6" s="113"/>
      <c r="DD6" s="113"/>
      <c r="DE6" s="113"/>
      <c r="DF6" s="113"/>
      <c r="DG6" s="113"/>
      <c r="DH6" s="113"/>
      <c r="DI6" s="113"/>
      <c r="DJ6" s="113"/>
      <c r="DK6" s="113"/>
      <c r="DL6" s="113"/>
      <c r="DM6" s="113"/>
      <c r="DN6" s="113"/>
      <c r="DO6" s="113"/>
      <c r="DP6" s="113"/>
      <c r="DQ6" s="113"/>
      <c r="DR6" s="113"/>
      <c r="DS6" s="113"/>
      <c r="DT6" s="113"/>
      <c r="DU6" s="113"/>
      <c r="DV6" s="113"/>
      <c r="DW6" s="113"/>
      <c r="DX6" s="113"/>
      <c r="DY6" s="113"/>
      <c r="DZ6" s="113"/>
      <c r="EA6" s="113"/>
      <c r="EB6" s="113"/>
      <c r="EC6" s="113"/>
      <c r="ED6" s="113"/>
      <c r="EE6" s="113"/>
      <c r="EF6" s="113"/>
      <c r="EG6" s="113"/>
      <c r="EH6" s="113"/>
      <c r="EI6" s="113"/>
      <c r="EJ6" s="113"/>
      <c r="EK6" s="113"/>
      <c r="EL6" s="113"/>
      <c r="EM6" s="113"/>
      <c r="EN6" s="113"/>
      <c r="EO6" s="113"/>
      <c r="EP6" s="113"/>
      <c r="EQ6" s="113"/>
      <c r="ER6" s="113"/>
      <c r="ES6" s="113"/>
      <c r="ET6" s="113"/>
      <c r="EU6" s="113"/>
      <c r="EV6" s="113"/>
      <c r="EW6" s="113"/>
      <c r="EX6" s="113"/>
      <c r="EY6" s="113"/>
      <c r="EZ6" s="113"/>
      <c r="FA6" s="113"/>
      <c r="FB6" s="113"/>
      <c r="FC6" s="113"/>
      <c r="FD6" s="113"/>
      <c r="FE6" s="113"/>
      <c r="FF6" s="113"/>
      <c r="FG6" s="113"/>
      <c r="FH6" s="113"/>
      <c r="FI6" s="113"/>
      <c r="FJ6" s="113"/>
      <c r="FK6" s="113"/>
      <c r="FL6" s="113"/>
      <c r="FM6" s="113"/>
      <c r="FN6" s="113"/>
      <c r="FO6" s="113"/>
      <c r="FP6" s="113"/>
      <c r="FQ6" s="113"/>
      <c r="FR6" s="113"/>
      <c r="FS6" s="113"/>
      <c r="FT6" s="113"/>
      <c r="FU6" s="113"/>
      <c r="FV6" s="113"/>
      <c r="FW6" s="113"/>
      <c r="FX6" s="113"/>
      <c r="FY6" s="113"/>
      <c r="FZ6" s="113"/>
      <c r="GA6" s="113"/>
      <c r="GB6" s="113"/>
      <c r="GC6" s="113"/>
      <c r="GD6" s="113"/>
      <c r="GE6" s="113"/>
      <c r="GF6" s="113"/>
      <c r="GG6" s="113"/>
      <c r="GH6" s="113"/>
      <c r="GI6" s="113"/>
      <c r="GJ6" s="113"/>
      <c r="GK6" s="113"/>
      <c r="GL6" s="113"/>
      <c r="GM6" s="113"/>
      <c r="GN6" s="113"/>
      <c r="GO6" s="113"/>
      <c r="GP6" s="113"/>
      <c r="GQ6" s="113"/>
      <c r="GR6" s="113"/>
      <c r="GS6" s="113"/>
      <c r="GT6" s="113"/>
      <c r="GU6" s="113"/>
      <c r="GV6" s="113"/>
      <c r="GW6" s="113"/>
      <c r="GX6" s="113"/>
      <c r="GY6" s="113"/>
      <c r="GZ6" s="113"/>
      <c r="HA6" s="113"/>
      <c r="HB6" s="113"/>
      <c r="HC6" s="113"/>
      <c r="HD6" s="113"/>
      <c r="HE6" s="113"/>
      <c r="HF6" s="113"/>
      <c r="HG6" s="113"/>
      <c r="HH6" s="113"/>
      <c r="HI6" s="113"/>
      <c r="HJ6" s="113"/>
      <c r="HK6" s="113"/>
      <c r="HL6" s="113"/>
      <c r="HM6" s="113"/>
      <c r="HN6" s="113"/>
      <c r="HO6" s="113"/>
      <c r="HP6" s="113"/>
      <c r="HQ6" s="113"/>
      <c r="HR6" s="113"/>
      <c r="HS6" s="113"/>
      <c r="HT6" s="113"/>
      <c r="HU6" s="113"/>
      <c r="HV6" s="113"/>
      <c r="HW6" s="113"/>
      <c r="HX6" s="113"/>
      <c r="HY6" s="113"/>
      <c r="HZ6" s="113"/>
      <c r="IA6" s="113"/>
      <c r="IB6" s="113"/>
      <c r="IC6" s="113"/>
      <c r="ID6" s="113"/>
      <c r="IE6" s="113"/>
      <c r="IF6" s="113"/>
      <c r="IG6" s="113"/>
      <c r="IH6" s="113"/>
      <c r="II6" s="113"/>
      <c r="IJ6" s="113"/>
      <c r="IK6" s="113"/>
      <c r="IL6" s="113"/>
      <c r="IM6" s="113"/>
      <c r="IN6" s="113"/>
      <c r="IO6" s="113"/>
      <c r="IP6" s="113"/>
      <c r="IQ6" s="113"/>
      <c r="IR6" s="113"/>
      <c r="IS6" s="113"/>
      <c r="IT6" s="113"/>
      <c r="IU6" s="113"/>
      <c r="IV6" s="113"/>
    </row>
    <row r="7" spans="1:256" ht="15.75">
      <c r="A7" s="114"/>
      <c r="B7" s="115"/>
      <c r="C7" s="116"/>
      <c r="D7" s="116"/>
      <c r="E7" s="116"/>
      <c r="F7" s="116"/>
      <c r="G7" s="116"/>
      <c r="H7" s="116"/>
      <c r="I7" s="116"/>
      <c r="J7" s="116"/>
      <c r="K7" s="116"/>
      <c r="L7" s="117"/>
      <c r="M7" s="113"/>
      <c r="N7" s="113"/>
      <c r="O7" s="113"/>
      <c r="P7" s="113"/>
      <c r="Q7" s="113"/>
      <c r="R7" s="113"/>
      <c r="S7" s="113"/>
      <c r="T7" s="113"/>
      <c r="U7" s="113"/>
      <c r="V7" s="113"/>
      <c r="W7" s="113"/>
      <c r="X7" s="113"/>
      <c r="Y7" s="113"/>
      <c r="Z7" s="113"/>
      <c r="AA7" s="113"/>
      <c r="AB7" s="113"/>
      <c r="AC7" s="113"/>
      <c r="AD7" s="113"/>
      <c r="AE7" s="113"/>
      <c r="AF7" s="113"/>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c r="BE7" s="113"/>
      <c r="BF7" s="113"/>
      <c r="BG7" s="113"/>
      <c r="BH7" s="113"/>
      <c r="BI7" s="113"/>
      <c r="BJ7" s="113"/>
      <c r="BK7" s="113"/>
      <c r="BL7" s="113"/>
      <c r="BM7" s="113"/>
      <c r="BN7" s="113"/>
      <c r="BO7" s="113"/>
      <c r="BP7" s="113"/>
      <c r="BQ7" s="113"/>
      <c r="BR7" s="113"/>
      <c r="BS7" s="113"/>
      <c r="BT7" s="113"/>
      <c r="BU7" s="113"/>
      <c r="BV7" s="113"/>
      <c r="BW7" s="113"/>
      <c r="BX7" s="113"/>
      <c r="BY7" s="113"/>
      <c r="BZ7" s="113"/>
      <c r="CA7" s="113"/>
      <c r="CB7" s="113"/>
      <c r="CC7" s="113"/>
      <c r="CD7" s="113"/>
      <c r="CE7" s="113"/>
      <c r="CF7" s="113"/>
      <c r="CG7" s="113"/>
      <c r="CH7" s="113"/>
      <c r="CI7" s="113"/>
      <c r="CJ7" s="113"/>
      <c r="CK7" s="113"/>
      <c r="CL7" s="113"/>
      <c r="CM7" s="113"/>
      <c r="CN7" s="113"/>
      <c r="CO7" s="113"/>
      <c r="CP7" s="113"/>
      <c r="CQ7" s="113"/>
      <c r="CR7" s="113"/>
      <c r="CS7" s="113"/>
      <c r="CT7" s="113"/>
      <c r="CU7" s="113"/>
      <c r="CV7" s="113"/>
      <c r="CW7" s="113"/>
      <c r="CX7" s="113"/>
      <c r="CY7" s="113"/>
      <c r="CZ7" s="113"/>
      <c r="DA7" s="113"/>
      <c r="DB7" s="113"/>
      <c r="DC7" s="113"/>
      <c r="DD7" s="113"/>
      <c r="DE7" s="113"/>
      <c r="DF7" s="113"/>
      <c r="DG7" s="113"/>
      <c r="DH7" s="113"/>
      <c r="DI7" s="113"/>
      <c r="DJ7" s="113"/>
      <c r="DK7" s="113"/>
      <c r="DL7" s="113"/>
      <c r="DM7" s="113"/>
      <c r="DN7" s="113"/>
      <c r="DO7" s="113"/>
      <c r="DP7" s="113"/>
      <c r="DQ7" s="113"/>
      <c r="DR7" s="113"/>
      <c r="DS7" s="113"/>
      <c r="DT7" s="113"/>
      <c r="DU7" s="113"/>
      <c r="DV7" s="113"/>
      <c r="DW7" s="113"/>
      <c r="DX7" s="113"/>
      <c r="DY7" s="113"/>
      <c r="DZ7" s="113"/>
      <c r="EA7" s="113"/>
      <c r="EB7" s="113"/>
      <c r="EC7" s="113"/>
      <c r="ED7" s="113"/>
      <c r="EE7" s="113"/>
      <c r="EF7" s="113"/>
      <c r="EG7" s="113"/>
      <c r="EH7" s="113"/>
      <c r="EI7" s="113"/>
      <c r="EJ7" s="113"/>
      <c r="EK7" s="113"/>
      <c r="EL7" s="113"/>
      <c r="EM7" s="113"/>
      <c r="EN7" s="113"/>
      <c r="EO7" s="113"/>
      <c r="EP7" s="113"/>
      <c r="EQ7" s="113"/>
      <c r="ER7" s="113"/>
      <c r="ES7" s="113"/>
      <c r="ET7" s="113"/>
      <c r="EU7" s="113"/>
      <c r="EV7" s="113"/>
      <c r="EW7" s="113"/>
      <c r="EX7" s="113"/>
      <c r="EY7" s="113"/>
      <c r="EZ7" s="113"/>
      <c r="FA7" s="113"/>
      <c r="FB7" s="113"/>
      <c r="FC7" s="113"/>
      <c r="FD7" s="113"/>
      <c r="FE7" s="113"/>
      <c r="FF7" s="113"/>
      <c r="FG7" s="113"/>
      <c r="FH7" s="113"/>
      <c r="FI7" s="113"/>
      <c r="FJ7" s="113"/>
      <c r="FK7" s="113"/>
      <c r="FL7" s="113"/>
      <c r="FM7" s="113"/>
      <c r="FN7" s="113"/>
      <c r="FO7" s="113"/>
      <c r="FP7" s="113"/>
      <c r="FQ7" s="113"/>
      <c r="FR7" s="113"/>
      <c r="FS7" s="113"/>
      <c r="FT7" s="113"/>
      <c r="FU7" s="113"/>
      <c r="FV7" s="113"/>
      <c r="FW7" s="113"/>
      <c r="FX7" s="113"/>
      <c r="FY7" s="113"/>
      <c r="FZ7" s="113"/>
      <c r="GA7" s="113"/>
      <c r="GB7" s="113"/>
      <c r="GC7" s="113"/>
      <c r="GD7" s="113"/>
      <c r="GE7" s="113"/>
      <c r="GF7" s="113"/>
      <c r="GG7" s="113"/>
      <c r="GH7" s="113"/>
      <c r="GI7" s="113"/>
      <c r="GJ7" s="113"/>
      <c r="GK7" s="113"/>
      <c r="GL7" s="113"/>
      <c r="GM7" s="113"/>
      <c r="GN7" s="113"/>
      <c r="GO7" s="113"/>
      <c r="GP7" s="113"/>
      <c r="GQ7" s="113"/>
      <c r="GR7" s="113"/>
      <c r="GS7" s="113"/>
      <c r="GT7" s="113"/>
      <c r="GU7" s="113"/>
      <c r="GV7" s="113"/>
      <c r="GW7" s="113"/>
      <c r="GX7" s="113"/>
      <c r="GY7" s="113"/>
      <c r="GZ7" s="113"/>
      <c r="HA7" s="113"/>
      <c r="HB7" s="113"/>
      <c r="HC7" s="113"/>
      <c r="HD7" s="113"/>
      <c r="HE7" s="113"/>
      <c r="HF7" s="113"/>
      <c r="HG7" s="113"/>
      <c r="HH7" s="113"/>
      <c r="HI7" s="113"/>
      <c r="HJ7" s="113"/>
      <c r="HK7" s="113"/>
      <c r="HL7" s="113"/>
      <c r="HM7" s="113"/>
      <c r="HN7" s="113"/>
      <c r="HO7" s="113"/>
      <c r="HP7" s="113"/>
      <c r="HQ7" s="113"/>
      <c r="HR7" s="113"/>
      <c r="HS7" s="113"/>
      <c r="HT7" s="113"/>
      <c r="HU7" s="113"/>
      <c r="HV7" s="113"/>
      <c r="HW7" s="113"/>
      <c r="HX7" s="113"/>
      <c r="HY7" s="113"/>
      <c r="HZ7" s="113"/>
      <c r="IA7" s="113"/>
      <c r="IB7" s="113"/>
      <c r="IC7" s="113"/>
      <c r="ID7" s="113"/>
      <c r="IE7" s="113"/>
      <c r="IF7" s="113"/>
      <c r="IG7" s="113"/>
      <c r="IH7" s="113"/>
      <c r="II7" s="113"/>
      <c r="IJ7" s="113"/>
      <c r="IK7" s="113"/>
      <c r="IL7" s="113"/>
      <c r="IM7" s="113"/>
      <c r="IN7" s="113"/>
      <c r="IO7" s="113"/>
      <c r="IP7" s="113"/>
      <c r="IQ7" s="113"/>
      <c r="IR7" s="113"/>
      <c r="IS7" s="113"/>
      <c r="IT7" s="113"/>
      <c r="IU7" s="113"/>
      <c r="IV7" s="113"/>
    </row>
    <row r="8" spans="1:256" ht="15.75" customHeight="1">
      <c r="A8" s="403" t="s">
        <v>95</v>
      </c>
      <c r="B8" s="99" t="s">
        <v>33</v>
      </c>
      <c r="C8" s="99" t="s">
        <v>34</v>
      </c>
      <c r="D8" s="99" t="s">
        <v>35</v>
      </c>
      <c r="E8" s="99" t="s">
        <v>36</v>
      </c>
      <c r="F8" s="99" t="s">
        <v>37</v>
      </c>
      <c r="G8" s="99" t="s">
        <v>38</v>
      </c>
      <c r="H8" s="99" t="s">
        <v>39</v>
      </c>
      <c r="I8" s="99" t="s">
        <v>40</v>
      </c>
      <c r="J8" s="99" t="s">
        <v>41</v>
      </c>
      <c r="K8" s="99" t="s">
        <v>42</v>
      </c>
      <c r="L8" s="100" t="s">
        <v>43</v>
      </c>
      <c r="M8" s="113"/>
      <c r="N8" s="113"/>
      <c r="O8" s="113"/>
      <c r="P8" s="113"/>
      <c r="Q8" s="113"/>
      <c r="R8" s="113"/>
      <c r="S8" s="113"/>
      <c r="T8" s="113"/>
      <c r="U8" s="113"/>
      <c r="V8" s="113"/>
      <c r="W8" s="113"/>
      <c r="X8" s="113"/>
      <c r="Y8" s="113"/>
      <c r="Z8" s="113"/>
      <c r="AA8" s="113"/>
      <c r="AB8" s="113"/>
      <c r="AC8" s="113"/>
      <c r="AD8" s="113"/>
      <c r="AE8" s="113"/>
      <c r="AF8" s="113"/>
      <c r="AG8" s="113"/>
      <c r="AH8" s="113"/>
      <c r="AI8" s="113"/>
      <c r="AJ8" s="113"/>
      <c r="AK8" s="113"/>
      <c r="AL8" s="113"/>
      <c r="AM8" s="113"/>
      <c r="AN8" s="113"/>
      <c r="AO8" s="113"/>
      <c r="AP8" s="113"/>
      <c r="AQ8" s="113"/>
      <c r="AR8" s="113"/>
      <c r="AS8" s="113"/>
      <c r="AT8" s="113"/>
      <c r="AU8" s="113"/>
      <c r="AV8" s="113"/>
      <c r="AW8" s="113"/>
      <c r="AX8" s="113"/>
      <c r="AY8" s="113"/>
      <c r="AZ8" s="113"/>
      <c r="BA8" s="113"/>
      <c r="BB8" s="113"/>
      <c r="BC8" s="113"/>
      <c r="BD8" s="113"/>
      <c r="BE8" s="113"/>
      <c r="BF8" s="113"/>
      <c r="BG8" s="113"/>
      <c r="BH8" s="113"/>
      <c r="BI8" s="113"/>
      <c r="BJ8" s="113"/>
      <c r="BK8" s="113"/>
      <c r="BL8" s="113"/>
      <c r="BM8" s="113"/>
      <c r="BN8" s="113"/>
      <c r="BO8" s="113"/>
      <c r="BP8" s="113"/>
      <c r="BQ8" s="113"/>
      <c r="BR8" s="113"/>
      <c r="BS8" s="113"/>
      <c r="BT8" s="113"/>
      <c r="BU8" s="113"/>
      <c r="BV8" s="113"/>
      <c r="BW8" s="113"/>
      <c r="BX8" s="113"/>
      <c r="BY8" s="113"/>
      <c r="BZ8" s="113"/>
      <c r="CA8" s="113"/>
      <c r="CB8" s="113"/>
      <c r="CC8" s="113"/>
      <c r="CD8" s="113"/>
      <c r="CE8" s="113"/>
      <c r="CF8" s="113"/>
      <c r="CG8" s="113"/>
      <c r="CH8" s="113"/>
      <c r="CI8" s="113"/>
      <c r="CJ8" s="113"/>
      <c r="CK8" s="113"/>
      <c r="CL8" s="113"/>
      <c r="CM8" s="113"/>
      <c r="CN8" s="113"/>
      <c r="CO8" s="113"/>
      <c r="CP8" s="113"/>
      <c r="CQ8" s="113"/>
      <c r="CR8" s="113"/>
      <c r="CS8" s="113"/>
      <c r="CT8" s="113"/>
      <c r="CU8" s="113"/>
      <c r="CV8" s="113"/>
      <c r="CW8" s="113"/>
      <c r="CX8" s="113"/>
      <c r="CY8" s="113"/>
      <c r="CZ8" s="113"/>
      <c r="DA8" s="113"/>
      <c r="DB8" s="113"/>
      <c r="DC8" s="113"/>
      <c r="DD8" s="113"/>
      <c r="DE8" s="113"/>
      <c r="DF8" s="113"/>
      <c r="DG8" s="113"/>
      <c r="DH8" s="113"/>
      <c r="DI8" s="113"/>
      <c r="DJ8" s="113"/>
      <c r="DK8" s="113"/>
      <c r="DL8" s="113"/>
      <c r="DM8" s="113"/>
      <c r="DN8" s="113"/>
      <c r="DO8" s="113"/>
      <c r="DP8" s="113"/>
      <c r="DQ8" s="113"/>
      <c r="DR8" s="113"/>
      <c r="DS8" s="113"/>
      <c r="DT8" s="113"/>
      <c r="DU8" s="113"/>
      <c r="DV8" s="113"/>
      <c r="DW8" s="113"/>
      <c r="DX8" s="113"/>
      <c r="DY8" s="113"/>
      <c r="DZ8" s="113"/>
      <c r="EA8" s="113"/>
      <c r="EB8" s="113"/>
      <c r="EC8" s="113"/>
      <c r="ED8" s="113"/>
      <c r="EE8" s="113"/>
      <c r="EF8" s="113"/>
      <c r="EG8" s="113"/>
      <c r="EH8" s="113"/>
      <c r="EI8" s="113"/>
      <c r="EJ8" s="113"/>
      <c r="EK8" s="113"/>
      <c r="EL8" s="113"/>
      <c r="EM8" s="113"/>
      <c r="EN8" s="113"/>
      <c r="EO8" s="113"/>
      <c r="EP8" s="113"/>
      <c r="EQ8" s="113"/>
      <c r="ER8" s="113"/>
      <c r="ES8" s="113"/>
      <c r="ET8" s="113"/>
      <c r="EU8" s="113"/>
      <c r="EV8" s="113"/>
      <c r="EW8" s="113"/>
      <c r="EX8" s="113"/>
      <c r="EY8" s="113"/>
      <c r="EZ8" s="113"/>
      <c r="FA8" s="113"/>
      <c r="FB8" s="113"/>
      <c r="FC8" s="113"/>
      <c r="FD8" s="113"/>
      <c r="FE8" s="113"/>
      <c r="FF8" s="113"/>
      <c r="FG8" s="113"/>
      <c r="FH8" s="113"/>
      <c r="FI8" s="113"/>
      <c r="FJ8" s="113"/>
      <c r="FK8" s="113"/>
      <c r="FL8" s="113"/>
      <c r="FM8" s="113"/>
      <c r="FN8" s="113"/>
      <c r="FO8" s="113"/>
      <c r="FP8" s="113"/>
      <c r="FQ8" s="113"/>
      <c r="FR8" s="113"/>
      <c r="FS8" s="113"/>
      <c r="FT8" s="113"/>
      <c r="FU8" s="113"/>
      <c r="FV8" s="113"/>
      <c r="FW8" s="113"/>
      <c r="FX8" s="113"/>
      <c r="FY8" s="113"/>
      <c r="FZ8" s="113"/>
      <c r="GA8" s="113"/>
      <c r="GB8" s="113"/>
      <c r="GC8" s="113"/>
      <c r="GD8" s="113"/>
      <c r="GE8" s="113"/>
      <c r="GF8" s="113"/>
      <c r="GG8" s="113"/>
      <c r="GH8" s="113"/>
      <c r="GI8" s="113"/>
      <c r="GJ8" s="113"/>
      <c r="GK8" s="113"/>
      <c r="GL8" s="113"/>
      <c r="GM8" s="113"/>
      <c r="GN8" s="113"/>
      <c r="GO8" s="113"/>
      <c r="GP8" s="113"/>
      <c r="GQ8" s="113"/>
      <c r="GR8" s="113"/>
      <c r="GS8" s="113"/>
      <c r="GT8" s="113"/>
      <c r="GU8" s="113"/>
      <c r="GV8" s="113"/>
      <c r="GW8" s="113"/>
      <c r="GX8" s="113"/>
      <c r="GY8" s="113"/>
      <c r="GZ8" s="113"/>
      <c r="HA8" s="113"/>
      <c r="HB8" s="113"/>
      <c r="HC8" s="113"/>
      <c r="HD8" s="113"/>
      <c r="HE8" s="113"/>
      <c r="HF8" s="113"/>
      <c r="HG8" s="113"/>
      <c r="HH8" s="113"/>
      <c r="HI8" s="113"/>
      <c r="HJ8" s="113"/>
      <c r="HK8" s="113"/>
      <c r="HL8" s="113"/>
      <c r="HM8" s="113"/>
      <c r="HN8" s="113"/>
      <c r="HO8" s="113"/>
      <c r="HP8" s="113"/>
      <c r="HQ8" s="113"/>
      <c r="HR8" s="113"/>
      <c r="HS8" s="113"/>
      <c r="HT8" s="113"/>
      <c r="HU8" s="113"/>
      <c r="HV8" s="113"/>
      <c r="HW8" s="113"/>
      <c r="HX8" s="113"/>
      <c r="HY8" s="113"/>
      <c r="HZ8" s="113"/>
      <c r="IA8" s="113"/>
      <c r="IB8" s="113"/>
      <c r="IC8" s="113"/>
      <c r="ID8" s="113"/>
      <c r="IE8" s="113"/>
      <c r="IF8" s="113"/>
      <c r="IG8" s="113"/>
      <c r="IH8" s="113"/>
      <c r="II8" s="113"/>
      <c r="IJ8" s="113"/>
      <c r="IK8" s="113"/>
      <c r="IL8" s="113"/>
      <c r="IM8" s="113"/>
      <c r="IN8" s="113"/>
      <c r="IO8" s="113"/>
      <c r="IP8" s="113"/>
      <c r="IQ8" s="113"/>
      <c r="IR8" s="113"/>
      <c r="IS8" s="113"/>
      <c r="IT8" s="113"/>
      <c r="IU8" s="113"/>
      <c r="IV8" s="113"/>
    </row>
    <row r="9" spans="1:256" s="110" customFormat="1" ht="30" customHeight="1">
      <c r="A9" s="403"/>
      <c r="B9" s="118" t="s">
        <v>81</v>
      </c>
      <c r="C9" s="119" t="s">
        <v>82</v>
      </c>
      <c r="D9" s="120" t="s">
        <v>83</v>
      </c>
      <c r="E9" s="120" t="s">
        <v>84</v>
      </c>
      <c r="F9" s="120" t="s">
        <v>85</v>
      </c>
      <c r="G9" s="120" t="s">
        <v>86</v>
      </c>
      <c r="H9" s="120" t="s">
        <v>87</v>
      </c>
      <c r="I9" s="120" t="s">
        <v>88</v>
      </c>
      <c r="J9" s="120" t="s">
        <v>89</v>
      </c>
      <c r="K9" s="119" t="s">
        <v>90</v>
      </c>
      <c r="L9" s="121" t="s">
        <v>91</v>
      </c>
    </row>
    <row r="10" spans="1:256">
      <c r="A10" s="75">
        <v>1984</v>
      </c>
      <c r="B10" s="122">
        <v>28117.576171875</v>
      </c>
      <c r="C10" s="122">
        <v>3293.7629999999999</v>
      </c>
      <c r="D10" s="122">
        <v>4177.5789999999997</v>
      </c>
      <c r="E10" s="122">
        <v>4244.2669999999998</v>
      </c>
      <c r="F10" s="122">
        <v>4162.3739999999998</v>
      </c>
      <c r="G10" s="122">
        <v>2926.83</v>
      </c>
      <c r="H10" s="122">
        <v>3182.7240000000002</v>
      </c>
      <c r="I10" s="122">
        <v>2404.5520000000001</v>
      </c>
      <c r="J10" s="122">
        <v>2332.2579999999998</v>
      </c>
      <c r="K10" s="122">
        <v>1206.604</v>
      </c>
      <c r="L10" s="123">
        <v>186.625</v>
      </c>
    </row>
    <row r="11" spans="1:256">
      <c r="A11" s="75">
        <v>1985</v>
      </c>
      <c r="B11" s="122">
        <v>28267.181640625</v>
      </c>
      <c r="C11" s="122">
        <v>3302.1770000000001</v>
      </c>
      <c r="D11" s="122">
        <v>4123.8779999999997</v>
      </c>
      <c r="E11" s="122">
        <v>4259.585</v>
      </c>
      <c r="F11" s="122">
        <v>4275.2809999999999</v>
      </c>
      <c r="G11" s="122">
        <v>2933.0329999999999</v>
      </c>
      <c r="H11" s="122">
        <v>3157.395</v>
      </c>
      <c r="I11" s="122">
        <v>2527.9270000000001</v>
      </c>
      <c r="J11" s="122">
        <v>2254.8760000000002</v>
      </c>
      <c r="K11" s="122">
        <v>1237.6690000000001</v>
      </c>
      <c r="L11" s="123">
        <v>195.36199999999999</v>
      </c>
    </row>
    <row r="12" spans="1:256">
      <c r="A12" s="75">
        <v>1986</v>
      </c>
      <c r="B12" s="122">
        <v>28408.896484375</v>
      </c>
      <c r="C12" s="122">
        <v>3324.3969999999999</v>
      </c>
      <c r="D12" s="122">
        <v>4058.212</v>
      </c>
      <c r="E12" s="122">
        <v>4271.9279999999999</v>
      </c>
      <c r="F12" s="122">
        <v>4290.71</v>
      </c>
      <c r="G12" s="122">
        <v>3038.2890000000002</v>
      </c>
      <c r="H12" s="122">
        <v>3132.2420000000002</v>
      </c>
      <c r="I12" s="122">
        <v>2683.29</v>
      </c>
      <c r="J12" s="122">
        <v>2141.0079999999998</v>
      </c>
      <c r="K12" s="122">
        <v>1263.213</v>
      </c>
      <c r="L12" s="123">
        <v>205.60900000000001</v>
      </c>
      <c r="N12" s="127"/>
    </row>
    <row r="13" spans="1:256">
      <c r="A13" s="75">
        <v>1987</v>
      </c>
      <c r="B13" s="122">
        <v>28556.01953125</v>
      </c>
      <c r="C13" s="122">
        <v>3340.39</v>
      </c>
      <c r="D13" s="122">
        <v>4014.317</v>
      </c>
      <c r="E13" s="122">
        <v>4268.9709999999995</v>
      </c>
      <c r="F13" s="122">
        <v>4290.2240000000002</v>
      </c>
      <c r="G13" s="122">
        <v>3167.89</v>
      </c>
      <c r="H13" s="122">
        <v>3105.922</v>
      </c>
      <c r="I13" s="122">
        <v>2825.2220000000002</v>
      </c>
      <c r="J13" s="122">
        <v>2038.579</v>
      </c>
      <c r="K13" s="122">
        <v>1289.578</v>
      </c>
      <c r="L13" s="123">
        <v>214.92699999999999</v>
      </c>
    </row>
    <row r="14" spans="1:256">
      <c r="A14" s="75">
        <v>1988</v>
      </c>
      <c r="B14" s="122">
        <v>28710.51171875</v>
      </c>
      <c r="C14" s="122">
        <v>3356.605</v>
      </c>
      <c r="D14" s="122">
        <v>3966.6779999999999</v>
      </c>
      <c r="E14" s="122">
        <v>4268.1289999999999</v>
      </c>
      <c r="F14" s="122">
        <v>4282.01</v>
      </c>
      <c r="G14" s="122">
        <v>3306.5830000000001</v>
      </c>
      <c r="H14" s="122">
        <v>3072.9630000000002</v>
      </c>
      <c r="I14" s="122">
        <v>2952.7469999999998</v>
      </c>
      <c r="J14" s="122">
        <v>1951.3789999999999</v>
      </c>
      <c r="K14" s="122">
        <v>1326.9169999999999</v>
      </c>
      <c r="L14" s="123">
        <v>226.5</v>
      </c>
    </row>
    <row r="15" spans="1:256">
      <c r="A15" s="75">
        <v>1989</v>
      </c>
      <c r="B15" s="122">
        <v>28871.1953125</v>
      </c>
      <c r="C15" s="122">
        <v>3365.87</v>
      </c>
      <c r="D15" s="122">
        <v>3924.0279999999998</v>
      </c>
      <c r="E15" s="122">
        <v>4265.2979999999998</v>
      </c>
      <c r="F15" s="122">
        <v>4282.1310000000003</v>
      </c>
      <c r="G15" s="122">
        <v>3445.5920000000001</v>
      </c>
      <c r="H15" s="122">
        <v>3045.1060000000002</v>
      </c>
      <c r="I15" s="122">
        <v>3054.944</v>
      </c>
      <c r="J15" s="122">
        <v>1888.0419999999999</v>
      </c>
      <c r="K15" s="122">
        <v>1360.0060000000001</v>
      </c>
      <c r="L15" s="123">
        <v>240.179</v>
      </c>
    </row>
    <row r="16" spans="1:256">
      <c r="A16" s="75">
        <v>1990</v>
      </c>
      <c r="B16" s="122">
        <v>29033.00390625</v>
      </c>
      <c r="C16" s="122">
        <v>3351.4720000000002</v>
      </c>
      <c r="D16" s="122">
        <v>3899.6959999999999</v>
      </c>
      <c r="E16" s="122">
        <v>4270.8389999999999</v>
      </c>
      <c r="F16" s="122">
        <v>4278.7529999999997</v>
      </c>
      <c r="G16" s="122">
        <v>3610.6390000000001</v>
      </c>
      <c r="H16" s="122">
        <v>2982.7269999999999</v>
      </c>
      <c r="I16" s="122">
        <v>3050.6060000000002</v>
      </c>
      <c r="J16" s="122">
        <v>1944.229</v>
      </c>
      <c r="K16" s="122">
        <v>1391.191</v>
      </c>
      <c r="L16" s="123">
        <v>252.84800000000001</v>
      </c>
    </row>
    <row r="17" spans="1:12">
      <c r="A17" s="75">
        <v>1991</v>
      </c>
      <c r="B17" s="122">
        <v>29172.302734375</v>
      </c>
      <c r="C17" s="122">
        <v>3330.145</v>
      </c>
      <c r="D17" s="122">
        <v>3855.44</v>
      </c>
      <c r="E17" s="122">
        <v>4279.241</v>
      </c>
      <c r="F17" s="122">
        <v>4290.2929999999997</v>
      </c>
      <c r="G17" s="122">
        <v>3775.57</v>
      </c>
      <c r="H17" s="122">
        <v>2909.9650000000001</v>
      </c>
      <c r="I17" s="122">
        <v>3044.4119999999998</v>
      </c>
      <c r="J17" s="122">
        <v>2006.8610000000001</v>
      </c>
      <c r="K17" s="122">
        <v>1410.11</v>
      </c>
      <c r="L17" s="123">
        <v>270.26799999999997</v>
      </c>
    </row>
    <row r="18" spans="1:12">
      <c r="A18" s="75">
        <v>1992</v>
      </c>
      <c r="B18" s="122">
        <v>29315.412109375</v>
      </c>
      <c r="C18" s="122">
        <v>3312.1930000000002</v>
      </c>
      <c r="D18" s="122">
        <v>3811.049</v>
      </c>
      <c r="E18" s="122">
        <v>4290.357</v>
      </c>
      <c r="F18" s="122">
        <v>4292.1009999999997</v>
      </c>
      <c r="G18" s="122">
        <v>3920.1239999999998</v>
      </c>
      <c r="H18" s="122">
        <v>2865.424</v>
      </c>
      <c r="I18" s="122">
        <v>3046.694</v>
      </c>
      <c r="J18" s="122">
        <v>2047.1510000000001</v>
      </c>
      <c r="K18" s="122">
        <v>1441.8420000000001</v>
      </c>
      <c r="L18" s="123">
        <v>288.47699999999998</v>
      </c>
    </row>
    <row r="19" spans="1:12">
      <c r="A19" s="75">
        <v>1993</v>
      </c>
      <c r="B19" s="122">
        <v>29453.716796875</v>
      </c>
      <c r="C19" s="122">
        <v>3308.835</v>
      </c>
      <c r="D19" s="122">
        <v>3755.1619999999998</v>
      </c>
      <c r="E19" s="122">
        <v>4278.0479999999998</v>
      </c>
      <c r="F19" s="122">
        <v>4316.6220000000003</v>
      </c>
      <c r="G19" s="122">
        <v>4037.2330000000002</v>
      </c>
      <c r="H19" s="122">
        <v>2856.0770000000002</v>
      </c>
      <c r="I19" s="122">
        <v>3036.01</v>
      </c>
      <c r="J19" s="122">
        <v>2088.0320000000002</v>
      </c>
      <c r="K19" s="122">
        <v>1472.1579999999999</v>
      </c>
      <c r="L19" s="123">
        <v>305.53899999999999</v>
      </c>
    </row>
    <row r="20" spans="1:12">
      <c r="A20" s="75">
        <v>1994</v>
      </c>
      <c r="B20" s="122">
        <v>29565.56640625</v>
      </c>
      <c r="C20" s="122">
        <v>3283.3850000000002</v>
      </c>
      <c r="D20" s="122">
        <v>3735.9090000000001</v>
      </c>
      <c r="E20" s="122">
        <v>4228.7349999999997</v>
      </c>
      <c r="F20" s="122">
        <v>4337.1109999999999</v>
      </c>
      <c r="G20" s="122">
        <v>4154.2650000000003</v>
      </c>
      <c r="H20" s="122">
        <v>2850.7640000000001</v>
      </c>
      <c r="I20" s="122">
        <v>3029.0070000000001</v>
      </c>
      <c r="J20" s="122">
        <v>2128.4499999999998</v>
      </c>
      <c r="K20" s="122">
        <v>1496.8689999999999</v>
      </c>
      <c r="L20" s="123">
        <v>321.07</v>
      </c>
    </row>
    <row r="21" spans="1:12">
      <c r="A21" s="75">
        <v>1995</v>
      </c>
      <c r="B21" s="122">
        <v>29674.48046875</v>
      </c>
      <c r="C21" s="122">
        <v>3254.415</v>
      </c>
      <c r="D21" s="122">
        <v>3744.9110000000001</v>
      </c>
      <c r="E21" s="122">
        <v>4158.6459999999997</v>
      </c>
      <c r="F21" s="122">
        <v>4346.6009999999997</v>
      </c>
      <c r="G21" s="122">
        <v>4267.7179999999998</v>
      </c>
      <c r="H21" s="122">
        <v>2859.4470000000001</v>
      </c>
      <c r="I21" s="122">
        <v>3006.1640000000002</v>
      </c>
      <c r="J21" s="122">
        <v>2243.6619999999998</v>
      </c>
      <c r="K21" s="122">
        <v>1453.8520000000001</v>
      </c>
      <c r="L21" s="123">
        <v>339.06299999999999</v>
      </c>
    </row>
    <row r="22" spans="1:12">
      <c r="A22" s="75">
        <v>1996</v>
      </c>
      <c r="B22" s="122">
        <v>29780.5078125</v>
      </c>
      <c r="C22" s="122">
        <v>3228.9050000000002</v>
      </c>
      <c r="D22" s="122">
        <v>3769.5390000000002</v>
      </c>
      <c r="E22" s="122">
        <v>4078.0590000000002</v>
      </c>
      <c r="F22" s="122">
        <v>4352.4719999999998</v>
      </c>
      <c r="G22" s="122">
        <v>4284.1980000000003</v>
      </c>
      <c r="H22" s="122">
        <v>2966.0639999999999</v>
      </c>
      <c r="I22" s="122">
        <v>2983.0459999999998</v>
      </c>
      <c r="J22" s="122">
        <v>2382.2440000000001</v>
      </c>
      <c r="K22" s="122">
        <v>1380.3720000000001</v>
      </c>
      <c r="L22" s="123">
        <v>355.60899999999998</v>
      </c>
    </row>
    <row r="23" spans="1:12">
      <c r="A23" s="75">
        <v>1997</v>
      </c>
      <c r="B23" s="122">
        <v>29880.267578125</v>
      </c>
      <c r="C23" s="122">
        <v>3206.9810000000002</v>
      </c>
      <c r="D23" s="122">
        <v>3778.721</v>
      </c>
      <c r="E23" s="122">
        <v>4021.6590000000001</v>
      </c>
      <c r="F23" s="122">
        <v>4341.2920000000004</v>
      </c>
      <c r="G23" s="122">
        <v>4283.9989999999998</v>
      </c>
      <c r="H23" s="122">
        <v>3096.8409999999999</v>
      </c>
      <c r="I23" s="122">
        <v>2958.1080000000002</v>
      </c>
      <c r="J23" s="122">
        <v>2506.893</v>
      </c>
      <c r="K23" s="122">
        <v>1315.866</v>
      </c>
      <c r="L23" s="123">
        <v>369.911</v>
      </c>
    </row>
    <row r="24" spans="1:12">
      <c r="A24" s="75">
        <f t="shared" ref="A24:A39" si="0">A23+1</f>
        <v>1998</v>
      </c>
      <c r="B24" s="122">
        <v>29982.779296875</v>
      </c>
      <c r="C24" s="122">
        <v>3183.645</v>
      </c>
      <c r="D24" s="122">
        <v>3790.6469999999999</v>
      </c>
      <c r="E24" s="122">
        <v>3966.498</v>
      </c>
      <c r="F24" s="122">
        <v>4332.84</v>
      </c>
      <c r="G24" s="122">
        <v>4275.95</v>
      </c>
      <c r="H24" s="122">
        <v>3234.36</v>
      </c>
      <c r="I24" s="122">
        <v>2928.0940000000001</v>
      </c>
      <c r="J24" s="122">
        <v>2618.154</v>
      </c>
      <c r="K24" s="122">
        <v>1265.7339999999999</v>
      </c>
      <c r="L24" s="123">
        <v>386.85899999999998</v>
      </c>
    </row>
    <row r="25" spans="1:12">
      <c r="A25" s="75">
        <f t="shared" si="0"/>
        <v>1999</v>
      </c>
      <c r="B25" s="122">
        <v>30090.46484375</v>
      </c>
      <c r="C25" s="122">
        <v>3165.2040000000002</v>
      </c>
      <c r="D25" s="122">
        <v>3793.5349999999999</v>
      </c>
      <c r="E25" s="122">
        <v>3921.5259999999998</v>
      </c>
      <c r="F25" s="122">
        <v>4317.1899999999996</v>
      </c>
      <c r="G25" s="122">
        <v>4275.6729999999998</v>
      </c>
      <c r="H25" s="122">
        <v>3371.7689999999998</v>
      </c>
      <c r="I25" s="122">
        <v>2901.5839999999998</v>
      </c>
      <c r="J25" s="122">
        <v>2704.4810000000002</v>
      </c>
      <c r="K25" s="122">
        <v>1236.933</v>
      </c>
      <c r="L25" s="123">
        <v>402.57299999999998</v>
      </c>
    </row>
    <row r="26" spans="1:12">
      <c r="A26" s="75">
        <f t="shared" si="0"/>
        <v>2000</v>
      </c>
      <c r="B26" s="122">
        <v>30291.271484375</v>
      </c>
      <c r="C26" s="122">
        <v>3166.6610000000001</v>
      </c>
      <c r="D26" s="122">
        <v>3786.65</v>
      </c>
      <c r="E26" s="122">
        <v>3904.6559999999999</v>
      </c>
      <c r="F26" s="122">
        <v>4319.018</v>
      </c>
      <c r="G26" s="122">
        <v>4280.0730000000003</v>
      </c>
      <c r="H26" s="122">
        <v>3544.6750000000002</v>
      </c>
      <c r="I26" s="122">
        <v>2855.3310000000001</v>
      </c>
      <c r="J26" s="122">
        <v>2714.5729999999999</v>
      </c>
      <c r="K26" s="122">
        <v>1302.9359999999999</v>
      </c>
      <c r="L26" s="123">
        <v>416.70100000000002</v>
      </c>
    </row>
    <row r="27" spans="1:12">
      <c r="A27" s="75">
        <f t="shared" si="0"/>
        <v>2001</v>
      </c>
      <c r="B27" s="122">
        <v>30515.5546875</v>
      </c>
      <c r="C27" s="122">
        <v>3184.4160000000002</v>
      </c>
      <c r="D27" s="122">
        <v>3779.79</v>
      </c>
      <c r="E27" s="122">
        <v>3877.41</v>
      </c>
      <c r="F27" s="122">
        <v>4330.6729999999998</v>
      </c>
      <c r="G27" s="122">
        <v>4301.9309999999996</v>
      </c>
      <c r="H27" s="122">
        <v>3715.8110000000001</v>
      </c>
      <c r="I27" s="122">
        <v>2800.9780000000001</v>
      </c>
      <c r="J27" s="122">
        <v>2723.4580000000001</v>
      </c>
      <c r="K27" s="122">
        <v>1373.348</v>
      </c>
      <c r="L27" s="123">
        <v>427.738</v>
      </c>
    </row>
    <row r="28" spans="1:12">
      <c r="A28" s="75">
        <f t="shared" si="0"/>
        <v>2002</v>
      </c>
      <c r="B28" s="122">
        <v>30745.455078125</v>
      </c>
      <c r="C28" s="122">
        <v>3207.06</v>
      </c>
      <c r="D28" s="122">
        <v>3772.6930000000002</v>
      </c>
      <c r="E28" s="122">
        <v>3849.4209999999998</v>
      </c>
      <c r="F28" s="122">
        <v>4348.0439999999999</v>
      </c>
      <c r="G28" s="122">
        <v>4311.5910000000003</v>
      </c>
      <c r="H28" s="122">
        <v>3868.6590000000001</v>
      </c>
      <c r="I28" s="122">
        <v>2771.0239999999999</v>
      </c>
      <c r="J28" s="122">
        <v>2741.248</v>
      </c>
      <c r="K28" s="122">
        <v>1431.354</v>
      </c>
      <c r="L28" s="123">
        <v>444.36200000000002</v>
      </c>
    </row>
    <row r="29" spans="1:12">
      <c r="A29" s="75">
        <f t="shared" si="0"/>
        <v>2003</v>
      </c>
      <c r="B29" s="122">
        <v>30972.3671875</v>
      </c>
      <c r="C29" s="122">
        <v>3238.86</v>
      </c>
      <c r="D29" s="122">
        <v>3772.7359999999999</v>
      </c>
      <c r="E29" s="122">
        <v>3813.5639999999999</v>
      </c>
      <c r="F29" s="122">
        <v>4341.7030000000004</v>
      </c>
      <c r="G29" s="122">
        <v>4343.09</v>
      </c>
      <c r="H29" s="122">
        <v>3995.0459999999998</v>
      </c>
      <c r="I29" s="122">
        <v>2773.7260000000001</v>
      </c>
      <c r="J29" s="122">
        <v>2746.0320000000002</v>
      </c>
      <c r="K29" s="122">
        <v>1489.5039999999999</v>
      </c>
      <c r="L29" s="123">
        <v>458.10700000000003</v>
      </c>
    </row>
    <row r="30" spans="1:12">
      <c r="A30" s="75">
        <f t="shared" si="0"/>
        <v>2004</v>
      </c>
      <c r="B30" s="122">
        <v>31190.923828125</v>
      </c>
      <c r="C30" s="122">
        <v>3268.5859999999998</v>
      </c>
      <c r="D30" s="122">
        <v>3766.35</v>
      </c>
      <c r="E30" s="122">
        <v>3811.6990000000001</v>
      </c>
      <c r="F30" s="122">
        <v>4308.7359999999999</v>
      </c>
      <c r="G30" s="122">
        <v>4372.0940000000001</v>
      </c>
      <c r="H30" s="122">
        <v>4119.8059999999996</v>
      </c>
      <c r="I30" s="122">
        <v>2778.8209999999999</v>
      </c>
      <c r="J30" s="122">
        <v>2754.7669999999998</v>
      </c>
      <c r="K30" s="122">
        <v>1543.57</v>
      </c>
      <c r="L30" s="123">
        <v>466.49299999999999</v>
      </c>
    </row>
    <row r="31" spans="1:12">
      <c r="A31" s="75">
        <f t="shared" si="0"/>
        <v>2005</v>
      </c>
      <c r="B31" s="122">
        <v>31443.888671875</v>
      </c>
      <c r="C31" s="122">
        <v>3290.9229999999998</v>
      </c>
      <c r="D31" s="122">
        <v>3762.123</v>
      </c>
      <c r="E31" s="122">
        <v>3844.2449999999999</v>
      </c>
      <c r="F31" s="122">
        <v>4261.9809999999998</v>
      </c>
      <c r="G31" s="122">
        <v>4393.8559999999998</v>
      </c>
      <c r="H31" s="122">
        <v>4242.26</v>
      </c>
      <c r="I31" s="122">
        <v>2795.9989999999998</v>
      </c>
      <c r="J31" s="122">
        <v>2753.59</v>
      </c>
      <c r="K31" s="122">
        <v>1647.1030000000001</v>
      </c>
      <c r="L31" s="123">
        <v>451.80799999999999</v>
      </c>
    </row>
    <row r="32" spans="1:12">
      <c r="A32" s="75">
        <f t="shared" si="0"/>
        <v>2006</v>
      </c>
      <c r="B32" s="122">
        <v>31685.3203125</v>
      </c>
      <c r="C32" s="122">
        <v>3311.4720000000002</v>
      </c>
      <c r="D32" s="122">
        <v>3752.4989999999998</v>
      </c>
      <c r="E32" s="122">
        <v>3895.1329999999998</v>
      </c>
      <c r="F32" s="122">
        <v>4204.0339999999997</v>
      </c>
      <c r="G32" s="122">
        <v>4413.848</v>
      </c>
      <c r="H32" s="122">
        <v>4266.8919999999998</v>
      </c>
      <c r="I32" s="122">
        <v>2910.8710000000001</v>
      </c>
      <c r="J32" s="122">
        <v>2750.8040000000001</v>
      </c>
      <c r="K32" s="122">
        <v>1756.5920000000001</v>
      </c>
      <c r="L32" s="123">
        <v>423.17700000000002</v>
      </c>
    </row>
    <row r="33" spans="1:12">
      <c r="A33" s="75">
        <f t="shared" si="0"/>
        <v>2007</v>
      </c>
      <c r="B33" s="122">
        <v>31877.66015625</v>
      </c>
      <c r="C33" s="122">
        <v>3347.8969999999999</v>
      </c>
      <c r="D33" s="122">
        <v>3732.5590000000002</v>
      </c>
      <c r="E33" s="122">
        <v>3909.9110000000001</v>
      </c>
      <c r="F33" s="122">
        <v>4172.9260000000004</v>
      </c>
      <c r="G33" s="122">
        <v>4420.473</v>
      </c>
      <c r="H33" s="122">
        <v>4268.2219999999998</v>
      </c>
      <c r="I33" s="122">
        <v>3042.8150000000001</v>
      </c>
      <c r="J33" s="122">
        <v>2729.8409999999999</v>
      </c>
      <c r="K33" s="122">
        <v>1847.788</v>
      </c>
      <c r="L33" s="123">
        <v>405.22800000000001</v>
      </c>
    </row>
    <row r="34" spans="1:12">
      <c r="A34" s="75">
        <f t="shared" si="0"/>
        <v>2008</v>
      </c>
      <c r="B34" s="122">
        <v>32050.119140625</v>
      </c>
      <c r="C34" s="122">
        <v>3368.433</v>
      </c>
      <c r="D34" s="122">
        <v>3722.3510000000001</v>
      </c>
      <c r="E34" s="122">
        <v>3923.971</v>
      </c>
      <c r="F34" s="122">
        <v>4135.29</v>
      </c>
      <c r="G34" s="122">
        <v>4422.4040000000005</v>
      </c>
      <c r="H34" s="122">
        <v>4265.9870000000001</v>
      </c>
      <c r="I34" s="122">
        <v>3181.7139999999999</v>
      </c>
      <c r="J34" s="122">
        <v>2704.96</v>
      </c>
      <c r="K34" s="122">
        <v>1926.444</v>
      </c>
      <c r="L34" s="123">
        <v>398.565</v>
      </c>
    </row>
    <row r="35" spans="1:12">
      <c r="A35" s="75">
        <f t="shared" si="0"/>
        <v>2009</v>
      </c>
      <c r="B35" s="122">
        <v>32218.275390625</v>
      </c>
      <c r="C35" s="122">
        <v>3389.5160000000001</v>
      </c>
      <c r="D35" s="122">
        <v>3720.855</v>
      </c>
      <c r="E35" s="122">
        <v>3926.712</v>
      </c>
      <c r="F35" s="122">
        <v>4104.0429999999997</v>
      </c>
      <c r="G35" s="122">
        <v>4420.67</v>
      </c>
      <c r="H35" s="122">
        <v>4265.2430000000004</v>
      </c>
      <c r="I35" s="122">
        <v>3315.7429999999999</v>
      </c>
      <c r="J35" s="122">
        <v>2685.9839999999999</v>
      </c>
      <c r="K35" s="122">
        <v>1988.8119999999999</v>
      </c>
      <c r="L35" s="123">
        <v>400.697</v>
      </c>
    </row>
    <row r="36" spans="1:12">
      <c r="A36" s="75">
        <f t="shared" si="0"/>
        <v>2010</v>
      </c>
      <c r="B36" s="122">
        <v>32367.287109375</v>
      </c>
      <c r="C36" s="122">
        <v>3393.761</v>
      </c>
      <c r="D36" s="122">
        <v>3739.1990000000001</v>
      </c>
      <c r="E36" s="122">
        <v>3899.9659999999999</v>
      </c>
      <c r="F36" s="122">
        <v>4088.73</v>
      </c>
      <c r="G36" s="122">
        <v>4423.3779999999997</v>
      </c>
      <c r="H36" s="122">
        <v>4255.4369999999999</v>
      </c>
      <c r="I36" s="122">
        <v>3471.2979999999998</v>
      </c>
      <c r="J36" s="122">
        <v>2636.7689999999998</v>
      </c>
      <c r="K36" s="122">
        <v>2004.0350000000001</v>
      </c>
      <c r="L36" s="123">
        <v>454.71199999999999</v>
      </c>
    </row>
    <row r="37" spans="1:12">
      <c r="A37" s="75">
        <f t="shared" si="0"/>
        <v>2011</v>
      </c>
      <c r="B37" s="122">
        <v>32528.42578125</v>
      </c>
      <c r="C37" s="122">
        <v>3408.45</v>
      </c>
      <c r="D37" s="122">
        <v>3758.123</v>
      </c>
      <c r="E37" s="122">
        <v>3874.9789999999998</v>
      </c>
      <c r="F37" s="122">
        <v>4063.4650000000001</v>
      </c>
      <c r="G37" s="122">
        <v>4432.9309999999996</v>
      </c>
      <c r="H37" s="122">
        <v>4267.3190000000004</v>
      </c>
      <c r="I37" s="122">
        <v>3621.7240000000002</v>
      </c>
      <c r="J37" s="122">
        <v>2580.4380000000001</v>
      </c>
      <c r="K37" s="122">
        <v>2015.6610000000001</v>
      </c>
      <c r="L37" s="123">
        <v>505.334</v>
      </c>
    </row>
    <row r="38" spans="1:12">
      <c r="A38" s="75">
        <f t="shared" si="0"/>
        <v>2012</v>
      </c>
      <c r="B38" s="122">
        <v>32687.998046875</v>
      </c>
      <c r="C38" s="122">
        <v>3424.3960000000002</v>
      </c>
      <c r="D38" s="122">
        <v>3776.2260000000001</v>
      </c>
      <c r="E38" s="122">
        <v>3849.3159999999998</v>
      </c>
      <c r="F38" s="122">
        <v>4032.4290000000001</v>
      </c>
      <c r="G38" s="122">
        <v>4447.0609999999997</v>
      </c>
      <c r="H38" s="122">
        <v>4267.1790000000001</v>
      </c>
      <c r="I38" s="122">
        <v>3757.0219999999999</v>
      </c>
      <c r="J38" s="122">
        <v>2548.212</v>
      </c>
      <c r="K38" s="122">
        <v>2034.2670000000001</v>
      </c>
      <c r="L38" s="123">
        <v>551.89</v>
      </c>
    </row>
    <row r="39" spans="1:12" ht="15.75" thickBot="1">
      <c r="A39" s="89">
        <f t="shared" si="0"/>
        <v>2013</v>
      </c>
      <c r="B39" s="125">
        <v>32830.15234375</v>
      </c>
      <c r="C39" s="125">
        <v>3438.6030000000001</v>
      </c>
      <c r="D39" s="125">
        <v>3809.241</v>
      </c>
      <c r="E39" s="125">
        <v>3832.11</v>
      </c>
      <c r="F39" s="125">
        <v>3989.1039999999998</v>
      </c>
      <c r="G39" s="125">
        <v>4438.01</v>
      </c>
      <c r="H39" s="125">
        <v>4290.1120000000001</v>
      </c>
      <c r="I39" s="125">
        <v>3864.8290000000002</v>
      </c>
      <c r="J39" s="125">
        <v>2544.1460000000002</v>
      </c>
      <c r="K39" s="125">
        <v>2036.5340000000001</v>
      </c>
      <c r="L39" s="126">
        <v>587.46400000000006</v>
      </c>
    </row>
    <row r="40" spans="1:12" ht="15.75">
      <c r="B40" s="108"/>
      <c r="C40" s="108"/>
      <c r="D40" s="108"/>
      <c r="E40" s="108"/>
      <c r="F40" s="108"/>
      <c r="G40" s="108"/>
      <c r="H40" s="108"/>
      <c r="I40" s="108"/>
      <c r="J40" s="108"/>
      <c r="K40" s="108"/>
      <c r="L40" s="124"/>
    </row>
    <row r="41" spans="1:12" ht="15.75">
      <c r="A41" s="128" t="s">
        <v>92</v>
      </c>
      <c r="B41" s="108"/>
      <c r="C41" s="108"/>
      <c r="D41" s="108"/>
      <c r="E41" s="108"/>
      <c r="F41" s="108"/>
      <c r="G41" s="108"/>
      <c r="H41" s="108"/>
      <c r="I41" s="108"/>
      <c r="J41" s="108"/>
      <c r="K41" s="108"/>
      <c r="L41" s="124"/>
    </row>
    <row r="42" spans="1:12" ht="15.75">
      <c r="A42" s="128" t="s">
        <v>93</v>
      </c>
      <c r="B42" s="124"/>
      <c r="C42" s="124"/>
      <c r="D42" s="124"/>
      <c r="E42" s="124"/>
      <c r="F42" s="124"/>
      <c r="G42" s="124"/>
      <c r="H42" s="124"/>
      <c r="I42" s="124"/>
      <c r="J42" s="124"/>
      <c r="K42" s="124"/>
      <c r="L42" s="124"/>
    </row>
    <row r="43" spans="1:12" ht="15.75">
      <c r="A43" s="124"/>
      <c r="B43" s="124"/>
      <c r="C43" s="124"/>
      <c r="D43" s="124"/>
      <c r="E43" s="124"/>
      <c r="F43" s="124"/>
      <c r="G43" s="124"/>
      <c r="H43" s="124"/>
      <c r="I43" s="124"/>
      <c r="J43" s="124"/>
      <c r="K43" s="124"/>
      <c r="L43" s="124"/>
    </row>
    <row r="44" spans="1:12" ht="15.75">
      <c r="A44" s="124"/>
      <c r="B44" s="124"/>
      <c r="C44" s="124"/>
      <c r="D44" s="124"/>
      <c r="E44" s="124"/>
      <c r="F44" s="124"/>
      <c r="G44" s="124"/>
      <c r="H44" s="124"/>
      <c r="I44" s="124"/>
      <c r="J44" s="124"/>
      <c r="K44" s="124"/>
      <c r="L44" s="124"/>
    </row>
    <row r="45" spans="1:12" ht="15.75">
      <c r="A45" s="124"/>
      <c r="B45" s="124"/>
      <c r="C45" s="124"/>
      <c r="D45" s="124"/>
      <c r="E45" s="124"/>
      <c r="F45" s="124"/>
      <c r="G45" s="124"/>
      <c r="H45" s="124"/>
      <c r="I45" s="124"/>
      <c r="J45" s="124"/>
      <c r="K45" s="124"/>
      <c r="L45" s="124"/>
    </row>
    <row r="46" spans="1:12" ht="15.75">
      <c r="A46" s="124"/>
      <c r="B46" s="124"/>
      <c r="C46" s="124"/>
      <c r="D46" s="124"/>
      <c r="E46" s="124"/>
      <c r="F46" s="124"/>
      <c r="G46" s="124"/>
      <c r="H46" s="124"/>
      <c r="I46" s="124"/>
      <c r="J46" s="124"/>
      <c r="K46" s="124"/>
      <c r="L46" s="124"/>
    </row>
    <row r="47" spans="1:12" ht="15.75">
      <c r="A47" s="124"/>
      <c r="B47" s="124"/>
      <c r="C47" s="124"/>
      <c r="D47" s="124"/>
      <c r="E47" s="124"/>
      <c r="F47" s="124"/>
      <c r="G47" s="124"/>
      <c r="H47" s="124"/>
      <c r="I47" s="124"/>
      <c r="J47" s="124"/>
      <c r="K47" s="124"/>
      <c r="L47" s="124"/>
    </row>
    <row r="48" spans="1:12" ht="15.75">
      <c r="A48" s="124"/>
      <c r="B48" s="124"/>
      <c r="C48" s="124"/>
      <c r="D48" s="124"/>
      <c r="E48" s="124"/>
      <c r="F48" s="124"/>
      <c r="G48" s="124"/>
      <c r="H48" s="124"/>
      <c r="I48" s="124"/>
      <c r="J48" s="124"/>
      <c r="K48" s="124"/>
      <c r="L48" s="124"/>
    </row>
    <row r="49" spans="1:12" ht="15.75">
      <c r="A49" s="124"/>
      <c r="B49" s="124"/>
      <c r="C49" s="124"/>
      <c r="D49" s="124"/>
      <c r="E49" s="124"/>
      <c r="F49" s="124"/>
      <c r="G49" s="124"/>
      <c r="H49" s="124"/>
      <c r="I49" s="124"/>
      <c r="J49" s="124"/>
      <c r="K49" s="124"/>
      <c r="L49" s="124"/>
    </row>
    <row r="50" spans="1:12" ht="15.75">
      <c r="A50" s="124"/>
      <c r="B50" s="124"/>
      <c r="C50" s="124"/>
      <c r="D50" s="124"/>
      <c r="E50" s="124"/>
      <c r="F50" s="124"/>
      <c r="G50" s="124"/>
      <c r="H50" s="124"/>
      <c r="I50" s="124"/>
      <c r="J50" s="124"/>
      <c r="K50" s="124"/>
      <c r="L50" s="124"/>
    </row>
    <row r="51" spans="1:12" ht="15.75">
      <c r="A51" s="124"/>
      <c r="B51" s="124"/>
      <c r="C51" s="124"/>
      <c r="D51" s="124"/>
      <c r="E51" s="124"/>
      <c r="F51" s="124"/>
      <c r="G51" s="124"/>
      <c r="H51" s="124"/>
      <c r="I51" s="124"/>
      <c r="J51" s="124"/>
      <c r="K51" s="124"/>
      <c r="L51" s="124"/>
    </row>
    <row r="52" spans="1:12" ht="15.75">
      <c r="A52" s="124"/>
      <c r="B52" s="124"/>
      <c r="C52" s="124"/>
      <c r="D52" s="124"/>
      <c r="E52" s="124"/>
      <c r="F52" s="124"/>
      <c r="G52" s="124"/>
      <c r="H52" s="124"/>
      <c r="I52" s="124"/>
      <c r="J52" s="124"/>
      <c r="K52" s="124"/>
      <c r="L52" s="124"/>
    </row>
    <row r="53" spans="1:12" ht="15.75">
      <c r="A53" s="124"/>
      <c r="B53" s="124"/>
      <c r="C53" s="124"/>
      <c r="D53" s="124"/>
      <c r="E53" s="124"/>
      <c r="F53" s="124"/>
      <c r="G53" s="124"/>
      <c r="H53" s="124"/>
      <c r="I53" s="124"/>
      <c r="J53" s="124"/>
      <c r="K53" s="124"/>
      <c r="L53" s="124"/>
    </row>
    <row r="54" spans="1:12" ht="15.75">
      <c r="A54" s="124"/>
      <c r="B54" s="124"/>
      <c r="C54" s="124"/>
      <c r="D54" s="124"/>
      <c r="E54" s="124"/>
      <c r="F54" s="124"/>
      <c r="G54" s="124"/>
      <c r="H54" s="124"/>
      <c r="I54" s="124"/>
      <c r="J54" s="124"/>
      <c r="K54" s="124"/>
      <c r="L54" s="124"/>
    </row>
    <row r="55" spans="1:12" ht="15.75">
      <c r="A55" s="124"/>
      <c r="B55" s="124"/>
      <c r="C55" s="124"/>
      <c r="D55" s="124"/>
      <c r="E55" s="124"/>
      <c r="F55" s="124"/>
      <c r="G55" s="124"/>
      <c r="H55" s="124"/>
      <c r="I55" s="124"/>
      <c r="J55" s="124"/>
      <c r="K55" s="124"/>
      <c r="L55" s="124"/>
    </row>
    <row r="56" spans="1:12" ht="15.75">
      <c r="A56" s="124"/>
      <c r="B56" s="124"/>
      <c r="C56" s="124"/>
      <c r="D56" s="124"/>
      <c r="E56" s="124"/>
      <c r="F56" s="124"/>
      <c r="G56" s="124"/>
      <c r="H56" s="124"/>
      <c r="I56" s="124"/>
      <c r="J56" s="124"/>
      <c r="K56" s="124"/>
      <c r="L56" s="124"/>
    </row>
    <row r="57" spans="1:12" ht="15.75">
      <c r="A57" s="124"/>
      <c r="B57" s="124"/>
      <c r="C57" s="124"/>
      <c r="D57" s="124"/>
      <c r="E57" s="124"/>
      <c r="F57" s="124"/>
      <c r="G57" s="124"/>
      <c r="H57" s="124"/>
      <c r="I57" s="124"/>
      <c r="J57" s="124"/>
      <c r="K57" s="124"/>
      <c r="L57" s="124"/>
    </row>
    <row r="58" spans="1:12" ht="15.75">
      <c r="A58" s="124"/>
      <c r="B58" s="124"/>
      <c r="C58" s="124"/>
      <c r="D58" s="124"/>
      <c r="E58" s="124"/>
      <c r="F58" s="124"/>
      <c r="G58" s="124"/>
      <c r="H58" s="124"/>
      <c r="I58" s="124"/>
      <c r="J58" s="124"/>
      <c r="K58" s="124"/>
      <c r="L58" s="124"/>
    </row>
    <row r="59" spans="1:12" ht="15.75">
      <c r="A59" s="124"/>
      <c r="B59" s="124"/>
      <c r="C59" s="124"/>
      <c r="D59" s="124"/>
      <c r="E59" s="124"/>
      <c r="F59" s="124"/>
      <c r="G59" s="124"/>
      <c r="H59" s="124"/>
      <c r="I59" s="124"/>
      <c r="J59" s="124"/>
      <c r="K59" s="124"/>
      <c r="L59" s="124"/>
    </row>
    <row r="60" spans="1:12" ht="15.75">
      <c r="A60" s="124"/>
      <c r="B60" s="124"/>
      <c r="C60" s="124"/>
      <c r="D60" s="124"/>
      <c r="E60" s="124"/>
      <c r="F60" s="124"/>
      <c r="G60" s="124"/>
      <c r="H60" s="124"/>
      <c r="I60" s="124"/>
      <c r="J60" s="124"/>
      <c r="K60" s="124"/>
      <c r="L60" s="124"/>
    </row>
    <row r="61" spans="1:12" ht="15.75">
      <c r="A61" s="124"/>
      <c r="B61" s="124"/>
      <c r="C61" s="124"/>
      <c r="D61" s="124"/>
      <c r="E61" s="124"/>
      <c r="F61" s="124"/>
      <c r="G61" s="124"/>
      <c r="H61" s="124"/>
      <c r="I61" s="124"/>
      <c r="J61" s="124"/>
      <c r="K61" s="124"/>
      <c r="L61" s="124"/>
    </row>
    <row r="62" spans="1:12" ht="15.75">
      <c r="A62" s="124"/>
      <c r="B62" s="124"/>
      <c r="C62" s="124"/>
      <c r="D62" s="124"/>
      <c r="E62" s="124"/>
      <c r="F62" s="124"/>
      <c r="G62" s="124"/>
      <c r="H62" s="124"/>
      <c r="I62" s="124"/>
      <c r="J62" s="124"/>
      <c r="K62" s="124"/>
      <c r="L62" s="124"/>
    </row>
    <row r="63" spans="1:12" ht="15.75">
      <c r="A63" s="124"/>
      <c r="B63" s="124"/>
      <c r="C63" s="124"/>
      <c r="D63" s="124"/>
      <c r="E63" s="124"/>
      <c r="F63" s="124"/>
      <c r="G63" s="124"/>
      <c r="H63" s="124"/>
      <c r="I63" s="124"/>
      <c r="J63" s="124"/>
      <c r="K63" s="124"/>
      <c r="L63" s="124"/>
    </row>
    <row r="64" spans="1:12" ht="15.75">
      <c r="A64" s="124"/>
      <c r="B64" s="124"/>
      <c r="C64" s="124"/>
      <c r="D64" s="124"/>
      <c r="E64" s="124"/>
      <c r="F64" s="124"/>
      <c r="G64" s="124"/>
      <c r="H64" s="124"/>
      <c r="I64" s="124"/>
      <c r="J64" s="124"/>
      <c r="K64" s="124"/>
      <c r="L64" s="124"/>
    </row>
    <row r="65" spans="1:12" ht="15.75">
      <c r="A65" s="124"/>
      <c r="B65" s="124"/>
      <c r="C65" s="124"/>
      <c r="D65" s="124"/>
      <c r="E65" s="124"/>
      <c r="F65" s="124"/>
      <c r="G65" s="124"/>
      <c r="H65" s="124"/>
      <c r="I65" s="124"/>
      <c r="J65" s="124"/>
      <c r="K65" s="124"/>
      <c r="L65" s="124"/>
    </row>
    <row r="66" spans="1:12" ht="15.75">
      <c r="A66" s="124"/>
      <c r="B66" s="124"/>
      <c r="C66" s="124"/>
      <c r="D66" s="124"/>
      <c r="E66" s="124"/>
      <c r="F66" s="124"/>
      <c r="G66" s="124"/>
      <c r="H66" s="124"/>
      <c r="I66" s="124"/>
      <c r="J66" s="124"/>
      <c r="K66" s="124"/>
      <c r="L66" s="124"/>
    </row>
    <row r="67" spans="1:12" ht="15.75">
      <c r="A67" s="124"/>
      <c r="B67" s="124"/>
      <c r="C67" s="124"/>
      <c r="D67" s="124"/>
      <c r="E67" s="124"/>
      <c r="F67" s="124"/>
      <c r="G67" s="124"/>
      <c r="H67" s="124"/>
      <c r="I67" s="124"/>
      <c r="J67" s="124"/>
      <c r="K67" s="124"/>
      <c r="L67" s="124"/>
    </row>
    <row r="68" spans="1:12" ht="15.75">
      <c r="A68" s="124"/>
      <c r="B68" s="124"/>
      <c r="C68" s="124"/>
      <c r="D68" s="124"/>
      <c r="E68" s="124"/>
      <c r="F68" s="124"/>
      <c r="G68" s="124"/>
      <c r="H68" s="124"/>
      <c r="I68" s="124"/>
      <c r="J68" s="124"/>
      <c r="K68" s="124"/>
      <c r="L68" s="124"/>
    </row>
    <row r="69" spans="1:12" ht="15.75">
      <c r="A69" s="124"/>
      <c r="B69" s="124"/>
      <c r="C69" s="124"/>
      <c r="D69" s="124"/>
      <c r="E69" s="124"/>
      <c r="F69" s="124"/>
      <c r="G69" s="124"/>
      <c r="H69" s="124"/>
      <c r="I69" s="124"/>
      <c r="J69" s="124"/>
      <c r="K69" s="124"/>
      <c r="L69" s="124"/>
    </row>
    <row r="70" spans="1:12" ht="15.75">
      <c r="A70" s="124"/>
      <c r="B70" s="124"/>
      <c r="C70" s="124"/>
      <c r="D70" s="124"/>
      <c r="E70" s="124"/>
      <c r="F70" s="124"/>
      <c r="G70" s="124"/>
      <c r="H70" s="124"/>
      <c r="I70" s="124"/>
      <c r="J70" s="124"/>
      <c r="K70" s="124"/>
      <c r="L70" s="124"/>
    </row>
    <row r="71" spans="1:12" ht="15.75">
      <c r="A71" s="124"/>
      <c r="B71" s="124"/>
      <c r="C71" s="124"/>
      <c r="D71" s="124"/>
      <c r="E71" s="124"/>
      <c r="F71" s="124"/>
      <c r="G71" s="124"/>
      <c r="H71" s="124"/>
      <c r="I71" s="124"/>
      <c r="J71" s="124"/>
      <c r="K71" s="124"/>
      <c r="L71" s="124"/>
    </row>
    <row r="72" spans="1:12" ht="15.75">
      <c r="A72" s="124"/>
      <c r="B72" s="124"/>
      <c r="C72" s="124"/>
      <c r="D72" s="124"/>
      <c r="E72" s="124"/>
      <c r="F72" s="124"/>
      <c r="G72" s="124"/>
      <c r="H72" s="124"/>
      <c r="I72" s="124"/>
      <c r="J72" s="124"/>
      <c r="K72" s="124"/>
      <c r="L72" s="124"/>
    </row>
    <row r="73" spans="1:12" ht="15.75">
      <c r="A73" s="124"/>
      <c r="B73" s="124"/>
      <c r="C73" s="124"/>
      <c r="D73" s="124"/>
      <c r="E73" s="124"/>
      <c r="F73" s="124"/>
      <c r="G73" s="124"/>
      <c r="H73" s="124"/>
      <c r="I73" s="124"/>
      <c r="J73" s="124"/>
      <c r="K73" s="124"/>
      <c r="L73" s="124"/>
    </row>
    <row r="74" spans="1:12" ht="15.75">
      <c r="A74" s="124"/>
      <c r="B74" s="124"/>
      <c r="C74" s="124"/>
      <c r="D74" s="124"/>
      <c r="E74" s="124"/>
      <c r="F74" s="124"/>
      <c r="G74" s="124"/>
      <c r="H74" s="124"/>
      <c r="I74" s="124"/>
      <c r="J74" s="124"/>
      <c r="K74" s="124"/>
      <c r="L74" s="124"/>
    </row>
    <row r="75" spans="1:12" ht="15.75">
      <c r="A75" s="124"/>
      <c r="B75" s="124"/>
      <c r="C75" s="124"/>
      <c r="D75" s="124"/>
      <c r="E75" s="124"/>
      <c r="F75" s="124"/>
      <c r="G75" s="124"/>
      <c r="H75" s="124"/>
      <c r="I75" s="124"/>
      <c r="J75" s="124"/>
      <c r="K75" s="124"/>
      <c r="L75" s="124"/>
    </row>
    <row r="76" spans="1:12" ht="15.75">
      <c r="A76" s="124"/>
      <c r="B76" s="124"/>
      <c r="C76" s="124"/>
      <c r="D76" s="124"/>
      <c r="E76" s="124"/>
      <c r="F76" s="124"/>
      <c r="G76" s="124"/>
      <c r="H76" s="124"/>
      <c r="I76" s="124"/>
      <c r="J76" s="124"/>
      <c r="K76" s="124"/>
      <c r="L76" s="124"/>
    </row>
    <row r="77" spans="1:12" ht="15.75">
      <c r="A77" s="124"/>
      <c r="B77" s="124"/>
      <c r="C77" s="124"/>
      <c r="D77" s="124"/>
      <c r="E77" s="124"/>
      <c r="F77" s="124"/>
      <c r="G77" s="124"/>
      <c r="H77" s="124"/>
      <c r="I77" s="124"/>
      <c r="J77" s="124"/>
      <c r="K77" s="124"/>
      <c r="L77" s="124"/>
    </row>
    <row r="78" spans="1:12" ht="15.75">
      <c r="A78" s="124"/>
      <c r="B78" s="124"/>
      <c r="C78" s="124"/>
      <c r="D78" s="124"/>
      <c r="E78" s="124"/>
      <c r="F78" s="124"/>
      <c r="G78" s="124"/>
      <c r="H78" s="124"/>
      <c r="I78" s="124"/>
      <c r="J78" s="124"/>
      <c r="K78" s="124"/>
      <c r="L78" s="124"/>
    </row>
    <row r="79" spans="1:12" ht="15.75">
      <c r="A79" s="124"/>
      <c r="B79" s="124"/>
      <c r="C79" s="124"/>
      <c r="D79" s="124"/>
      <c r="E79" s="124"/>
      <c r="F79" s="124"/>
      <c r="G79" s="124"/>
      <c r="H79" s="124"/>
      <c r="I79" s="124"/>
      <c r="J79" s="124"/>
      <c r="K79" s="124"/>
      <c r="L79" s="124"/>
    </row>
    <row r="80" spans="1:12" ht="15.75">
      <c r="A80" s="124"/>
      <c r="B80" s="124"/>
      <c r="C80" s="124"/>
      <c r="D80" s="124"/>
      <c r="E80" s="124"/>
      <c r="F80" s="124"/>
      <c r="G80" s="124"/>
      <c r="H80" s="124"/>
      <c r="I80" s="124"/>
      <c r="J80" s="124"/>
      <c r="K80" s="124"/>
      <c r="L80" s="124"/>
    </row>
    <row r="81" spans="1:12" ht="15.75">
      <c r="A81" s="124"/>
      <c r="B81" s="124"/>
      <c r="C81" s="124"/>
      <c r="D81" s="124"/>
      <c r="E81" s="124"/>
      <c r="F81" s="124"/>
      <c r="G81" s="124"/>
      <c r="H81" s="124"/>
      <c r="I81" s="124"/>
      <c r="J81" s="124"/>
      <c r="K81" s="124"/>
      <c r="L81" s="124"/>
    </row>
    <row r="82" spans="1:12" ht="15.75">
      <c r="A82" s="124"/>
      <c r="B82" s="124"/>
      <c r="C82" s="124"/>
      <c r="D82" s="124"/>
      <c r="E82" s="124"/>
      <c r="F82" s="124"/>
      <c r="G82" s="124"/>
      <c r="H82" s="124"/>
      <c r="I82" s="124"/>
      <c r="J82" s="124"/>
      <c r="K82" s="124"/>
      <c r="L82" s="124"/>
    </row>
    <row r="83" spans="1:12" ht="15.75">
      <c r="A83" s="124"/>
      <c r="B83" s="124"/>
      <c r="C83" s="124"/>
      <c r="D83" s="124"/>
      <c r="E83" s="124"/>
      <c r="F83" s="124"/>
      <c r="G83" s="124"/>
      <c r="H83" s="124"/>
      <c r="I83" s="124"/>
      <c r="J83" s="124"/>
      <c r="K83" s="124"/>
      <c r="L83" s="124"/>
    </row>
    <row r="84" spans="1:12" ht="15.75">
      <c r="A84" s="124"/>
      <c r="B84" s="124"/>
      <c r="C84" s="124"/>
      <c r="D84" s="124"/>
      <c r="E84" s="124"/>
      <c r="F84" s="124"/>
      <c r="G84" s="124"/>
      <c r="H84" s="124"/>
      <c r="I84" s="124"/>
      <c r="J84" s="124"/>
      <c r="K84" s="124"/>
      <c r="L84" s="124"/>
    </row>
    <row r="85" spans="1:12" ht="15.75">
      <c r="A85" s="124"/>
      <c r="B85" s="124"/>
      <c r="C85" s="124"/>
      <c r="D85" s="124"/>
      <c r="E85" s="124"/>
      <c r="F85" s="124"/>
      <c r="G85" s="124"/>
      <c r="H85" s="124"/>
      <c r="I85" s="124"/>
      <c r="J85" s="124"/>
      <c r="K85" s="124"/>
      <c r="L85" s="124"/>
    </row>
    <row r="86" spans="1:12" ht="15.75">
      <c r="A86" s="124"/>
      <c r="B86" s="124"/>
      <c r="C86" s="124"/>
      <c r="D86" s="124"/>
      <c r="E86" s="124"/>
      <c r="F86" s="124"/>
      <c r="G86" s="124"/>
      <c r="H86" s="124"/>
      <c r="I86" s="124"/>
      <c r="J86" s="124"/>
      <c r="K86" s="124"/>
      <c r="L86" s="124"/>
    </row>
    <row r="87" spans="1:12" ht="15.75">
      <c r="A87" s="124"/>
      <c r="B87" s="124"/>
      <c r="C87" s="124"/>
      <c r="D87" s="124"/>
      <c r="E87" s="124"/>
      <c r="F87" s="124"/>
      <c r="G87" s="124"/>
      <c r="H87" s="124"/>
      <c r="I87" s="124"/>
      <c r="J87" s="124"/>
      <c r="K87" s="124"/>
      <c r="L87" s="124"/>
    </row>
    <row r="88" spans="1:12" ht="15.75">
      <c r="A88" s="124"/>
      <c r="B88" s="124"/>
      <c r="C88" s="124"/>
      <c r="D88" s="124"/>
      <c r="E88" s="124"/>
      <c r="F88" s="124"/>
      <c r="G88" s="124"/>
      <c r="H88" s="124"/>
      <c r="I88" s="124"/>
      <c r="J88" s="124"/>
      <c r="K88" s="124"/>
      <c r="L88" s="124"/>
    </row>
    <row r="89" spans="1:12" ht="15.75">
      <c r="A89" s="124"/>
      <c r="B89" s="124"/>
      <c r="C89" s="124"/>
      <c r="D89" s="124"/>
      <c r="E89" s="124"/>
      <c r="F89" s="124"/>
      <c r="G89" s="124"/>
      <c r="H89" s="124"/>
      <c r="I89" s="124"/>
      <c r="J89" s="124"/>
      <c r="K89" s="124"/>
      <c r="L89" s="124"/>
    </row>
    <row r="90" spans="1:12" ht="15.75">
      <c r="A90" s="124"/>
      <c r="B90" s="124"/>
      <c r="C90" s="124"/>
      <c r="D90" s="124"/>
      <c r="E90" s="124"/>
      <c r="F90" s="124"/>
      <c r="G90" s="124"/>
      <c r="H90" s="124"/>
      <c r="I90" s="124"/>
      <c r="J90" s="124"/>
      <c r="K90" s="124"/>
      <c r="L90" s="124"/>
    </row>
    <row r="91" spans="1:12" ht="15.75">
      <c r="A91" s="124"/>
      <c r="B91" s="124"/>
      <c r="C91" s="124"/>
      <c r="D91" s="124"/>
      <c r="E91" s="124"/>
      <c r="F91" s="124"/>
      <c r="G91" s="124"/>
      <c r="H91" s="124"/>
      <c r="I91" s="124"/>
      <c r="J91" s="124"/>
      <c r="K91" s="124"/>
      <c r="L91" s="124"/>
    </row>
    <row r="92" spans="1:12" ht="15.75">
      <c r="A92" s="124"/>
      <c r="B92" s="124"/>
      <c r="C92" s="124"/>
      <c r="D92" s="124"/>
      <c r="E92" s="124"/>
      <c r="F92" s="124"/>
      <c r="G92" s="124"/>
      <c r="H92" s="124"/>
      <c r="I92" s="124"/>
      <c r="J92" s="124"/>
      <c r="K92" s="124"/>
      <c r="L92" s="124"/>
    </row>
    <row r="93" spans="1:12" ht="15.75">
      <c r="A93" s="124"/>
      <c r="B93" s="124"/>
      <c r="C93" s="124"/>
      <c r="D93" s="124"/>
      <c r="E93" s="124"/>
      <c r="F93" s="124"/>
      <c r="G93" s="124"/>
      <c r="H93" s="124"/>
      <c r="I93" s="124"/>
      <c r="J93" s="124"/>
      <c r="K93" s="124"/>
      <c r="L93" s="124"/>
    </row>
    <row r="94" spans="1:12" ht="15.75">
      <c r="A94" s="124"/>
      <c r="B94" s="124"/>
      <c r="C94" s="124"/>
      <c r="D94" s="124"/>
      <c r="E94" s="124"/>
      <c r="F94" s="124"/>
      <c r="G94" s="124"/>
      <c r="H94" s="124"/>
      <c r="I94" s="124"/>
      <c r="J94" s="124"/>
      <c r="K94" s="124"/>
      <c r="L94" s="124"/>
    </row>
    <row r="95" spans="1:12" ht="15.75">
      <c r="A95" s="124"/>
      <c r="B95" s="124"/>
      <c r="C95" s="124"/>
      <c r="D95" s="124"/>
      <c r="E95" s="124"/>
      <c r="F95" s="124"/>
      <c r="G95" s="124"/>
      <c r="H95" s="124"/>
      <c r="I95" s="124"/>
      <c r="J95" s="124"/>
      <c r="K95" s="124"/>
      <c r="L95" s="124"/>
    </row>
    <row r="96" spans="1:12" ht="15.75">
      <c r="A96" s="124"/>
      <c r="B96" s="124"/>
      <c r="C96" s="124"/>
      <c r="D96" s="124"/>
      <c r="E96" s="124"/>
      <c r="F96" s="124"/>
      <c r="G96" s="124"/>
      <c r="H96" s="124"/>
      <c r="I96" s="124"/>
      <c r="J96" s="124"/>
      <c r="K96" s="124"/>
      <c r="L96" s="124"/>
    </row>
    <row r="97" spans="1:12" ht="15.75">
      <c r="A97" s="124"/>
      <c r="B97" s="124"/>
      <c r="C97" s="124"/>
      <c r="D97" s="124"/>
      <c r="E97" s="124"/>
      <c r="F97" s="124"/>
      <c r="G97" s="124"/>
      <c r="H97" s="124"/>
      <c r="I97" s="124"/>
      <c r="J97" s="124"/>
      <c r="K97" s="124"/>
      <c r="L97" s="124"/>
    </row>
    <row r="98" spans="1:12" ht="15.75">
      <c r="A98" s="124"/>
      <c r="B98" s="124"/>
      <c r="C98" s="124"/>
      <c r="D98" s="124"/>
      <c r="E98" s="124"/>
      <c r="F98" s="124"/>
      <c r="G98" s="124"/>
      <c r="H98" s="124"/>
      <c r="I98" s="124"/>
      <c r="J98" s="124"/>
      <c r="K98" s="124"/>
      <c r="L98" s="124"/>
    </row>
    <row r="99" spans="1:12" ht="15.75">
      <c r="A99" s="124"/>
      <c r="B99" s="124"/>
      <c r="C99" s="124"/>
      <c r="D99" s="124"/>
      <c r="E99" s="124"/>
      <c r="F99" s="124"/>
      <c r="G99" s="124"/>
      <c r="H99" s="124"/>
      <c r="I99" s="124"/>
      <c r="J99" s="124"/>
      <c r="K99" s="124"/>
      <c r="L99" s="124"/>
    </row>
    <row r="100" spans="1:12" ht="15.75">
      <c r="A100" s="124"/>
      <c r="B100" s="124"/>
      <c r="C100" s="124"/>
      <c r="D100" s="124"/>
      <c r="E100" s="124"/>
      <c r="F100" s="124"/>
      <c r="G100" s="124"/>
      <c r="H100" s="124"/>
      <c r="I100" s="124"/>
      <c r="J100" s="124"/>
      <c r="K100" s="124"/>
      <c r="L100" s="124"/>
    </row>
    <row r="101" spans="1:12" ht="15.75">
      <c r="A101" s="124"/>
      <c r="B101" s="124"/>
      <c r="C101" s="124"/>
      <c r="D101" s="124"/>
      <c r="E101" s="124"/>
      <c r="F101" s="124"/>
      <c r="G101" s="124"/>
      <c r="H101" s="124"/>
      <c r="I101" s="124"/>
      <c r="J101" s="124"/>
      <c r="K101" s="124"/>
      <c r="L101" s="124"/>
    </row>
    <row r="102" spans="1:12" ht="15.75">
      <c r="A102" s="124"/>
      <c r="B102" s="124"/>
      <c r="C102" s="124"/>
      <c r="D102" s="124"/>
      <c r="E102" s="124"/>
      <c r="F102" s="124"/>
      <c r="G102" s="124"/>
      <c r="H102" s="124"/>
      <c r="I102" s="124"/>
      <c r="J102" s="124"/>
      <c r="K102" s="124"/>
      <c r="L102" s="124"/>
    </row>
    <row r="103" spans="1:12" ht="15.75">
      <c r="A103" s="124"/>
      <c r="B103" s="124"/>
      <c r="C103" s="124"/>
      <c r="D103" s="124"/>
      <c r="E103" s="124"/>
      <c r="F103" s="124"/>
      <c r="G103" s="124"/>
      <c r="H103" s="124"/>
      <c r="I103" s="124"/>
      <c r="J103" s="124"/>
      <c r="K103" s="124"/>
      <c r="L103" s="124"/>
    </row>
    <row r="104" spans="1:12" ht="15.75">
      <c r="A104" s="124"/>
      <c r="B104" s="124"/>
      <c r="C104" s="124"/>
      <c r="D104" s="124"/>
      <c r="E104" s="124"/>
      <c r="F104" s="124"/>
      <c r="G104" s="124"/>
      <c r="H104" s="124"/>
      <c r="I104" s="124"/>
      <c r="J104" s="124"/>
      <c r="K104" s="124"/>
      <c r="L104" s="124"/>
    </row>
    <row r="105" spans="1:12" ht="15.75">
      <c r="C105" s="124"/>
      <c r="D105" s="124"/>
      <c r="E105" s="124"/>
      <c r="F105" s="124"/>
      <c r="G105" s="124"/>
      <c r="H105" s="124"/>
      <c r="I105" s="124"/>
      <c r="J105" s="124"/>
      <c r="K105" s="124"/>
    </row>
    <row r="106" spans="1:12" ht="15.75">
      <c r="C106" s="124"/>
      <c r="D106" s="124"/>
      <c r="E106" s="124"/>
      <c r="F106" s="124"/>
      <c r="G106" s="124"/>
      <c r="H106" s="124"/>
      <c r="I106" s="124"/>
      <c r="J106" s="124"/>
      <c r="K106" s="124"/>
    </row>
    <row r="107" spans="1:12" ht="15.75">
      <c r="C107" s="124"/>
      <c r="D107" s="124"/>
      <c r="E107" s="124"/>
      <c r="F107" s="124"/>
      <c r="G107" s="124"/>
      <c r="H107" s="124"/>
      <c r="I107" s="124"/>
      <c r="J107" s="124"/>
      <c r="K107" s="124"/>
    </row>
    <row r="108" spans="1:12" ht="15.75">
      <c r="C108" s="124"/>
      <c r="D108" s="124"/>
      <c r="E108" s="124"/>
      <c r="F108" s="124"/>
      <c r="G108" s="124"/>
      <c r="H108" s="124"/>
      <c r="I108" s="124"/>
      <c r="J108" s="124"/>
      <c r="K108" s="124"/>
    </row>
    <row r="109" spans="1:12" ht="15.75">
      <c r="C109" s="124"/>
      <c r="D109" s="124"/>
      <c r="E109" s="124"/>
      <c r="F109" s="124"/>
      <c r="G109" s="124"/>
      <c r="H109" s="124"/>
      <c r="I109" s="124"/>
      <c r="J109" s="124"/>
      <c r="K109" s="124"/>
    </row>
    <row r="110" spans="1:12" ht="15.75">
      <c r="C110" s="124"/>
      <c r="D110" s="124"/>
      <c r="E110" s="124"/>
      <c r="F110" s="124"/>
      <c r="G110" s="124"/>
      <c r="H110" s="124"/>
      <c r="I110" s="124"/>
      <c r="J110" s="124"/>
      <c r="K110" s="124"/>
    </row>
    <row r="111" spans="1:12" ht="15.75">
      <c r="C111" s="124"/>
      <c r="D111" s="124"/>
      <c r="E111" s="124"/>
      <c r="F111" s="124"/>
      <c r="G111" s="124"/>
      <c r="H111" s="124"/>
      <c r="I111" s="124"/>
      <c r="J111" s="124"/>
      <c r="K111" s="124"/>
    </row>
    <row r="112" spans="1:12" ht="15.75">
      <c r="C112" s="124"/>
      <c r="D112" s="124"/>
      <c r="E112" s="124"/>
      <c r="F112" s="124"/>
      <c r="G112" s="124"/>
      <c r="H112" s="124"/>
      <c r="I112" s="124"/>
      <c r="J112" s="124"/>
      <c r="K112" s="124"/>
    </row>
    <row r="113" spans="3:11" ht="15.75">
      <c r="C113" s="124"/>
      <c r="D113" s="124"/>
      <c r="E113" s="124"/>
      <c r="F113" s="124"/>
      <c r="G113" s="124"/>
      <c r="H113" s="124"/>
      <c r="I113" s="124"/>
      <c r="J113" s="124"/>
      <c r="K113" s="124"/>
    </row>
    <row r="114" spans="3:11" ht="15.75">
      <c r="C114" s="124"/>
      <c r="D114" s="124"/>
      <c r="E114" s="124"/>
      <c r="F114" s="124"/>
      <c r="G114" s="124"/>
      <c r="H114" s="124"/>
      <c r="I114" s="124"/>
      <c r="J114" s="124"/>
      <c r="K114" s="124"/>
    </row>
  </sheetData>
  <sheetProtection selectLockedCells="1" selectUnlockedCells="1"/>
  <mergeCells count="2">
    <mergeCell ref="A6:L6"/>
    <mergeCell ref="A8:A9"/>
  </mergeCells>
  <hyperlinks>
    <hyperlink ref="A1" location="Index!A1" display="Back to index"/>
  </hyperlinks>
  <pageMargins left="0.7" right="0.7" top="0.75" bottom="0.75" header="0.51180555555555995" footer="0.51180555555555995"/>
  <pageSetup paperSize="9" firstPageNumber="0" orientation="portrait" horizontalDpi="300" verticalDpi="30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IV74"/>
  <sheetViews>
    <sheetView workbookViewId="0">
      <pane ySplit="9" topLeftCell="A35" activePane="bottomLeft" state="frozen"/>
      <selection activeCell="O15" sqref="O15"/>
      <selection pane="bottomLeft" activeCell="O15" sqref="O15"/>
    </sheetView>
  </sheetViews>
  <sheetFormatPr defaultColWidth="11.7109375" defaultRowHeight="15"/>
  <cols>
    <col min="1" max="2" width="11.7109375" style="108"/>
    <col min="3" max="3" width="12.140625" style="108" customWidth="1"/>
    <col min="4" max="4" width="11.7109375" style="108"/>
    <col min="5" max="5" width="12.140625" style="108" customWidth="1"/>
    <col min="6" max="6" width="11.7109375" style="108"/>
    <col min="7" max="7" width="12.140625" style="108" customWidth="1"/>
    <col min="8" max="16384" width="11.7109375" style="108"/>
  </cols>
  <sheetData>
    <row r="1" spans="1:256" s="129" customFormat="1">
      <c r="A1" s="40" t="s">
        <v>31</v>
      </c>
    </row>
    <row r="2" spans="1:256" s="129" customFormat="1" ht="14.25"/>
    <row r="3" spans="1:256" s="129" customFormat="1" ht="14.25"/>
    <row r="4" spans="1:256" s="129" customFormat="1" ht="14.25"/>
    <row r="5" spans="1:256" ht="15.75" thickBot="1">
      <c r="B5" s="130"/>
      <c r="C5" s="130"/>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c r="AQ5" s="130"/>
      <c r="AR5" s="130"/>
      <c r="AS5" s="130"/>
      <c r="AT5" s="130"/>
      <c r="AU5" s="130"/>
      <c r="AV5" s="130"/>
      <c r="AW5" s="130"/>
      <c r="AX5" s="130"/>
      <c r="AY5" s="130"/>
      <c r="AZ5" s="130"/>
      <c r="BA5" s="130"/>
      <c r="BB5" s="130"/>
      <c r="BC5" s="130"/>
      <c r="BD5" s="130"/>
      <c r="BE5" s="130"/>
      <c r="BF5" s="130"/>
      <c r="BG5" s="130"/>
      <c r="BH5" s="130"/>
      <c r="BI5" s="130"/>
      <c r="BJ5" s="130"/>
      <c r="BK5" s="130"/>
      <c r="BL5" s="130"/>
      <c r="BM5" s="130"/>
      <c r="BN5" s="130"/>
      <c r="BO5" s="130"/>
      <c r="BP5" s="130"/>
      <c r="BQ5" s="130"/>
      <c r="BR5" s="130"/>
      <c r="BS5" s="130"/>
      <c r="BT5" s="130"/>
      <c r="BU5" s="130"/>
      <c r="BV5" s="130"/>
      <c r="BW5" s="130"/>
      <c r="BX5" s="130"/>
      <c r="BY5" s="130"/>
      <c r="BZ5" s="130"/>
      <c r="CA5" s="130"/>
      <c r="CB5" s="130"/>
      <c r="CC5" s="130"/>
      <c r="CD5" s="130"/>
      <c r="CE5" s="130"/>
      <c r="CF5" s="130"/>
      <c r="CG5" s="130"/>
      <c r="CH5" s="130"/>
      <c r="CI5" s="130"/>
      <c r="CJ5" s="130"/>
      <c r="CK5" s="130"/>
      <c r="CL5" s="130"/>
      <c r="CM5" s="130"/>
      <c r="CN5" s="130"/>
      <c r="CO5" s="130"/>
      <c r="CP5" s="130"/>
      <c r="CQ5" s="130"/>
      <c r="CR5" s="130"/>
      <c r="CS5" s="130"/>
      <c r="CT5" s="130"/>
      <c r="CU5" s="130"/>
      <c r="CV5" s="130"/>
      <c r="CW5" s="130"/>
      <c r="CX5" s="130"/>
      <c r="CY5" s="130"/>
      <c r="CZ5" s="130"/>
      <c r="DA5" s="130"/>
      <c r="DB5" s="130"/>
      <c r="DC5" s="130"/>
      <c r="DD5" s="130"/>
      <c r="DE5" s="130"/>
      <c r="DF5" s="130"/>
      <c r="DG5" s="130"/>
      <c r="DH5" s="130"/>
      <c r="DI5" s="130"/>
      <c r="DJ5" s="130"/>
      <c r="DK5" s="130"/>
      <c r="DL5" s="130"/>
      <c r="DM5" s="130"/>
      <c r="DN5" s="130"/>
      <c r="DO5" s="130"/>
      <c r="DP5" s="130"/>
      <c r="DQ5" s="130"/>
      <c r="DR5" s="130"/>
      <c r="DS5" s="130"/>
      <c r="DT5" s="130"/>
      <c r="DU5" s="130"/>
      <c r="DV5" s="130"/>
      <c r="DW5" s="130"/>
      <c r="DX5" s="130"/>
      <c r="DY5" s="130"/>
      <c r="DZ5" s="130"/>
      <c r="EA5" s="130"/>
      <c r="EB5" s="130"/>
      <c r="EC5" s="130"/>
      <c r="ED5" s="130"/>
      <c r="EE5" s="130"/>
      <c r="EF5" s="130"/>
      <c r="EG5" s="130"/>
      <c r="EH5" s="130"/>
      <c r="EI5" s="130"/>
      <c r="EJ5" s="130"/>
      <c r="EK5" s="130"/>
      <c r="EL5" s="130"/>
      <c r="EM5" s="130"/>
      <c r="EN5" s="130"/>
      <c r="EO5" s="130"/>
      <c r="EP5" s="130"/>
      <c r="EQ5" s="130"/>
      <c r="ER5" s="130"/>
      <c r="ES5" s="130"/>
      <c r="ET5" s="130"/>
      <c r="EU5" s="130"/>
      <c r="EV5" s="130"/>
      <c r="EW5" s="130"/>
      <c r="EX5" s="130"/>
      <c r="EY5" s="130"/>
      <c r="EZ5" s="130"/>
      <c r="FA5" s="130"/>
      <c r="FB5" s="130"/>
      <c r="FC5" s="130"/>
      <c r="FD5" s="130"/>
      <c r="FE5" s="130"/>
      <c r="FF5" s="130"/>
      <c r="FG5" s="130"/>
      <c r="FH5" s="130"/>
      <c r="FI5" s="130"/>
      <c r="FJ5" s="130"/>
      <c r="FK5" s="130"/>
      <c r="FL5" s="130"/>
      <c r="FM5" s="130"/>
      <c r="FN5" s="130"/>
      <c r="FO5" s="130"/>
      <c r="FP5" s="130"/>
      <c r="FQ5" s="130"/>
      <c r="FR5" s="130"/>
      <c r="FS5" s="130"/>
      <c r="FT5" s="130"/>
      <c r="FU5" s="130"/>
      <c r="FV5" s="130"/>
      <c r="FW5" s="130"/>
      <c r="FX5" s="130"/>
      <c r="FY5" s="130"/>
      <c r="FZ5" s="130"/>
      <c r="GA5" s="130"/>
      <c r="GB5" s="130"/>
      <c r="GC5" s="130"/>
      <c r="GD5" s="130"/>
      <c r="GE5" s="130"/>
      <c r="GF5" s="130"/>
      <c r="GG5" s="130"/>
      <c r="GH5" s="130"/>
      <c r="GI5" s="130"/>
      <c r="GJ5" s="130"/>
      <c r="GK5" s="130"/>
      <c r="GL5" s="130"/>
      <c r="GM5" s="130"/>
      <c r="GN5" s="130"/>
      <c r="GO5" s="130"/>
      <c r="GP5" s="130"/>
      <c r="GQ5" s="130"/>
      <c r="GR5" s="130"/>
      <c r="GS5" s="130"/>
      <c r="GT5" s="130"/>
      <c r="GU5" s="130"/>
      <c r="GV5" s="130"/>
      <c r="GW5" s="130"/>
      <c r="GX5" s="130"/>
      <c r="GY5" s="130"/>
      <c r="GZ5" s="130"/>
      <c r="HA5" s="130"/>
      <c r="HB5" s="130"/>
      <c r="HC5" s="130"/>
      <c r="HD5" s="130"/>
      <c r="HE5" s="130"/>
      <c r="HF5" s="130"/>
      <c r="HG5" s="130"/>
      <c r="HH5" s="130"/>
      <c r="HI5" s="130"/>
      <c r="HJ5" s="130"/>
      <c r="HK5" s="130"/>
      <c r="HL5" s="130"/>
      <c r="HM5" s="130"/>
      <c r="HN5" s="130"/>
      <c r="HO5" s="130"/>
      <c r="HP5" s="130"/>
      <c r="HQ5" s="130"/>
      <c r="HR5" s="130"/>
      <c r="HS5" s="130"/>
      <c r="HT5" s="130"/>
      <c r="HU5" s="130"/>
      <c r="HV5" s="130"/>
      <c r="HW5" s="130"/>
      <c r="HX5" s="130"/>
      <c r="HY5" s="130"/>
      <c r="HZ5" s="130"/>
      <c r="IA5" s="130"/>
      <c r="IB5" s="130"/>
      <c r="IC5" s="130"/>
      <c r="ID5" s="130"/>
      <c r="IE5" s="130"/>
      <c r="IF5" s="130"/>
      <c r="IG5" s="130"/>
      <c r="IH5" s="130"/>
      <c r="II5" s="130"/>
      <c r="IJ5" s="130"/>
      <c r="IK5" s="130"/>
      <c r="IL5" s="130"/>
      <c r="IM5" s="130"/>
      <c r="IN5" s="130"/>
      <c r="IO5" s="130"/>
      <c r="IP5" s="130"/>
      <c r="IQ5" s="130"/>
      <c r="IR5" s="130"/>
      <c r="IS5" s="130"/>
      <c r="IT5" s="130"/>
      <c r="IU5" s="130"/>
      <c r="IV5" s="130"/>
    </row>
    <row r="6" spans="1:256" ht="24.95" customHeight="1">
      <c r="A6" s="405" t="s">
        <v>97</v>
      </c>
      <c r="B6" s="406"/>
      <c r="C6" s="406"/>
      <c r="D6" s="406"/>
      <c r="E6" s="406"/>
      <c r="F6" s="406"/>
      <c r="G6" s="406"/>
      <c r="H6" s="406"/>
      <c r="I6" s="406"/>
      <c r="J6" s="406"/>
      <c r="K6" s="406"/>
      <c r="L6" s="406"/>
      <c r="M6" s="407"/>
      <c r="N6" s="130"/>
      <c r="O6" s="130"/>
      <c r="P6" s="130"/>
      <c r="Q6" s="130"/>
      <c r="R6" s="130"/>
      <c r="S6" s="130"/>
      <c r="T6" s="130"/>
      <c r="U6" s="130"/>
      <c r="V6" s="130"/>
      <c r="W6" s="130"/>
      <c r="X6" s="130"/>
      <c r="Y6" s="130"/>
      <c r="Z6" s="130"/>
      <c r="AA6" s="130"/>
      <c r="AB6" s="130"/>
      <c r="AC6" s="130"/>
      <c r="AD6" s="130"/>
      <c r="AE6" s="130"/>
      <c r="AF6" s="130"/>
      <c r="AG6" s="130"/>
      <c r="AH6" s="130"/>
      <c r="AI6" s="130"/>
      <c r="AJ6" s="130"/>
      <c r="AK6" s="130"/>
      <c r="AL6" s="130"/>
      <c r="AM6" s="130"/>
      <c r="AN6" s="130"/>
      <c r="AO6" s="130"/>
      <c r="AP6" s="130"/>
      <c r="AQ6" s="130"/>
      <c r="AR6" s="130"/>
      <c r="AS6" s="130"/>
      <c r="AT6" s="130"/>
      <c r="AU6" s="130"/>
      <c r="AV6" s="130"/>
      <c r="AW6" s="130"/>
      <c r="AX6" s="130"/>
      <c r="AY6" s="130"/>
      <c r="AZ6" s="130"/>
      <c r="BA6" s="130"/>
      <c r="BB6" s="130"/>
      <c r="BC6" s="130"/>
      <c r="BD6" s="130"/>
      <c r="BE6" s="130"/>
      <c r="BF6" s="130"/>
      <c r="BG6" s="130"/>
      <c r="BH6" s="130"/>
      <c r="BI6" s="130"/>
      <c r="BJ6" s="130"/>
      <c r="BK6" s="130"/>
      <c r="BL6" s="130"/>
      <c r="BM6" s="130"/>
      <c r="BN6" s="130"/>
      <c r="BO6" s="130"/>
      <c r="BP6" s="130"/>
      <c r="BQ6" s="130"/>
      <c r="BR6" s="130"/>
      <c r="BS6" s="130"/>
      <c r="BT6" s="130"/>
      <c r="BU6" s="130"/>
      <c r="BV6" s="130"/>
      <c r="BW6" s="130"/>
      <c r="BX6" s="130"/>
      <c r="BY6" s="130"/>
      <c r="BZ6" s="130"/>
      <c r="CA6" s="130"/>
      <c r="CB6" s="130"/>
      <c r="CC6" s="130"/>
      <c r="CD6" s="130"/>
      <c r="CE6" s="130"/>
      <c r="CF6" s="130"/>
      <c r="CG6" s="130"/>
      <c r="CH6" s="130"/>
      <c r="CI6" s="130"/>
      <c r="CJ6" s="130"/>
      <c r="CK6" s="130"/>
      <c r="CL6" s="130"/>
      <c r="CM6" s="130"/>
      <c r="CN6" s="130"/>
      <c r="CO6" s="130"/>
      <c r="CP6" s="130"/>
      <c r="CQ6" s="130"/>
      <c r="CR6" s="130"/>
      <c r="CS6" s="130"/>
      <c r="CT6" s="130"/>
      <c r="CU6" s="130"/>
      <c r="CV6" s="130"/>
      <c r="CW6" s="130"/>
      <c r="CX6" s="130"/>
      <c r="CY6" s="130"/>
      <c r="CZ6" s="130"/>
      <c r="DA6" s="130"/>
      <c r="DB6" s="130"/>
      <c r="DC6" s="130"/>
      <c r="DD6" s="130"/>
      <c r="DE6" s="130"/>
      <c r="DF6" s="130"/>
      <c r="DG6" s="130"/>
      <c r="DH6" s="130"/>
      <c r="DI6" s="130"/>
      <c r="DJ6" s="130"/>
      <c r="DK6" s="130"/>
      <c r="DL6" s="130"/>
      <c r="DM6" s="130"/>
      <c r="DN6" s="130"/>
      <c r="DO6" s="130"/>
      <c r="DP6" s="130"/>
      <c r="DQ6" s="130"/>
      <c r="DR6" s="130"/>
      <c r="DS6" s="130"/>
      <c r="DT6" s="130"/>
      <c r="DU6" s="130"/>
      <c r="DV6" s="130"/>
      <c r="DW6" s="130"/>
      <c r="DX6" s="130"/>
      <c r="DY6" s="130"/>
      <c r="DZ6" s="130"/>
      <c r="EA6" s="130"/>
      <c r="EB6" s="130"/>
      <c r="EC6" s="130"/>
      <c r="ED6" s="130"/>
      <c r="EE6" s="130"/>
      <c r="EF6" s="130"/>
      <c r="EG6" s="130"/>
      <c r="EH6" s="130"/>
      <c r="EI6" s="130"/>
      <c r="EJ6" s="130"/>
      <c r="EK6" s="130"/>
      <c r="EL6" s="130"/>
      <c r="EM6" s="130"/>
      <c r="EN6" s="130"/>
      <c r="EO6" s="130"/>
      <c r="EP6" s="130"/>
      <c r="EQ6" s="130"/>
      <c r="ER6" s="130"/>
      <c r="ES6" s="130"/>
      <c r="ET6" s="130"/>
      <c r="EU6" s="130"/>
      <c r="EV6" s="130"/>
      <c r="EW6" s="130"/>
      <c r="EX6" s="130"/>
      <c r="EY6" s="130"/>
      <c r="EZ6" s="130"/>
      <c r="FA6" s="130"/>
      <c r="FB6" s="130"/>
      <c r="FC6" s="130"/>
      <c r="FD6" s="130"/>
      <c r="FE6" s="130"/>
      <c r="FF6" s="130"/>
      <c r="FG6" s="130"/>
      <c r="FH6" s="130"/>
      <c r="FI6" s="130"/>
      <c r="FJ6" s="130"/>
      <c r="FK6" s="130"/>
      <c r="FL6" s="130"/>
      <c r="FM6" s="130"/>
      <c r="FN6" s="130"/>
      <c r="FO6" s="130"/>
      <c r="FP6" s="130"/>
      <c r="FQ6" s="130"/>
      <c r="FR6" s="130"/>
      <c r="FS6" s="130"/>
      <c r="FT6" s="130"/>
      <c r="FU6" s="130"/>
      <c r="FV6" s="130"/>
      <c r="FW6" s="130"/>
      <c r="FX6" s="130"/>
      <c r="FY6" s="130"/>
      <c r="FZ6" s="130"/>
      <c r="GA6" s="130"/>
      <c r="GB6" s="130"/>
      <c r="GC6" s="130"/>
      <c r="GD6" s="130"/>
      <c r="GE6" s="130"/>
      <c r="GF6" s="130"/>
      <c r="GG6" s="130"/>
      <c r="GH6" s="130"/>
      <c r="GI6" s="130"/>
      <c r="GJ6" s="130"/>
      <c r="GK6" s="130"/>
      <c r="GL6" s="130"/>
      <c r="GM6" s="130"/>
      <c r="GN6" s="130"/>
      <c r="GO6" s="130"/>
      <c r="GP6" s="130"/>
      <c r="GQ6" s="130"/>
      <c r="GR6" s="130"/>
      <c r="GS6" s="130"/>
      <c r="GT6" s="130"/>
      <c r="GU6" s="130"/>
      <c r="GV6" s="130"/>
      <c r="GW6" s="130"/>
      <c r="GX6" s="130"/>
      <c r="GY6" s="130"/>
      <c r="GZ6" s="130"/>
      <c r="HA6" s="130"/>
      <c r="HB6" s="130"/>
      <c r="HC6" s="130"/>
      <c r="HD6" s="130"/>
      <c r="HE6" s="130"/>
      <c r="HF6" s="130"/>
      <c r="HG6" s="130"/>
      <c r="HH6" s="130"/>
      <c r="HI6" s="130"/>
      <c r="HJ6" s="130"/>
      <c r="HK6" s="130"/>
      <c r="HL6" s="130"/>
      <c r="HM6" s="130"/>
      <c r="HN6" s="130"/>
      <c r="HO6" s="130"/>
      <c r="HP6" s="130"/>
      <c r="HQ6" s="130"/>
      <c r="HR6" s="130"/>
      <c r="HS6" s="130"/>
      <c r="HT6" s="130"/>
      <c r="HU6" s="130"/>
      <c r="HV6" s="130"/>
      <c r="HW6" s="130"/>
      <c r="HX6" s="130"/>
      <c r="HY6" s="130"/>
      <c r="HZ6" s="130"/>
      <c r="IA6" s="130"/>
      <c r="IB6" s="130"/>
      <c r="IC6" s="130"/>
      <c r="ID6" s="130"/>
      <c r="IE6" s="130"/>
      <c r="IF6" s="130"/>
      <c r="IG6" s="130"/>
      <c r="IH6" s="130"/>
      <c r="II6" s="130"/>
      <c r="IJ6" s="130"/>
      <c r="IK6" s="130"/>
      <c r="IL6" s="130"/>
      <c r="IM6" s="130"/>
      <c r="IN6" s="130"/>
      <c r="IO6" s="130"/>
      <c r="IP6" s="130"/>
      <c r="IQ6" s="130"/>
      <c r="IR6" s="130"/>
      <c r="IS6" s="130"/>
      <c r="IT6" s="130"/>
      <c r="IU6" s="130"/>
      <c r="IV6" s="130"/>
    </row>
    <row r="7" spans="1:256">
      <c r="A7" s="131"/>
      <c r="B7" s="132"/>
      <c r="C7" s="133"/>
      <c r="D7" s="133"/>
      <c r="E7" s="133"/>
      <c r="F7" s="133"/>
      <c r="G7" s="133"/>
      <c r="H7" s="133"/>
      <c r="I7" s="133"/>
      <c r="J7" s="133"/>
      <c r="K7" s="133"/>
      <c r="L7" s="133"/>
      <c r="M7" s="134"/>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0"/>
      <c r="AU7" s="130"/>
      <c r="AV7" s="130"/>
      <c r="AW7" s="130"/>
      <c r="AX7" s="130"/>
      <c r="AY7" s="130"/>
      <c r="AZ7" s="130"/>
      <c r="BA7" s="130"/>
      <c r="BB7" s="130"/>
      <c r="BC7" s="130"/>
      <c r="BD7" s="130"/>
      <c r="BE7" s="130"/>
      <c r="BF7" s="130"/>
      <c r="BG7" s="130"/>
      <c r="BH7" s="130"/>
      <c r="BI7" s="130"/>
      <c r="BJ7" s="130"/>
      <c r="BK7" s="130"/>
      <c r="BL7" s="130"/>
      <c r="BM7" s="130"/>
      <c r="BN7" s="130"/>
      <c r="BO7" s="130"/>
      <c r="BP7" s="130"/>
      <c r="BQ7" s="130"/>
      <c r="BR7" s="130"/>
      <c r="BS7" s="130"/>
      <c r="BT7" s="130"/>
      <c r="BU7" s="130"/>
      <c r="BV7" s="130"/>
      <c r="BW7" s="130"/>
      <c r="BX7" s="130"/>
      <c r="BY7" s="130"/>
      <c r="BZ7" s="130"/>
      <c r="CA7" s="130"/>
      <c r="CB7" s="130"/>
      <c r="CC7" s="130"/>
      <c r="CD7" s="130"/>
      <c r="CE7" s="130"/>
      <c r="CF7" s="130"/>
      <c r="CG7" s="130"/>
      <c r="CH7" s="130"/>
      <c r="CI7" s="130"/>
      <c r="CJ7" s="130"/>
      <c r="CK7" s="130"/>
      <c r="CL7" s="130"/>
      <c r="CM7" s="130"/>
      <c r="CN7" s="130"/>
      <c r="CO7" s="130"/>
      <c r="CP7" s="130"/>
      <c r="CQ7" s="130"/>
      <c r="CR7" s="130"/>
      <c r="CS7" s="130"/>
      <c r="CT7" s="130"/>
      <c r="CU7" s="130"/>
      <c r="CV7" s="130"/>
      <c r="CW7" s="130"/>
      <c r="CX7" s="130"/>
      <c r="CY7" s="130"/>
      <c r="CZ7" s="130"/>
      <c r="DA7" s="130"/>
      <c r="DB7" s="130"/>
      <c r="DC7" s="130"/>
      <c r="DD7" s="130"/>
      <c r="DE7" s="130"/>
      <c r="DF7" s="130"/>
      <c r="DG7" s="130"/>
      <c r="DH7" s="130"/>
      <c r="DI7" s="130"/>
      <c r="DJ7" s="130"/>
      <c r="DK7" s="130"/>
      <c r="DL7" s="130"/>
      <c r="DM7" s="130"/>
      <c r="DN7" s="130"/>
      <c r="DO7" s="130"/>
      <c r="DP7" s="130"/>
      <c r="DQ7" s="130"/>
      <c r="DR7" s="130"/>
      <c r="DS7" s="130"/>
      <c r="DT7" s="130"/>
      <c r="DU7" s="130"/>
      <c r="DV7" s="130"/>
      <c r="DW7" s="130"/>
      <c r="DX7" s="130"/>
      <c r="DY7" s="130"/>
      <c r="DZ7" s="130"/>
      <c r="EA7" s="130"/>
      <c r="EB7" s="130"/>
      <c r="EC7" s="130"/>
      <c r="ED7" s="130"/>
      <c r="EE7" s="130"/>
      <c r="EF7" s="130"/>
      <c r="EG7" s="130"/>
      <c r="EH7" s="130"/>
      <c r="EI7" s="130"/>
      <c r="EJ7" s="130"/>
      <c r="EK7" s="130"/>
      <c r="EL7" s="130"/>
      <c r="EM7" s="130"/>
      <c r="EN7" s="130"/>
      <c r="EO7" s="130"/>
      <c r="EP7" s="130"/>
      <c r="EQ7" s="130"/>
      <c r="ER7" s="130"/>
      <c r="ES7" s="130"/>
      <c r="ET7" s="130"/>
      <c r="EU7" s="130"/>
      <c r="EV7" s="130"/>
      <c r="EW7" s="130"/>
      <c r="EX7" s="130"/>
      <c r="EY7" s="130"/>
      <c r="EZ7" s="130"/>
      <c r="FA7" s="130"/>
      <c r="FB7" s="130"/>
      <c r="FC7" s="130"/>
      <c r="FD7" s="130"/>
      <c r="FE7" s="130"/>
      <c r="FF7" s="130"/>
      <c r="FG7" s="130"/>
      <c r="FH7" s="130"/>
      <c r="FI7" s="130"/>
      <c r="FJ7" s="130"/>
      <c r="FK7" s="130"/>
      <c r="FL7" s="130"/>
      <c r="FM7" s="130"/>
      <c r="FN7" s="130"/>
      <c r="FO7" s="130"/>
      <c r="FP7" s="130"/>
      <c r="FQ7" s="130"/>
      <c r="FR7" s="130"/>
      <c r="FS7" s="130"/>
      <c r="FT7" s="130"/>
      <c r="FU7" s="130"/>
      <c r="FV7" s="130"/>
      <c r="FW7" s="130"/>
      <c r="FX7" s="130"/>
      <c r="FY7" s="130"/>
      <c r="FZ7" s="130"/>
      <c r="GA7" s="130"/>
      <c r="GB7" s="130"/>
      <c r="GC7" s="130"/>
      <c r="GD7" s="130"/>
      <c r="GE7" s="130"/>
      <c r="GF7" s="130"/>
      <c r="GG7" s="130"/>
      <c r="GH7" s="130"/>
      <c r="GI7" s="130"/>
      <c r="GJ7" s="130"/>
      <c r="GK7" s="130"/>
      <c r="GL7" s="130"/>
      <c r="GM7" s="130"/>
      <c r="GN7" s="130"/>
      <c r="GO7" s="130"/>
      <c r="GP7" s="130"/>
      <c r="GQ7" s="130"/>
      <c r="GR7" s="130"/>
      <c r="GS7" s="130"/>
      <c r="GT7" s="130"/>
      <c r="GU7" s="130"/>
      <c r="GV7" s="130"/>
      <c r="GW7" s="130"/>
      <c r="GX7" s="130"/>
      <c r="GY7" s="130"/>
      <c r="GZ7" s="130"/>
      <c r="HA7" s="130"/>
      <c r="HB7" s="130"/>
      <c r="HC7" s="130"/>
      <c r="HD7" s="130"/>
      <c r="HE7" s="130"/>
      <c r="HF7" s="130"/>
      <c r="HG7" s="130"/>
      <c r="HH7" s="130"/>
      <c r="HI7" s="130"/>
      <c r="HJ7" s="130"/>
      <c r="HK7" s="130"/>
      <c r="HL7" s="130"/>
      <c r="HM7" s="130"/>
      <c r="HN7" s="130"/>
      <c r="HO7" s="130"/>
      <c r="HP7" s="130"/>
      <c r="HQ7" s="130"/>
      <c r="HR7" s="130"/>
      <c r="HS7" s="130"/>
      <c r="HT7" s="130"/>
      <c r="HU7" s="130"/>
      <c r="HV7" s="130"/>
      <c r="HW7" s="130"/>
      <c r="HX7" s="130"/>
      <c r="HY7" s="130"/>
      <c r="HZ7" s="130"/>
      <c r="IA7" s="130"/>
      <c r="IB7" s="130"/>
      <c r="IC7" s="130"/>
      <c r="ID7" s="130"/>
      <c r="IE7" s="130"/>
      <c r="IF7" s="130"/>
      <c r="IG7" s="130"/>
      <c r="IH7" s="130"/>
      <c r="II7" s="130"/>
      <c r="IJ7" s="130"/>
      <c r="IK7" s="130"/>
      <c r="IL7" s="130"/>
      <c r="IM7" s="130"/>
      <c r="IN7" s="130"/>
      <c r="IO7" s="130"/>
      <c r="IP7" s="130"/>
      <c r="IQ7" s="130"/>
      <c r="IR7" s="130"/>
      <c r="IS7" s="130"/>
      <c r="IT7" s="130"/>
      <c r="IU7" s="130"/>
      <c r="IV7" s="130"/>
    </row>
    <row r="8" spans="1:256" ht="15.75" customHeight="1">
      <c r="A8" s="403" t="s">
        <v>95</v>
      </c>
      <c r="B8" s="99" t="s">
        <v>33</v>
      </c>
      <c r="C8" s="99" t="s">
        <v>34</v>
      </c>
      <c r="D8" s="99" t="s">
        <v>35</v>
      </c>
      <c r="E8" s="99" t="s">
        <v>36</v>
      </c>
      <c r="F8" s="99" t="s">
        <v>37</v>
      </c>
      <c r="G8" s="99" t="s">
        <v>38</v>
      </c>
      <c r="H8" s="99" t="s">
        <v>39</v>
      </c>
      <c r="I8" s="99" t="s">
        <v>40</v>
      </c>
      <c r="J8" s="99" t="s">
        <v>41</v>
      </c>
      <c r="K8" s="99" t="s">
        <v>42</v>
      </c>
      <c r="L8" s="99" t="s">
        <v>43</v>
      </c>
      <c r="M8" s="100" t="s">
        <v>44</v>
      </c>
      <c r="N8" s="130"/>
      <c r="O8" s="130"/>
      <c r="P8" s="130"/>
      <c r="Q8" s="130"/>
      <c r="R8" s="130"/>
      <c r="S8" s="130"/>
      <c r="T8" s="130"/>
      <c r="U8" s="130"/>
      <c r="V8" s="130"/>
      <c r="W8" s="130"/>
      <c r="X8" s="130"/>
      <c r="Y8" s="130"/>
      <c r="Z8" s="130"/>
      <c r="AA8" s="130"/>
      <c r="AB8" s="130"/>
      <c r="AC8" s="130"/>
      <c r="AD8" s="130"/>
      <c r="AE8" s="130"/>
      <c r="AF8" s="130"/>
      <c r="AG8" s="130"/>
      <c r="AH8" s="130"/>
      <c r="AI8" s="130"/>
      <c r="AJ8" s="130"/>
      <c r="AK8" s="130"/>
      <c r="AL8" s="130"/>
      <c r="AM8" s="130"/>
      <c r="AN8" s="130"/>
      <c r="AO8" s="130"/>
      <c r="AP8" s="130"/>
      <c r="AQ8" s="130"/>
      <c r="AR8" s="130"/>
      <c r="AS8" s="130"/>
      <c r="AT8" s="130"/>
      <c r="AU8" s="130"/>
      <c r="AV8" s="130"/>
      <c r="AW8" s="130"/>
      <c r="AX8" s="130"/>
      <c r="AY8" s="130"/>
      <c r="AZ8" s="130"/>
      <c r="BA8" s="130"/>
      <c r="BB8" s="130"/>
      <c r="BC8" s="130"/>
      <c r="BD8" s="130"/>
      <c r="BE8" s="130"/>
      <c r="BF8" s="130"/>
      <c r="BG8" s="130"/>
      <c r="BH8" s="130"/>
      <c r="BI8" s="130"/>
      <c r="BJ8" s="130"/>
      <c r="BK8" s="130"/>
      <c r="BL8" s="130"/>
      <c r="BM8" s="130"/>
      <c r="BN8" s="130"/>
      <c r="BO8" s="130"/>
      <c r="BP8" s="130"/>
      <c r="BQ8" s="130"/>
      <c r="BR8" s="130"/>
      <c r="BS8" s="130"/>
      <c r="BT8" s="130"/>
      <c r="BU8" s="130"/>
      <c r="BV8" s="130"/>
      <c r="BW8" s="130"/>
      <c r="BX8" s="130"/>
      <c r="BY8" s="130"/>
      <c r="BZ8" s="130"/>
      <c r="CA8" s="130"/>
      <c r="CB8" s="130"/>
      <c r="CC8" s="130"/>
      <c r="CD8" s="130"/>
      <c r="CE8" s="130"/>
      <c r="CF8" s="130"/>
      <c r="CG8" s="130"/>
      <c r="CH8" s="130"/>
      <c r="CI8" s="130"/>
      <c r="CJ8" s="130"/>
      <c r="CK8" s="130"/>
      <c r="CL8" s="130"/>
      <c r="CM8" s="130"/>
      <c r="CN8" s="130"/>
      <c r="CO8" s="130"/>
      <c r="CP8" s="130"/>
      <c r="CQ8" s="130"/>
      <c r="CR8" s="130"/>
      <c r="CS8" s="130"/>
      <c r="CT8" s="130"/>
      <c r="CU8" s="130"/>
      <c r="CV8" s="130"/>
      <c r="CW8" s="130"/>
      <c r="CX8" s="130"/>
      <c r="CY8" s="130"/>
      <c r="CZ8" s="130"/>
      <c r="DA8" s="130"/>
      <c r="DB8" s="130"/>
      <c r="DC8" s="130"/>
      <c r="DD8" s="130"/>
      <c r="DE8" s="130"/>
      <c r="DF8" s="130"/>
      <c r="DG8" s="130"/>
      <c r="DH8" s="130"/>
      <c r="DI8" s="130"/>
      <c r="DJ8" s="130"/>
      <c r="DK8" s="130"/>
      <c r="DL8" s="130"/>
      <c r="DM8" s="130"/>
      <c r="DN8" s="130"/>
      <c r="DO8" s="130"/>
      <c r="DP8" s="130"/>
      <c r="DQ8" s="130"/>
      <c r="DR8" s="130"/>
      <c r="DS8" s="130"/>
      <c r="DT8" s="130"/>
      <c r="DU8" s="130"/>
      <c r="DV8" s="130"/>
      <c r="DW8" s="130"/>
      <c r="DX8" s="130"/>
      <c r="DY8" s="130"/>
      <c r="DZ8" s="130"/>
      <c r="EA8" s="130"/>
      <c r="EB8" s="130"/>
      <c r="EC8" s="130"/>
      <c r="ED8" s="130"/>
      <c r="EE8" s="130"/>
      <c r="EF8" s="130"/>
      <c r="EG8" s="130"/>
      <c r="EH8" s="130"/>
      <c r="EI8" s="130"/>
      <c r="EJ8" s="130"/>
      <c r="EK8" s="130"/>
      <c r="EL8" s="130"/>
      <c r="EM8" s="130"/>
      <c r="EN8" s="130"/>
      <c r="EO8" s="130"/>
      <c r="EP8" s="130"/>
      <c r="EQ8" s="130"/>
      <c r="ER8" s="130"/>
      <c r="ES8" s="130"/>
      <c r="ET8" s="130"/>
      <c r="EU8" s="130"/>
      <c r="EV8" s="130"/>
      <c r="EW8" s="130"/>
      <c r="EX8" s="130"/>
      <c r="EY8" s="130"/>
      <c r="EZ8" s="130"/>
      <c r="FA8" s="130"/>
      <c r="FB8" s="130"/>
      <c r="FC8" s="130"/>
      <c r="FD8" s="130"/>
      <c r="FE8" s="130"/>
      <c r="FF8" s="130"/>
      <c r="FG8" s="130"/>
      <c r="FH8" s="130"/>
      <c r="FI8" s="130"/>
      <c r="FJ8" s="130"/>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0"/>
      <c r="GI8" s="130"/>
      <c r="GJ8" s="130"/>
      <c r="GK8" s="130"/>
      <c r="GL8" s="130"/>
      <c r="GM8" s="130"/>
      <c r="GN8" s="130"/>
      <c r="GO8" s="130"/>
      <c r="GP8" s="130"/>
      <c r="GQ8" s="130"/>
      <c r="GR8" s="130"/>
      <c r="GS8" s="130"/>
      <c r="GT8" s="130"/>
      <c r="GU8" s="130"/>
      <c r="GV8" s="130"/>
      <c r="GW8" s="130"/>
      <c r="GX8" s="130"/>
      <c r="GY8" s="130"/>
      <c r="GZ8" s="130"/>
      <c r="HA8" s="130"/>
      <c r="HB8" s="130"/>
      <c r="HC8" s="130"/>
      <c r="HD8" s="130"/>
      <c r="HE8" s="130"/>
      <c r="HF8" s="130"/>
      <c r="HG8" s="130"/>
      <c r="HH8" s="130"/>
      <c r="HI8" s="130"/>
      <c r="HJ8" s="130"/>
      <c r="HK8" s="130"/>
      <c r="HL8" s="130"/>
      <c r="HM8" s="130"/>
      <c r="HN8" s="130"/>
      <c r="HO8" s="130"/>
      <c r="HP8" s="130"/>
      <c r="HQ8" s="130"/>
      <c r="HR8" s="130"/>
      <c r="HS8" s="130"/>
      <c r="HT8" s="130"/>
      <c r="HU8" s="130"/>
      <c r="HV8" s="130"/>
      <c r="HW8" s="130"/>
      <c r="HX8" s="130"/>
      <c r="HY8" s="130"/>
      <c r="HZ8" s="130"/>
      <c r="IA8" s="130"/>
      <c r="IB8" s="130"/>
      <c r="IC8" s="130"/>
      <c r="ID8" s="130"/>
      <c r="IE8" s="130"/>
      <c r="IF8" s="130"/>
      <c r="IG8" s="130"/>
      <c r="IH8" s="130"/>
      <c r="II8" s="130"/>
      <c r="IJ8" s="130"/>
      <c r="IK8" s="130"/>
      <c r="IL8" s="130"/>
      <c r="IM8" s="130"/>
      <c r="IN8" s="130"/>
      <c r="IO8" s="130"/>
      <c r="IP8" s="130"/>
      <c r="IQ8" s="130"/>
      <c r="IR8" s="130"/>
      <c r="IS8" s="130"/>
      <c r="IT8" s="130"/>
      <c r="IU8" s="130"/>
      <c r="IV8" s="130"/>
    </row>
    <row r="9" spans="1:256" s="129" customFormat="1" ht="30" customHeight="1">
      <c r="A9" s="403"/>
      <c r="B9" s="118" t="s">
        <v>81</v>
      </c>
      <c r="C9" s="119" t="s">
        <v>82</v>
      </c>
      <c r="D9" s="120" t="s">
        <v>83</v>
      </c>
      <c r="E9" s="120" t="s">
        <v>84</v>
      </c>
      <c r="F9" s="120" t="s">
        <v>85</v>
      </c>
      <c r="G9" s="120" t="s">
        <v>86</v>
      </c>
      <c r="H9" s="120" t="s">
        <v>87</v>
      </c>
      <c r="I9" s="120" t="s">
        <v>88</v>
      </c>
      <c r="J9" s="120" t="s">
        <v>89</v>
      </c>
      <c r="K9" s="119" t="s">
        <v>90</v>
      </c>
      <c r="L9" s="135" t="s">
        <v>91</v>
      </c>
      <c r="M9" s="136" t="s">
        <v>58</v>
      </c>
      <c r="O9" s="137" t="s">
        <v>98</v>
      </c>
    </row>
    <row r="10" spans="1:256">
      <c r="A10" s="75">
        <v>1984</v>
      </c>
      <c r="B10" s="138">
        <f>SUM(C10:L10)</f>
        <v>542.49</v>
      </c>
      <c r="C10" s="139">
        <f>'TD3(m)'!C10+'TD3(f)'!C10</f>
        <v>8.6349999999999998</v>
      </c>
      <c r="D10" s="139">
        <f>'TD3(m)'!D10+'TD3(f)'!D10</f>
        <v>3.9489999999999998</v>
      </c>
      <c r="E10" s="139">
        <f>'TD3(m)'!E10+'TD3(f)'!E10</f>
        <v>9.4939999999999998</v>
      </c>
      <c r="F10" s="139">
        <f>'TD3(m)'!F10+'TD3(f)'!F10</f>
        <v>12.055999999999999</v>
      </c>
      <c r="G10" s="139">
        <f>'TD3(m)'!G10+'TD3(f)'!G10</f>
        <v>19.170999999999999</v>
      </c>
      <c r="H10" s="139">
        <f>'TD3(m)'!H10+'TD3(f)'!H10</f>
        <v>48.006999999999998</v>
      </c>
      <c r="I10" s="139">
        <f>'TD3(m)'!I10+'TD3(f)'!I10</f>
        <v>66.213000000000008</v>
      </c>
      <c r="J10" s="139">
        <f>'TD3(m)'!J10+'TD3(f)'!J10</f>
        <v>148.39600000000002</v>
      </c>
      <c r="K10" s="139">
        <f>'TD3(m)'!K10+'TD3(f)'!K10</f>
        <v>174.17599999999999</v>
      </c>
      <c r="L10" s="140">
        <f>'TD3(m)'!L10+'TD3(f)'!L10</f>
        <v>52.393000000000001</v>
      </c>
      <c r="M10" s="141">
        <f>SUM(E10:L10)</f>
        <v>529.90599999999995</v>
      </c>
      <c r="O10" s="142">
        <f>B10-'TD1'!H10</f>
        <v>0</v>
      </c>
    </row>
    <row r="11" spans="1:256">
      <c r="A11" s="75">
        <v>1985</v>
      </c>
      <c r="B11" s="143">
        <f t="shared" ref="B11:B37" si="0">SUM(C11:L11)</f>
        <v>552.49599999999998</v>
      </c>
      <c r="C11" s="139">
        <f>'TD3(m)'!C11+'TD3(f)'!C11</f>
        <v>8.5990000000000002</v>
      </c>
      <c r="D11" s="139">
        <f>'TD3(m)'!D11+'TD3(f)'!D11</f>
        <v>3.7679999999999998</v>
      </c>
      <c r="E11" s="139">
        <f>'TD3(m)'!E11+'TD3(f)'!E11</f>
        <v>9.0339999999999989</v>
      </c>
      <c r="F11" s="139">
        <f>'TD3(m)'!F11+'TD3(f)'!F11</f>
        <v>12.299999999999999</v>
      </c>
      <c r="G11" s="139">
        <f>'TD3(m)'!G11+'TD3(f)'!G11</f>
        <v>18.687999999999999</v>
      </c>
      <c r="H11" s="139">
        <f>'TD3(m)'!H11+'TD3(f)'!H11</f>
        <v>47.370000000000005</v>
      </c>
      <c r="I11" s="139">
        <f>'TD3(m)'!I11+'TD3(f)'!I11</f>
        <v>69.230999999999995</v>
      </c>
      <c r="J11" s="139">
        <f>'TD3(m)'!J11+'TD3(f)'!J11</f>
        <v>144.81299999999999</v>
      </c>
      <c r="K11" s="139">
        <f>'TD3(m)'!K11+'TD3(f)'!K11</f>
        <v>183.08499999999998</v>
      </c>
      <c r="L11" s="140">
        <f>'TD3(m)'!L11+'TD3(f)'!L11</f>
        <v>55.608000000000004</v>
      </c>
      <c r="M11" s="141">
        <f t="shared" ref="M11:M37" si="1">SUM(E11:L11)</f>
        <v>540.12899999999991</v>
      </c>
      <c r="O11" s="142">
        <f>B11-'TD1'!H11</f>
        <v>0</v>
      </c>
    </row>
    <row r="12" spans="1:256">
      <c r="A12" s="75">
        <v>1986</v>
      </c>
      <c r="B12" s="143">
        <f t="shared" si="0"/>
        <v>546.92600000000004</v>
      </c>
      <c r="C12" s="139">
        <f>'TD3(m)'!C12+'TD3(f)'!C12</f>
        <v>8.4510000000000005</v>
      </c>
      <c r="D12" s="139">
        <f>'TD3(m)'!D12+'TD3(f)'!D12</f>
        <v>3.6180000000000003</v>
      </c>
      <c r="E12" s="139">
        <f>'TD3(m)'!E12+'TD3(f)'!E12</f>
        <v>8.8999999999999986</v>
      </c>
      <c r="F12" s="139">
        <f>'TD3(m)'!F12+'TD3(f)'!F12</f>
        <v>12.225</v>
      </c>
      <c r="G12" s="139">
        <f>'TD3(m)'!G12+'TD3(f)'!G12</f>
        <v>18.905999999999999</v>
      </c>
      <c r="H12" s="139">
        <f>'TD3(m)'!H12+'TD3(f)'!H12</f>
        <v>45.847999999999999</v>
      </c>
      <c r="I12" s="139">
        <f>'TD3(m)'!I12+'TD3(f)'!I12</f>
        <v>73.111999999999995</v>
      </c>
      <c r="J12" s="139">
        <f>'TD3(m)'!J12+'TD3(f)'!J12</f>
        <v>136.08199999999999</v>
      </c>
      <c r="K12" s="139">
        <f>'TD3(m)'!K12+'TD3(f)'!K12</f>
        <v>182.23500000000001</v>
      </c>
      <c r="L12" s="140">
        <f>'TD3(m)'!L12+'TD3(f)'!L12</f>
        <v>57.549000000000007</v>
      </c>
      <c r="M12" s="141">
        <f t="shared" si="1"/>
        <v>534.85699999999997</v>
      </c>
      <c r="O12" s="142">
        <f>B12-'TD1'!H12</f>
        <v>0</v>
      </c>
    </row>
    <row r="13" spans="1:256">
      <c r="A13" s="75">
        <v>1987</v>
      </c>
      <c r="B13" s="143">
        <f t="shared" si="0"/>
        <v>527.46600000000001</v>
      </c>
      <c r="C13" s="139">
        <f>'TD3(m)'!C13+'TD3(f)'!C13</f>
        <v>8.0860000000000003</v>
      </c>
      <c r="D13" s="139">
        <f>'TD3(m)'!D13+'TD3(f)'!D13</f>
        <v>3.2650000000000001</v>
      </c>
      <c r="E13" s="139">
        <f>'TD3(m)'!E13+'TD3(f)'!E13</f>
        <v>8.4939999999999998</v>
      </c>
      <c r="F13" s="139">
        <f>'TD3(m)'!F13+'TD3(f)'!F13</f>
        <v>12.074999999999999</v>
      </c>
      <c r="G13" s="139">
        <f>'TD3(m)'!G13+'TD3(f)'!G13</f>
        <v>18.795999999999999</v>
      </c>
      <c r="H13" s="139">
        <f>'TD3(m)'!H13+'TD3(f)'!H13</f>
        <v>43.835000000000001</v>
      </c>
      <c r="I13" s="139">
        <f>'TD3(m)'!I13+'TD3(f)'!I13</f>
        <v>75.275000000000006</v>
      </c>
      <c r="J13" s="139">
        <f>'TD3(m)'!J13+'TD3(f)'!J13</f>
        <v>124.66499999999999</v>
      </c>
      <c r="K13" s="139">
        <f>'TD3(m)'!K13+'TD3(f)'!K13</f>
        <v>175.69400000000002</v>
      </c>
      <c r="L13" s="140">
        <f>'TD3(m)'!L13+'TD3(f)'!L13</f>
        <v>57.280999999999999</v>
      </c>
      <c r="M13" s="141">
        <f t="shared" si="1"/>
        <v>516.11500000000001</v>
      </c>
      <c r="O13" s="142">
        <f>B13-'TD1'!H13</f>
        <v>0</v>
      </c>
    </row>
    <row r="14" spans="1:256">
      <c r="A14" s="75">
        <v>1988</v>
      </c>
      <c r="B14" s="143">
        <f t="shared" si="0"/>
        <v>524.6</v>
      </c>
      <c r="C14" s="139">
        <f>'TD3(m)'!C14+'TD3(f)'!C14</f>
        <v>8.0489999999999995</v>
      </c>
      <c r="D14" s="139">
        <f>'TD3(m)'!D14+'TD3(f)'!D14</f>
        <v>3.2939999999999996</v>
      </c>
      <c r="E14" s="139">
        <f>'TD3(m)'!E14+'TD3(f)'!E14</f>
        <v>8.5860000000000003</v>
      </c>
      <c r="F14" s="139">
        <f>'TD3(m)'!F14+'TD3(f)'!F14</f>
        <v>12.131</v>
      </c>
      <c r="G14" s="139">
        <f>'TD3(m)'!G14+'TD3(f)'!G14</f>
        <v>19.255000000000003</v>
      </c>
      <c r="H14" s="139">
        <f>'TD3(m)'!H14+'TD3(f)'!H14</f>
        <v>42.362000000000002</v>
      </c>
      <c r="I14" s="139">
        <f>'TD3(m)'!I14+'TD3(f)'!I14</f>
        <v>77.484999999999999</v>
      </c>
      <c r="J14" s="139">
        <f>'TD3(m)'!J14+'TD3(f)'!J14</f>
        <v>116.887</v>
      </c>
      <c r="K14" s="139">
        <f>'TD3(m)'!K14+'TD3(f)'!K14</f>
        <v>177.029</v>
      </c>
      <c r="L14" s="140">
        <f>'TD3(m)'!L14+'TD3(f)'!L14</f>
        <v>59.521999999999998</v>
      </c>
      <c r="M14" s="141">
        <f t="shared" si="1"/>
        <v>513.25700000000006</v>
      </c>
      <c r="O14" s="142">
        <f>B14-'TD1'!H14</f>
        <v>0</v>
      </c>
    </row>
    <row r="15" spans="1:256">
      <c r="A15" s="75">
        <v>1989</v>
      </c>
      <c r="B15" s="143">
        <f t="shared" si="0"/>
        <v>529.28300000000002</v>
      </c>
      <c r="C15" s="139">
        <f>'TD3(m)'!C15+'TD3(f)'!C15</f>
        <v>7.7260000000000009</v>
      </c>
      <c r="D15" s="139">
        <f>'TD3(m)'!D15+'TD3(f)'!D15</f>
        <v>3.2509999999999999</v>
      </c>
      <c r="E15" s="139">
        <f>'TD3(m)'!E15+'TD3(f)'!E15</f>
        <v>8.8879999999999999</v>
      </c>
      <c r="F15" s="139">
        <f>'TD3(m)'!F15+'TD3(f)'!F15</f>
        <v>12.331</v>
      </c>
      <c r="G15" s="139">
        <f>'TD3(m)'!G15+'TD3(f)'!G15</f>
        <v>19.795000000000002</v>
      </c>
      <c r="H15" s="139">
        <f>'TD3(m)'!H15+'TD3(f)'!H15</f>
        <v>41.105000000000004</v>
      </c>
      <c r="I15" s="139">
        <f>'TD3(m)'!I15+'TD3(f)'!I15</f>
        <v>80.456000000000003</v>
      </c>
      <c r="J15" s="139">
        <f>'TD3(m)'!J15+'TD3(f)'!J15</f>
        <v>110.794</v>
      </c>
      <c r="K15" s="139">
        <f>'TD3(m)'!K15+'TD3(f)'!K15</f>
        <v>180.649</v>
      </c>
      <c r="L15" s="140">
        <f>'TD3(m)'!L15+'TD3(f)'!L15</f>
        <v>64.287999999999997</v>
      </c>
      <c r="M15" s="141">
        <f t="shared" si="1"/>
        <v>518.30599999999993</v>
      </c>
      <c r="O15" s="142">
        <f>B15-'TD1'!H15</f>
        <v>0</v>
      </c>
    </row>
    <row r="16" spans="1:256">
      <c r="A16" s="75">
        <v>1990</v>
      </c>
      <c r="B16" s="143">
        <f t="shared" si="0"/>
        <v>526.20100000000002</v>
      </c>
      <c r="C16" s="139">
        <f>'TD3(m)'!C16+'TD3(f)'!C16</f>
        <v>7.3970000000000002</v>
      </c>
      <c r="D16" s="139">
        <f>'TD3(m)'!D16+'TD3(f)'!D16</f>
        <v>3.0960000000000001</v>
      </c>
      <c r="E16" s="139">
        <f>'TD3(m)'!E16+'TD3(f)'!E16</f>
        <v>8.8390000000000004</v>
      </c>
      <c r="F16" s="139">
        <f>'TD3(m)'!F16+'TD3(f)'!F16</f>
        <v>12.574</v>
      </c>
      <c r="G16" s="139">
        <f>'TD3(m)'!G16+'TD3(f)'!G16</f>
        <v>20.439</v>
      </c>
      <c r="H16" s="139">
        <f>'TD3(m)'!H16+'TD3(f)'!H16</f>
        <v>38.677</v>
      </c>
      <c r="I16" s="139">
        <f>'TD3(m)'!I16+'TD3(f)'!I16</f>
        <v>77.376999999999995</v>
      </c>
      <c r="J16" s="139">
        <f>'TD3(m)'!J16+'TD3(f)'!J16</f>
        <v>108.381</v>
      </c>
      <c r="K16" s="139">
        <f>'TD3(m)'!K16+'TD3(f)'!K16</f>
        <v>181.66500000000002</v>
      </c>
      <c r="L16" s="140">
        <f>'TD3(m)'!L16+'TD3(f)'!L16</f>
        <v>67.756</v>
      </c>
      <c r="M16" s="141">
        <f t="shared" si="1"/>
        <v>515.70800000000008</v>
      </c>
      <c r="O16" s="142">
        <f>B16-'TD1'!H16</f>
        <v>0</v>
      </c>
    </row>
    <row r="17" spans="1:15">
      <c r="A17" s="75">
        <v>1991</v>
      </c>
      <c r="B17" s="143">
        <f t="shared" si="0"/>
        <v>524.68499999999995</v>
      </c>
      <c r="C17" s="139">
        <f>'TD3(m)'!C17+'TD3(f)'!C17</f>
        <v>7.3699999999999992</v>
      </c>
      <c r="D17" s="139">
        <f>'TD3(m)'!D17+'TD3(f)'!D17</f>
        <v>3.0020000000000002</v>
      </c>
      <c r="E17" s="139">
        <f>'TD3(m)'!E17+'TD3(f)'!E17</f>
        <v>9.043000000000001</v>
      </c>
      <c r="F17" s="139">
        <f>'TD3(m)'!F17+'TD3(f)'!F17</f>
        <v>12.813000000000001</v>
      </c>
      <c r="G17" s="139">
        <f>'TD3(m)'!G17+'TD3(f)'!G17</f>
        <v>21.777999999999999</v>
      </c>
      <c r="H17" s="139">
        <f>'TD3(m)'!H17+'TD3(f)'!H17</f>
        <v>36.807000000000002</v>
      </c>
      <c r="I17" s="139">
        <f>'TD3(m)'!I17+'TD3(f)'!I17</f>
        <v>76.926999999999992</v>
      </c>
      <c r="J17" s="139">
        <f>'TD3(m)'!J17+'TD3(f)'!J17</f>
        <v>106.809</v>
      </c>
      <c r="K17" s="139">
        <f>'TD3(m)'!K17+'TD3(f)'!K17</f>
        <v>180.12299999999999</v>
      </c>
      <c r="L17" s="140">
        <f>'TD3(m)'!L17+'TD3(f)'!L17</f>
        <v>70.013000000000005</v>
      </c>
      <c r="M17" s="141">
        <f t="shared" si="1"/>
        <v>514.31299999999999</v>
      </c>
      <c r="O17" s="142">
        <f>B17-'TD1'!H17</f>
        <v>0</v>
      </c>
    </row>
    <row r="18" spans="1:15">
      <c r="A18" s="75">
        <v>1992</v>
      </c>
      <c r="B18" s="143">
        <f t="shared" si="0"/>
        <v>521.53</v>
      </c>
      <c r="C18" s="139">
        <f>'TD3(m)'!C18+'TD3(f)'!C18</f>
        <v>6.718</v>
      </c>
      <c r="D18" s="139">
        <f>'TD3(m)'!D18+'TD3(f)'!D18</f>
        <v>2.7970000000000002</v>
      </c>
      <c r="E18" s="139">
        <f>'TD3(m)'!E18+'TD3(f)'!E18</f>
        <v>8.7210000000000001</v>
      </c>
      <c r="F18" s="139">
        <f>'TD3(m)'!F18+'TD3(f)'!F18</f>
        <v>13.157999999999999</v>
      </c>
      <c r="G18" s="139">
        <f>'TD3(m)'!G18+'TD3(f)'!G18</f>
        <v>22.561</v>
      </c>
      <c r="H18" s="139">
        <f>'TD3(m)'!H18+'TD3(f)'!H18</f>
        <v>35.466999999999999</v>
      </c>
      <c r="I18" s="139">
        <f>'TD3(m)'!I18+'TD3(f)'!I18</f>
        <v>75.774000000000001</v>
      </c>
      <c r="J18" s="139">
        <f>'TD3(m)'!J18+'TD3(f)'!J18</f>
        <v>104.38499999999999</v>
      </c>
      <c r="K18" s="139">
        <f>'TD3(m)'!K18+'TD3(f)'!K18</f>
        <v>178.578</v>
      </c>
      <c r="L18" s="140">
        <f>'TD3(m)'!L18+'TD3(f)'!L18</f>
        <v>73.371000000000009</v>
      </c>
      <c r="M18" s="141">
        <f t="shared" si="1"/>
        <v>512.01499999999999</v>
      </c>
      <c r="O18" s="142">
        <f>B18-'TD1'!H18</f>
        <v>0</v>
      </c>
    </row>
    <row r="19" spans="1:15">
      <c r="A19" s="75">
        <v>1993</v>
      </c>
      <c r="B19" s="143">
        <f t="shared" si="0"/>
        <v>532.26299999999992</v>
      </c>
      <c r="C19" s="139">
        <f>'TD3(m)'!C19+'TD3(f)'!C19</f>
        <v>6.22</v>
      </c>
      <c r="D19" s="139">
        <f>'TD3(m)'!D19+'TD3(f)'!D19</f>
        <v>2.69</v>
      </c>
      <c r="E19" s="139">
        <f>'TD3(m)'!E19+'TD3(f)'!E19</f>
        <v>8.6169999999999991</v>
      </c>
      <c r="F19" s="139">
        <f>'TD3(m)'!F19+'TD3(f)'!F19</f>
        <v>13.273</v>
      </c>
      <c r="G19" s="139">
        <f>'TD3(m)'!G19+'TD3(f)'!G19</f>
        <v>23.452999999999999</v>
      </c>
      <c r="H19" s="139">
        <f>'TD3(m)'!H19+'TD3(f)'!H19</f>
        <v>35.002000000000002</v>
      </c>
      <c r="I19" s="139">
        <f>'TD3(m)'!I19+'TD3(f)'!I19</f>
        <v>75.462000000000003</v>
      </c>
      <c r="J19" s="139">
        <f>'TD3(m)'!J19+'TD3(f)'!J19</f>
        <v>103.414</v>
      </c>
      <c r="K19" s="139">
        <f>'TD3(m)'!K19+'TD3(f)'!K19</f>
        <v>185.21699999999998</v>
      </c>
      <c r="L19" s="140">
        <f>'TD3(m)'!L19+'TD3(f)'!L19</f>
        <v>78.914999999999992</v>
      </c>
      <c r="M19" s="141">
        <f t="shared" si="1"/>
        <v>523.35299999999995</v>
      </c>
      <c r="O19" s="142">
        <f>B19-'TD1'!H19</f>
        <v>0</v>
      </c>
    </row>
    <row r="20" spans="1:15">
      <c r="A20" s="75">
        <v>1994</v>
      </c>
      <c r="B20" s="143">
        <f t="shared" si="0"/>
        <v>519.96500000000003</v>
      </c>
      <c r="C20" s="139">
        <f>'TD3(m)'!C20+'TD3(f)'!C20</f>
        <v>5.6310000000000002</v>
      </c>
      <c r="D20" s="139">
        <f>'TD3(m)'!D20+'TD3(f)'!D20</f>
        <v>2.5709999999999997</v>
      </c>
      <c r="E20" s="139">
        <f>'TD3(m)'!E20+'TD3(f)'!E20</f>
        <v>8.2089999999999996</v>
      </c>
      <c r="F20" s="139">
        <f>'TD3(m)'!F20+'TD3(f)'!F20</f>
        <v>13.215</v>
      </c>
      <c r="G20" s="139">
        <f>'TD3(m)'!G20+'TD3(f)'!G20</f>
        <v>24.009</v>
      </c>
      <c r="H20" s="139">
        <f>'TD3(m)'!H20+'TD3(f)'!H20</f>
        <v>34.225000000000001</v>
      </c>
      <c r="I20" s="139">
        <f>'TD3(m)'!I20+'TD3(f)'!I20</f>
        <v>73.033999999999992</v>
      </c>
      <c r="J20" s="139">
        <f>'TD3(m)'!J20+'TD3(f)'!J20</f>
        <v>100.47999999999999</v>
      </c>
      <c r="K20" s="139">
        <f>'TD3(m)'!K20+'TD3(f)'!K20</f>
        <v>178.93599999999998</v>
      </c>
      <c r="L20" s="140">
        <f>'TD3(m)'!L20+'TD3(f)'!L20</f>
        <v>79.655000000000001</v>
      </c>
      <c r="M20" s="141">
        <f t="shared" si="1"/>
        <v>511.76299999999992</v>
      </c>
      <c r="O20" s="142">
        <f>B20-'TD1'!H20</f>
        <v>0</v>
      </c>
    </row>
    <row r="21" spans="1:15">
      <c r="A21" s="75">
        <v>1995</v>
      </c>
      <c r="B21" s="143">
        <f t="shared" si="0"/>
        <v>531.61800000000005</v>
      </c>
      <c r="C21" s="139">
        <f>'TD3(m)'!C21+'TD3(f)'!C21</f>
        <v>4.9610000000000003</v>
      </c>
      <c r="D21" s="139">
        <f>'TD3(m)'!D21+'TD3(f)'!D21</f>
        <v>2.492</v>
      </c>
      <c r="E21" s="139">
        <f>'TD3(m)'!E21+'TD3(f)'!E21</f>
        <v>7.7989999999999995</v>
      </c>
      <c r="F21" s="139">
        <f>'TD3(m)'!F21+'TD3(f)'!F21</f>
        <v>12.974</v>
      </c>
      <c r="G21" s="139">
        <f>'TD3(m)'!G21+'TD3(f)'!G21</f>
        <v>24.864000000000001</v>
      </c>
      <c r="H21" s="139">
        <f>'TD3(m)'!H21+'TD3(f)'!H21</f>
        <v>33.383000000000003</v>
      </c>
      <c r="I21" s="139">
        <f>'TD3(m)'!I21+'TD3(f)'!I21</f>
        <v>73.040000000000006</v>
      </c>
      <c r="J21" s="139">
        <f>'TD3(m)'!J21+'TD3(f)'!J21</f>
        <v>107.119</v>
      </c>
      <c r="K21" s="139">
        <f>'TD3(m)'!K21+'TD3(f)'!K21</f>
        <v>179.01900000000001</v>
      </c>
      <c r="L21" s="140">
        <f>'TD3(m)'!L21+'TD3(f)'!L21</f>
        <v>85.966999999999999</v>
      </c>
      <c r="M21" s="141">
        <f t="shared" si="1"/>
        <v>524.16499999999996</v>
      </c>
      <c r="O21" s="142">
        <f>B21-'TD1'!H21</f>
        <v>0</v>
      </c>
    </row>
    <row r="22" spans="1:15">
      <c r="A22" s="75">
        <v>1996</v>
      </c>
      <c r="B22" s="143">
        <f t="shared" si="0"/>
        <v>535.77500000000009</v>
      </c>
      <c r="C22" s="139">
        <f>'TD3(m)'!C22+'TD3(f)'!C22</f>
        <v>4.8149999999999995</v>
      </c>
      <c r="D22" s="139">
        <f>'TD3(m)'!D22+'TD3(f)'!D22</f>
        <v>2.456</v>
      </c>
      <c r="E22" s="139">
        <f>'TD3(m)'!E22+'TD3(f)'!E22</f>
        <v>7.0190000000000001</v>
      </c>
      <c r="F22" s="139">
        <f>'TD3(m)'!F22+'TD3(f)'!F22</f>
        <v>12.044</v>
      </c>
      <c r="G22" s="139">
        <f>'TD3(m)'!G22+'TD3(f)'!G22</f>
        <v>24.075000000000003</v>
      </c>
      <c r="H22" s="139">
        <f>'TD3(m)'!H22+'TD3(f)'!H22</f>
        <v>34.185000000000002</v>
      </c>
      <c r="I22" s="139">
        <f>'TD3(m)'!I22+'TD3(f)'!I22</f>
        <v>71.765000000000001</v>
      </c>
      <c r="J22" s="139">
        <f>'TD3(m)'!J22+'TD3(f)'!J22</f>
        <v>114.88500000000001</v>
      </c>
      <c r="K22" s="139">
        <f>'TD3(m)'!K22+'TD3(f)'!K22</f>
        <v>173.36500000000001</v>
      </c>
      <c r="L22" s="140">
        <f>'TD3(m)'!L22+'TD3(f)'!L22</f>
        <v>91.165999999999997</v>
      </c>
      <c r="M22" s="141">
        <f t="shared" si="1"/>
        <v>528.50400000000002</v>
      </c>
      <c r="O22" s="142">
        <f>B22-'TD1'!H22</f>
        <v>0</v>
      </c>
    </row>
    <row r="23" spans="1:15">
      <c r="A23" s="75">
        <v>1997</v>
      </c>
      <c r="B23" s="143">
        <f t="shared" si="0"/>
        <v>530.31899999999996</v>
      </c>
      <c r="C23" s="139">
        <f>'TD3(m)'!C23+'TD3(f)'!C23</f>
        <v>4.7130000000000001</v>
      </c>
      <c r="D23" s="139">
        <f>'TD3(m)'!D23+'TD3(f)'!D23</f>
        <v>2.4319999999999999</v>
      </c>
      <c r="E23" s="139">
        <f>'TD3(m)'!E23+'TD3(f)'!E23</f>
        <v>6.4169999999999998</v>
      </c>
      <c r="F23" s="139">
        <f>'TD3(m)'!F23+'TD3(f)'!F23</f>
        <v>10.622</v>
      </c>
      <c r="G23" s="139">
        <f>'TD3(m)'!G23+'TD3(f)'!G23</f>
        <v>23.369</v>
      </c>
      <c r="H23" s="139">
        <f>'TD3(m)'!H23+'TD3(f)'!H23</f>
        <v>34.51</v>
      </c>
      <c r="I23" s="139">
        <f>'TD3(m)'!I23+'TD3(f)'!I23</f>
        <v>69.08</v>
      </c>
      <c r="J23" s="139">
        <f>'TD3(m)'!J23+'TD3(f)'!J23</f>
        <v>120.65100000000001</v>
      </c>
      <c r="K23" s="139">
        <f>'TD3(m)'!K23+'TD3(f)'!K23</f>
        <v>164.43599999999998</v>
      </c>
      <c r="L23" s="140">
        <f>'TD3(m)'!L23+'TD3(f)'!L23</f>
        <v>94.088999999999999</v>
      </c>
      <c r="M23" s="141">
        <f t="shared" si="1"/>
        <v>523.17399999999998</v>
      </c>
      <c r="O23" s="142">
        <f>B23-'TD1'!H23</f>
        <v>0</v>
      </c>
    </row>
    <row r="24" spans="1:15">
      <c r="A24" s="75">
        <f t="shared" ref="A24:A37" si="2">A23+1</f>
        <v>1998</v>
      </c>
      <c r="B24" s="143">
        <f t="shared" si="0"/>
        <v>534.005</v>
      </c>
      <c r="C24" s="139">
        <f>'TD3(m)'!C24+'TD3(f)'!C24</f>
        <v>4.5519999999999996</v>
      </c>
      <c r="D24" s="139">
        <f>'TD3(m)'!D24+'TD3(f)'!D24</f>
        <v>2.2770000000000001</v>
      </c>
      <c r="E24" s="139">
        <f>'TD3(m)'!E24+'TD3(f)'!E24</f>
        <v>6.2629999999999999</v>
      </c>
      <c r="F24" s="139">
        <f>'TD3(m)'!F24+'TD3(f)'!F24</f>
        <v>10.129</v>
      </c>
      <c r="G24" s="139">
        <f>'TD3(m)'!G24+'TD3(f)'!G24</f>
        <v>22.933</v>
      </c>
      <c r="H24" s="139">
        <f>'TD3(m)'!H24+'TD3(f)'!H24</f>
        <v>35.311</v>
      </c>
      <c r="I24" s="139">
        <f>'TD3(m)'!I24+'TD3(f)'!I24</f>
        <v>67.11099999999999</v>
      </c>
      <c r="J24" s="139">
        <f>'TD3(m)'!J24+'TD3(f)'!J24</f>
        <v>127.208</v>
      </c>
      <c r="K24" s="139">
        <f>'TD3(m)'!K24+'TD3(f)'!K24</f>
        <v>160.357</v>
      </c>
      <c r="L24" s="140">
        <f>'TD3(m)'!L24+'TD3(f)'!L24</f>
        <v>97.864000000000004</v>
      </c>
      <c r="M24" s="141">
        <f t="shared" si="1"/>
        <v>527.17600000000004</v>
      </c>
      <c r="O24" s="142">
        <f>B24-'TD1'!H24</f>
        <v>0</v>
      </c>
    </row>
    <row r="25" spans="1:15">
      <c r="A25" s="75">
        <f t="shared" si="2"/>
        <v>1999</v>
      </c>
      <c r="B25" s="143">
        <f t="shared" si="0"/>
        <v>537.66100000000006</v>
      </c>
      <c r="C25" s="139">
        <f>'TD3(m)'!C25+'TD3(f)'!C25</f>
        <v>4.3639999999999999</v>
      </c>
      <c r="D25" s="139">
        <f>'TD3(m)'!D25+'TD3(f)'!D25</f>
        <v>2.3820000000000001</v>
      </c>
      <c r="E25" s="139">
        <f>'TD3(m)'!E25+'TD3(f)'!E25</f>
        <v>6.0420000000000007</v>
      </c>
      <c r="F25" s="139">
        <f>'TD3(m)'!F25+'TD3(f)'!F25</f>
        <v>9.5830000000000002</v>
      </c>
      <c r="G25" s="139">
        <f>'TD3(m)'!G25+'TD3(f)'!G25</f>
        <v>22.902999999999999</v>
      </c>
      <c r="H25" s="139">
        <f>'TD3(m)'!H25+'TD3(f)'!H25</f>
        <v>36.317999999999998</v>
      </c>
      <c r="I25" s="139">
        <f>'TD3(m)'!I25+'TD3(f)'!I25</f>
        <v>65.105999999999995</v>
      </c>
      <c r="J25" s="139">
        <f>'TD3(m)'!J25+'TD3(f)'!J25</f>
        <v>132.262</v>
      </c>
      <c r="K25" s="139">
        <f>'TD3(m)'!K25+'TD3(f)'!K25</f>
        <v>155.80000000000001</v>
      </c>
      <c r="L25" s="140">
        <f>'TD3(m)'!L25+'TD3(f)'!L25</f>
        <v>102.90100000000001</v>
      </c>
      <c r="M25" s="141">
        <f t="shared" si="1"/>
        <v>530.91499999999996</v>
      </c>
      <c r="O25" s="142">
        <f>B25-'TD1'!H25</f>
        <v>0</v>
      </c>
    </row>
    <row r="26" spans="1:15">
      <c r="A26" s="75">
        <f t="shared" si="2"/>
        <v>2000</v>
      </c>
      <c r="B26" s="143">
        <f t="shared" si="0"/>
        <v>530.86400000000003</v>
      </c>
      <c r="C26" s="139">
        <f>'TD3(m)'!C26+'TD3(f)'!C26</f>
        <v>4.5449999999999999</v>
      </c>
      <c r="D26" s="139">
        <f>'TD3(m)'!D26+'TD3(f)'!D26</f>
        <v>2.3010000000000002</v>
      </c>
      <c r="E26" s="139">
        <f>'TD3(m)'!E26+'TD3(f)'!E26</f>
        <v>5.5459999999999994</v>
      </c>
      <c r="F26" s="139">
        <f>'TD3(m)'!F26+'TD3(f)'!F26</f>
        <v>9.4060000000000006</v>
      </c>
      <c r="G26" s="139">
        <f>'TD3(m)'!G26+'TD3(f)'!G26</f>
        <v>22.573</v>
      </c>
      <c r="H26" s="139">
        <f>'TD3(m)'!H26+'TD3(f)'!H26</f>
        <v>37.580999999999996</v>
      </c>
      <c r="I26" s="139">
        <f>'TD3(m)'!I26+'TD3(f)'!I26</f>
        <v>62.257999999999996</v>
      </c>
      <c r="J26" s="139">
        <f>'TD3(m)'!J26+'TD3(f)'!J26</f>
        <v>127.58800000000001</v>
      </c>
      <c r="K26" s="139">
        <f>'TD3(m)'!K26+'TD3(f)'!K26</f>
        <v>154.44400000000002</v>
      </c>
      <c r="L26" s="140">
        <f>'TD3(m)'!L26+'TD3(f)'!L26</f>
        <v>104.62200000000001</v>
      </c>
      <c r="M26" s="141">
        <f t="shared" si="1"/>
        <v>524.01800000000003</v>
      </c>
      <c r="O26" s="142">
        <f>B26-'TD1'!H26</f>
        <v>0</v>
      </c>
    </row>
    <row r="27" spans="1:15">
      <c r="A27" s="75">
        <f t="shared" si="2"/>
        <v>2001</v>
      </c>
      <c r="B27" s="143">
        <f t="shared" si="0"/>
        <v>531.07299999999998</v>
      </c>
      <c r="C27" s="139">
        <f>'TD3(m)'!C27+'TD3(f)'!C27</f>
        <v>4.5940000000000003</v>
      </c>
      <c r="D27" s="139">
        <f>'TD3(m)'!D27+'TD3(f)'!D27</f>
        <v>2.3410000000000002</v>
      </c>
      <c r="E27" s="139">
        <f>'TD3(m)'!E27+'TD3(f)'!E27</f>
        <v>5.601</v>
      </c>
      <c r="F27" s="139">
        <f>'TD3(m)'!F27+'TD3(f)'!F27</f>
        <v>9.3819999999999997</v>
      </c>
      <c r="G27" s="139">
        <f>'TD3(m)'!G27+'TD3(f)'!G27</f>
        <v>22.654</v>
      </c>
      <c r="H27" s="139">
        <f>'TD3(m)'!H27+'TD3(f)'!H27</f>
        <v>39.097999999999999</v>
      </c>
      <c r="I27" s="139">
        <f>'TD3(m)'!I27+'TD3(f)'!I27</f>
        <v>60.001999999999995</v>
      </c>
      <c r="J27" s="139">
        <f>'TD3(m)'!J27+'TD3(f)'!J27</f>
        <v>125.047</v>
      </c>
      <c r="K27" s="139">
        <f>'TD3(m)'!K27+'TD3(f)'!K27</f>
        <v>155.46699999999998</v>
      </c>
      <c r="L27" s="140">
        <f>'TD3(m)'!L27+'TD3(f)'!L27</f>
        <v>106.887</v>
      </c>
      <c r="M27" s="141">
        <f t="shared" si="1"/>
        <v>524.13799999999992</v>
      </c>
      <c r="O27" s="142">
        <f>B27-'TD1'!H27</f>
        <v>0</v>
      </c>
    </row>
    <row r="28" spans="1:15">
      <c r="A28" s="75">
        <f t="shared" si="2"/>
        <v>2002</v>
      </c>
      <c r="B28" s="143">
        <f t="shared" si="0"/>
        <v>535.14400000000001</v>
      </c>
      <c r="C28" s="139">
        <f>'TD3(m)'!C28+'TD3(f)'!C28</f>
        <v>4.2149999999999999</v>
      </c>
      <c r="D28" s="139">
        <f>'TD3(m)'!D28+'TD3(f)'!D28</f>
        <v>2.089</v>
      </c>
      <c r="E28" s="139">
        <f>'TD3(m)'!E28+'TD3(f)'!E28</f>
        <v>5.3860000000000001</v>
      </c>
      <c r="F28" s="139">
        <f>'TD3(m)'!F28+'TD3(f)'!F28</f>
        <v>8.9589999999999996</v>
      </c>
      <c r="G28" s="139">
        <f>'TD3(m)'!G28+'TD3(f)'!G28</f>
        <v>22.139000000000003</v>
      </c>
      <c r="H28" s="139">
        <f>'TD3(m)'!H28+'TD3(f)'!H28</f>
        <v>41.316000000000003</v>
      </c>
      <c r="I28" s="139">
        <f>'TD3(m)'!I28+'TD3(f)'!I28</f>
        <v>58.082999999999998</v>
      </c>
      <c r="J28" s="139">
        <f>'TD3(m)'!J28+'TD3(f)'!J28</f>
        <v>123.899</v>
      </c>
      <c r="K28" s="139">
        <f>'TD3(m)'!K28+'TD3(f)'!K28</f>
        <v>157.05099999999999</v>
      </c>
      <c r="L28" s="140">
        <f>'TD3(m)'!L28+'TD3(f)'!L28</f>
        <v>112.00700000000001</v>
      </c>
      <c r="M28" s="141">
        <f t="shared" si="1"/>
        <v>528.84</v>
      </c>
      <c r="O28" s="142">
        <f>B28-'TD1'!H28</f>
        <v>0</v>
      </c>
    </row>
    <row r="29" spans="1:15">
      <c r="A29" s="75">
        <f t="shared" si="2"/>
        <v>2003</v>
      </c>
      <c r="B29" s="143">
        <f t="shared" si="0"/>
        <v>552.33899999999994</v>
      </c>
      <c r="C29" s="139">
        <f>'TD3(m)'!C29+'TD3(f)'!C29</f>
        <v>4.1459999999999999</v>
      </c>
      <c r="D29" s="139">
        <f>'TD3(m)'!D29+'TD3(f)'!D29</f>
        <v>1.9159999999999999</v>
      </c>
      <c r="E29" s="139">
        <f>'TD3(m)'!E29+'TD3(f)'!E29</f>
        <v>4.8540000000000001</v>
      </c>
      <c r="F29" s="139">
        <f>'TD3(m)'!F29+'TD3(f)'!F29</f>
        <v>8.8349999999999991</v>
      </c>
      <c r="G29" s="139">
        <f>'TD3(m)'!G29+'TD3(f)'!G29</f>
        <v>21.733000000000001</v>
      </c>
      <c r="H29" s="139">
        <f>'TD3(m)'!H29+'TD3(f)'!H29</f>
        <v>42.978999999999999</v>
      </c>
      <c r="I29" s="139">
        <f>'TD3(m)'!I29+'TD3(f)'!I29</f>
        <v>57.527999999999999</v>
      </c>
      <c r="J29" s="139">
        <f>'TD3(m)'!J29+'TD3(f)'!J29</f>
        <v>125.099</v>
      </c>
      <c r="K29" s="139">
        <f>'TD3(m)'!K29+'TD3(f)'!K29</f>
        <v>163.59399999999999</v>
      </c>
      <c r="L29" s="140">
        <f>'TD3(m)'!L29+'TD3(f)'!L29</f>
        <v>121.655</v>
      </c>
      <c r="M29" s="141">
        <f t="shared" si="1"/>
        <v>546.27700000000004</v>
      </c>
      <c r="O29" s="142">
        <f>B29-'TD1'!H29</f>
        <v>0</v>
      </c>
    </row>
    <row r="30" spans="1:15">
      <c r="A30" s="75">
        <f t="shared" si="2"/>
        <v>2004</v>
      </c>
      <c r="B30" s="143">
        <f t="shared" si="0"/>
        <v>509.42899999999997</v>
      </c>
      <c r="C30" s="139">
        <f>'TD3(m)'!C30+'TD3(f)'!C30</f>
        <v>3.9390000000000001</v>
      </c>
      <c r="D30" s="139">
        <f>'TD3(m)'!D30+'TD3(f)'!D30</f>
        <v>1.7729999999999999</v>
      </c>
      <c r="E30" s="139">
        <f>'TD3(m)'!E30+'TD3(f)'!E30</f>
        <v>4.5250000000000004</v>
      </c>
      <c r="F30" s="139">
        <f>'TD3(m)'!F30+'TD3(f)'!F30</f>
        <v>8.152000000000001</v>
      </c>
      <c r="G30" s="139">
        <f>'TD3(m)'!G30+'TD3(f)'!G30</f>
        <v>20.580000000000002</v>
      </c>
      <c r="H30" s="139">
        <f>'TD3(m)'!H30+'TD3(f)'!H30</f>
        <v>42.11</v>
      </c>
      <c r="I30" s="139">
        <f>'TD3(m)'!I30+'TD3(f)'!I30</f>
        <v>53.941000000000003</v>
      </c>
      <c r="J30" s="139">
        <f>'TD3(m)'!J30+'TD3(f)'!J30</f>
        <v>115.276</v>
      </c>
      <c r="K30" s="139">
        <f>'TD3(m)'!K30+'TD3(f)'!K30</f>
        <v>149.80000000000001</v>
      </c>
      <c r="L30" s="140">
        <f>'TD3(m)'!L30+'TD3(f)'!L30</f>
        <v>109.333</v>
      </c>
      <c r="M30" s="141">
        <f t="shared" si="1"/>
        <v>503.71699999999998</v>
      </c>
      <c r="O30" s="142">
        <f>B30-'TD1'!H30</f>
        <v>0</v>
      </c>
    </row>
    <row r="31" spans="1:15">
      <c r="A31" s="75">
        <f t="shared" si="2"/>
        <v>2005</v>
      </c>
      <c r="B31" s="143">
        <f t="shared" si="0"/>
        <v>527.53300000000002</v>
      </c>
      <c r="C31" s="139">
        <f>'TD3(m)'!C31+'TD3(f)'!C31</f>
        <v>3.7170000000000001</v>
      </c>
      <c r="D31" s="139">
        <f>'TD3(m)'!D31+'TD3(f)'!D31</f>
        <v>1.7270000000000001</v>
      </c>
      <c r="E31" s="139">
        <f>'TD3(m)'!E31+'TD3(f)'!E31</f>
        <v>4.5250000000000004</v>
      </c>
      <c r="F31" s="139">
        <f>'TD3(m)'!F31+'TD3(f)'!F31</f>
        <v>7.8559999999999999</v>
      </c>
      <c r="G31" s="139">
        <f>'TD3(m)'!G31+'TD3(f)'!G31</f>
        <v>20.051000000000002</v>
      </c>
      <c r="H31" s="139">
        <f>'TD3(m)'!H31+'TD3(f)'!H31</f>
        <v>43.847000000000001</v>
      </c>
      <c r="I31" s="139">
        <f>'TD3(m)'!I31+'TD3(f)'!I31</f>
        <v>54.222999999999999</v>
      </c>
      <c r="J31" s="139">
        <f>'TD3(m)'!J31+'TD3(f)'!J31</f>
        <v>115.11499999999999</v>
      </c>
      <c r="K31" s="139">
        <f>'TD3(m)'!K31+'TD3(f)'!K31</f>
        <v>163.97399999999999</v>
      </c>
      <c r="L31" s="140">
        <f>'TD3(m)'!L31+'TD3(f)'!L31</f>
        <v>112.49799999999999</v>
      </c>
      <c r="M31" s="141">
        <f t="shared" si="1"/>
        <v>522.08899999999994</v>
      </c>
      <c r="O31" s="142">
        <f>B31-'TD1'!H31</f>
        <v>0</v>
      </c>
    </row>
    <row r="32" spans="1:15">
      <c r="A32" s="75">
        <f t="shared" si="2"/>
        <v>2006</v>
      </c>
      <c r="B32" s="143">
        <f t="shared" si="0"/>
        <v>516.41599999999994</v>
      </c>
      <c r="C32" s="139">
        <f>'TD3(m)'!C32+'TD3(f)'!C32</f>
        <v>3.8319999999999999</v>
      </c>
      <c r="D32" s="139">
        <f>'TD3(m)'!D32+'TD3(f)'!D32</f>
        <v>1.663</v>
      </c>
      <c r="E32" s="139">
        <f>'TD3(m)'!E32+'TD3(f)'!E32</f>
        <v>4.2809999999999997</v>
      </c>
      <c r="F32" s="139">
        <f>'TD3(m)'!F32+'TD3(f)'!F32</f>
        <v>7.5310000000000006</v>
      </c>
      <c r="G32" s="139">
        <f>'TD3(m)'!G32+'TD3(f)'!G32</f>
        <v>19.48</v>
      </c>
      <c r="H32" s="139">
        <f>'TD3(m)'!H32+'TD3(f)'!H32</f>
        <v>43.558</v>
      </c>
      <c r="I32" s="139">
        <f>'TD3(m)'!I32+'TD3(f)'!I32</f>
        <v>54.566000000000003</v>
      </c>
      <c r="J32" s="139">
        <f>'TD3(m)'!J32+'TD3(f)'!J32</f>
        <v>110.27799999999999</v>
      </c>
      <c r="K32" s="139">
        <f>'TD3(m)'!K32+'TD3(f)'!K32</f>
        <v>168.22899999999998</v>
      </c>
      <c r="L32" s="140">
        <f>'TD3(m)'!L32+'TD3(f)'!L32</f>
        <v>102.99799999999999</v>
      </c>
      <c r="M32" s="141">
        <f t="shared" si="1"/>
        <v>510.92099999999999</v>
      </c>
      <c r="O32" s="142">
        <f>B32-'TD1'!H32</f>
        <v>0</v>
      </c>
    </row>
    <row r="33" spans="1:15">
      <c r="A33" s="75">
        <f t="shared" si="2"/>
        <v>2007</v>
      </c>
      <c r="B33" s="143">
        <f t="shared" si="0"/>
        <v>521.01599999999996</v>
      </c>
      <c r="C33" s="139">
        <f>'TD3(m)'!C33+'TD3(f)'!C33</f>
        <v>3.7320000000000002</v>
      </c>
      <c r="D33" s="139">
        <f>'TD3(m)'!D33+'TD3(f)'!D33</f>
        <v>1.548</v>
      </c>
      <c r="E33" s="139">
        <f>'TD3(m)'!E33+'TD3(f)'!E33</f>
        <v>4.3419999999999996</v>
      </c>
      <c r="F33" s="139">
        <f>'TD3(m)'!F33+'TD3(f)'!F33</f>
        <v>7.0880000000000001</v>
      </c>
      <c r="G33" s="139">
        <f>'TD3(m)'!G33+'TD3(f)'!G33</f>
        <v>18.721</v>
      </c>
      <c r="H33" s="139">
        <f>'TD3(m)'!H33+'TD3(f)'!H33</f>
        <v>42.912999999999997</v>
      </c>
      <c r="I33" s="139">
        <f>'TD3(m)'!I33+'TD3(f)'!I33</f>
        <v>55.884999999999998</v>
      </c>
      <c r="J33" s="139">
        <f>'TD3(m)'!J33+'TD3(f)'!J33</f>
        <v>107.361</v>
      </c>
      <c r="K33" s="139">
        <f>'TD3(m)'!K33+'TD3(f)'!K33</f>
        <v>179.286</v>
      </c>
      <c r="L33" s="140">
        <f>'TD3(m)'!L33+'TD3(f)'!L33</f>
        <v>100.13999999999999</v>
      </c>
      <c r="M33" s="141">
        <f t="shared" si="1"/>
        <v>515.73599999999999</v>
      </c>
      <c r="O33" s="142">
        <f>B33-'TD1'!H33</f>
        <v>0</v>
      </c>
    </row>
    <row r="34" spans="1:15">
      <c r="A34" s="75">
        <f t="shared" si="2"/>
        <v>2008</v>
      </c>
      <c r="B34" s="143">
        <f t="shared" si="0"/>
        <v>532.13099999999997</v>
      </c>
      <c r="C34" s="139">
        <f>'TD3(m)'!C34+'TD3(f)'!C34</f>
        <v>3.75</v>
      </c>
      <c r="D34" s="139">
        <f>'TD3(m)'!D34+'TD3(f)'!D34</f>
        <v>1.464</v>
      </c>
      <c r="E34" s="139">
        <f>'TD3(m)'!E34+'TD3(f)'!E34</f>
        <v>4.2610000000000001</v>
      </c>
      <c r="F34" s="139">
        <f>'TD3(m)'!F34+'TD3(f)'!F34</f>
        <v>7.0060000000000002</v>
      </c>
      <c r="G34" s="139">
        <f>'TD3(m)'!G34+'TD3(f)'!G34</f>
        <v>18.393000000000001</v>
      </c>
      <c r="H34" s="139">
        <f>'TD3(m)'!H34+'TD3(f)'!H34</f>
        <v>42.403999999999996</v>
      </c>
      <c r="I34" s="139">
        <f>'TD3(m)'!I34+'TD3(f)'!I34</f>
        <v>57.460999999999999</v>
      </c>
      <c r="J34" s="139">
        <f>'TD3(m)'!J34+'TD3(f)'!J34</f>
        <v>106.46199999999999</v>
      </c>
      <c r="K34" s="139">
        <f>'TD3(m)'!K34+'TD3(f)'!K34</f>
        <v>190.74</v>
      </c>
      <c r="L34" s="140">
        <f>'TD3(m)'!L34+'TD3(f)'!L34</f>
        <v>100.19</v>
      </c>
      <c r="M34" s="141">
        <f t="shared" si="1"/>
        <v>526.91699999999992</v>
      </c>
      <c r="O34" s="142">
        <f>B34-'TD1'!H34</f>
        <v>0</v>
      </c>
    </row>
    <row r="35" spans="1:15">
      <c r="A35" s="75">
        <f t="shared" si="2"/>
        <v>2009</v>
      </c>
      <c r="B35" s="143">
        <f t="shared" si="0"/>
        <v>538.11599999999999</v>
      </c>
      <c r="C35" s="139">
        <f>'TD3(m)'!C35+'TD3(f)'!C35</f>
        <v>3.8010000000000002</v>
      </c>
      <c r="D35" s="139">
        <f>'TD3(m)'!D35+'TD3(f)'!D35</f>
        <v>1.534</v>
      </c>
      <c r="E35" s="139">
        <f>'TD3(m)'!E35+'TD3(f)'!E35</f>
        <v>4.2270000000000003</v>
      </c>
      <c r="F35" s="139">
        <f>'TD3(m)'!F35+'TD3(f)'!F35</f>
        <v>6.9819999999999993</v>
      </c>
      <c r="G35" s="139">
        <f>'TD3(m)'!G35+'TD3(f)'!G35</f>
        <v>18.254999999999999</v>
      </c>
      <c r="H35" s="139">
        <f>'TD3(m)'!H35+'TD3(f)'!H35</f>
        <v>42.415999999999997</v>
      </c>
      <c r="I35" s="139">
        <f>'TD3(m)'!I35+'TD3(f)'!I35</f>
        <v>59.005000000000003</v>
      </c>
      <c r="J35" s="139">
        <f>'TD3(m)'!J35+'TD3(f)'!J35</f>
        <v>102.964</v>
      </c>
      <c r="K35" s="139">
        <f>'TD3(m)'!K35+'TD3(f)'!K35</f>
        <v>198.78899999999999</v>
      </c>
      <c r="L35" s="140">
        <f>'TD3(m)'!L35+'TD3(f)'!L35</f>
        <v>100.143</v>
      </c>
      <c r="M35" s="141">
        <f t="shared" si="1"/>
        <v>532.78099999999995</v>
      </c>
      <c r="O35" s="142">
        <f>B35-'TD1'!H35</f>
        <v>0</v>
      </c>
    </row>
    <row r="36" spans="1:15">
      <c r="A36" s="75">
        <f t="shared" si="2"/>
        <v>2010</v>
      </c>
      <c r="B36" s="143">
        <f t="shared" si="0"/>
        <v>540.46900000000005</v>
      </c>
      <c r="C36" s="139">
        <f>'TD3(m)'!C36+'TD3(f)'!C36</f>
        <v>3.6209999999999996</v>
      </c>
      <c r="D36" s="139">
        <f>'TD3(m)'!D36+'TD3(f)'!D36</f>
        <v>1.4139999999999999</v>
      </c>
      <c r="E36" s="139">
        <f>'TD3(m)'!E36+'TD3(f)'!E36</f>
        <v>4.0289999999999999</v>
      </c>
      <c r="F36" s="139">
        <f>'TD3(m)'!F36+'TD3(f)'!F36</f>
        <v>6.718</v>
      </c>
      <c r="G36" s="139">
        <f>'TD3(m)'!G36+'TD3(f)'!G36</f>
        <v>17.621000000000002</v>
      </c>
      <c r="H36" s="139">
        <f>'TD3(m)'!H36+'TD3(f)'!H36</f>
        <v>41.404000000000003</v>
      </c>
      <c r="I36" s="139">
        <f>'TD3(m)'!I36+'TD3(f)'!I36</f>
        <v>61.843000000000004</v>
      </c>
      <c r="J36" s="139">
        <f>'TD3(m)'!J36+'TD3(f)'!J36</f>
        <v>99.456999999999994</v>
      </c>
      <c r="K36" s="139">
        <f>'TD3(m)'!K36+'TD3(f)'!K36</f>
        <v>195.89699999999999</v>
      </c>
      <c r="L36" s="140">
        <f>'TD3(m)'!L36+'TD3(f)'!L36</f>
        <v>108.46499999999999</v>
      </c>
      <c r="M36" s="141">
        <f t="shared" si="1"/>
        <v>535.43399999999997</v>
      </c>
      <c r="O36" s="142">
        <f>B36-'TD1'!H36</f>
        <v>0</v>
      </c>
    </row>
    <row r="37" spans="1:15" ht="15.75" thickBot="1">
      <c r="A37" s="89">
        <f t="shared" si="2"/>
        <v>2011</v>
      </c>
      <c r="B37" s="144">
        <f t="shared" si="0"/>
        <v>534.79499999999996</v>
      </c>
      <c r="C37" s="145">
        <f>'TD3(m)'!C37+'TD3(f)'!C37</f>
        <v>3.4079999999999999</v>
      </c>
      <c r="D37" s="145">
        <f>'TD3(m)'!D37+'TD3(f)'!D37</f>
        <v>1.341</v>
      </c>
      <c r="E37" s="145">
        <f>'TD3(m)'!E37+'TD3(f)'!E37</f>
        <v>3.9710000000000001</v>
      </c>
      <c r="F37" s="145">
        <f>'TD3(m)'!F37+'TD3(f)'!F37</f>
        <v>6.4430000000000005</v>
      </c>
      <c r="G37" s="145">
        <f>'TD3(m)'!G37+'TD3(f)'!G37</f>
        <v>16.981999999999999</v>
      </c>
      <c r="H37" s="145">
        <f>'TD3(m)'!H37+'TD3(f)'!H37</f>
        <v>40.637999999999998</v>
      </c>
      <c r="I37" s="145">
        <f>'TD3(m)'!I37+'TD3(f)'!I37</f>
        <v>63.019000000000005</v>
      </c>
      <c r="J37" s="145">
        <f>'TD3(m)'!J37+'TD3(f)'!J37</f>
        <v>94.454000000000008</v>
      </c>
      <c r="K37" s="145">
        <f>'TD3(m)'!K37+'TD3(f)'!K37</f>
        <v>189.84100000000001</v>
      </c>
      <c r="L37" s="146">
        <f>'TD3(m)'!L37+'TD3(f)'!L37</f>
        <v>114.69800000000001</v>
      </c>
      <c r="M37" s="147">
        <f t="shared" si="1"/>
        <v>530.04600000000005</v>
      </c>
      <c r="O37" s="142">
        <f>B37-'TD1'!H37</f>
        <v>0</v>
      </c>
    </row>
    <row r="39" spans="1:15">
      <c r="A39" s="128" t="s">
        <v>99</v>
      </c>
    </row>
    <row r="40" spans="1:15">
      <c r="A40" s="128" t="s">
        <v>100</v>
      </c>
    </row>
    <row r="41" spans="1:15">
      <c r="A41" s="128" t="s">
        <v>101</v>
      </c>
    </row>
    <row r="42" spans="1:15">
      <c r="A42" s="128" t="s">
        <v>102</v>
      </c>
    </row>
    <row r="43" spans="1:15">
      <c r="A43" s="128" t="s">
        <v>103</v>
      </c>
    </row>
    <row r="44" spans="1:15">
      <c r="A44" s="128" t="s">
        <v>104</v>
      </c>
    </row>
    <row r="56" spans="1:11" ht="15.75">
      <c r="A56" s="113"/>
      <c r="B56" s="113"/>
      <c r="C56" s="113"/>
      <c r="D56" s="113"/>
      <c r="E56" s="113"/>
      <c r="F56" s="113"/>
      <c r="G56" s="113"/>
      <c r="H56" s="113"/>
      <c r="I56" s="113"/>
      <c r="J56" s="113"/>
      <c r="K56" s="113"/>
    </row>
    <row r="57" spans="1:11" ht="15.75">
      <c r="A57" s="113"/>
      <c r="B57" s="113"/>
      <c r="C57" s="113"/>
      <c r="D57" s="113"/>
      <c r="E57" s="113"/>
      <c r="F57" s="113"/>
      <c r="G57" s="113"/>
      <c r="H57" s="113"/>
      <c r="I57" s="113"/>
      <c r="J57" s="113"/>
      <c r="K57" s="113"/>
    </row>
    <row r="58" spans="1:11" ht="15.75">
      <c r="A58" s="113"/>
      <c r="B58" s="113"/>
      <c r="C58" s="113"/>
      <c r="D58" s="113"/>
      <c r="E58" s="113"/>
      <c r="F58" s="113"/>
      <c r="G58" s="113"/>
      <c r="H58" s="113"/>
      <c r="I58" s="113"/>
      <c r="J58" s="113"/>
      <c r="K58" s="113"/>
    </row>
    <row r="60" spans="1:11" ht="15.75">
      <c r="A60" s="113"/>
      <c r="B60" s="113"/>
      <c r="C60" s="113"/>
      <c r="D60" s="113"/>
      <c r="E60" s="113"/>
      <c r="F60" s="113"/>
      <c r="G60" s="113"/>
      <c r="H60" s="113"/>
      <c r="I60" s="113"/>
      <c r="J60" s="113"/>
      <c r="K60" s="113"/>
    </row>
    <row r="61" spans="1:11" ht="15.75">
      <c r="A61" s="113"/>
      <c r="B61" s="113"/>
      <c r="C61" s="113"/>
      <c r="D61" s="113"/>
      <c r="E61" s="113"/>
      <c r="F61" s="113"/>
      <c r="G61" s="113"/>
      <c r="H61" s="113"/>
      <c r="I61" s="113"/>
      <c r="J61" s="113"/>
      <c r="K61" s="113"/>
    </row>
    <row r="62" spans="1:11" ht="15.75">
      <c r="A62" s="113"/>
      <c r="B62" s="113"/>
      <c r="C62" s="113"/>
      <c r="D62" s="113"/>
      <c r="E62" s="113"/>
      <c r="F62" s="113"/>
      <c r="G62" s="113"/>
      <c r="H62" s="113"/>
      <c r="I62" s="113"/>
      <c r="J62" s="113"/>
      <c r="K62" s="113"/>
    </row>
    <row r="64" spans="1:11" ht="15.75">
      <c r="A64" s="113"/>
      <c r="B64" s="113"/>
      <c r="C64" s="113"/>
      <c r="D64" s="113"/>
      <c r="E64" s="113"/>
      <c r="F64" s="113"/>
      <c r="G64" s="113"/>
      <c r="H64" s="113"/>
      <c r="I64" s="113"/>
      <c r="J64" s="113"/>
      <c r="K64" s="113"/>
    </row>
    <row r="65" spans="1:11" ht="15.75">
      <c r="A65" s="113"/>
      <c r="B65" s="113"/>
      <c r="C65" s="113"/>
      <c r="D65" s="113"/>
      <c r="E65" s="113"/>
      <c r="F65" s="113"/>
      <c r="G65" s="113"/>
      <c r="H65" s="113"/>
      <c r="I65" s="113"/>
      <c r="J65" s="113"/>
      <c r="K65" s="113"/>
    </row>
    <row r="66" spans="1:11" ht="15.75">
      <c r="A66" s="113"/>
      <c r="B66" s="113"/>
      <c r="C66" s="113"/>
      <c r="D66" s="113"/>
      <c r="E66" s="113"/>
      <c r="F66" s="113"/>
      <c r="G66" s="113"/>
      <c r="H66" s="113"/>
      <c r="I66" s="113"/>
      <c r="J66" s="113"/>
      <c r="K66" s="113"/>
    </row>
    <row r="68" spans="1:11" ht="15.75">
      <c r="A68" s="113"/>
      <c r="B68" s="113"/>
      <c r="C68" s="113"/>
      <c r="D68" s="113"/>
      <c r="E68" s="113"/>
      <c r="F68" s="113"/>
      <c r="G68" s="113"/>
      <c r="H68" s="113"/>
      <c r="I68" s="113"/>
      <c r="J68" s="113"/>
      <c r="K68" s="113"/>
    </row>
    <row r="69" spans="1:11" ht="15.75">
      <c r="A69" s="113"/>
      <c r="B69" s="113"/>
      <c r="C69" s="113"/>
      <c r="D69" s="113"/>
      <c r="E69" s="113"/>
      <c r="F69" s="113"/>
      <c r="G69" s="113"/>
      <c r="H69" s="113"/>
      <c r="I69" s="113"/>
      <c r="J69" s="113"/>
      <c r="K69" s="113"/>
    </row>
    <row r="70" spans="1:11" ht="15.75">
      <c r="A70" s="113"/>
      <c r="B70" s="113"/>
      <c r="C70" s="113"/>
      <c r="D70" s="113"/>
      <c r="E70" s="113"/>
      <c r="F70" s="113"/>
      <c r="G70" s="113"/>
      <c r="H70" s="113"/>
      <c r="I70" s="113"/>
      <c r="J70" s="113"/>
      <c r="K70" s="113"/>
    </row>
    <row r="72" spans="1:11" ht="15.75">
      <c r="A72" s="113"/>
      <c r="B72" s="113"/>
      <c r="C72" s="113"/>
      <c r="D72" s="113"/>
      <c r="E72" s="113"/>
      <c r="F72" s="113"/>
      <c r="G72" s="113"/>
      <c r="H72" s="113"/>
      <c r="I72" s="113"/>
      <c r="J72" s="113"/>
      <c r="K72" s="113"/>
    </row>
    <row r="73" spans="1:11" ht="15.75">
      <c r="A73" s="113"/>
      <c r="B73" s="113"/>
      <c r="C73" s="113"/>
      <c r="D73" s="113"/>
      <c r="E73" s="113"/>
      <c r="F73" s="113"/>
      <c r="G73" s="113"/>
      <c r="H73" s="113"/>
      <c r="I73" s="113"/>
      <c r="J73" s="113"/>
      <c r="K73" s="113"/>
    </row>
    <row r="74" spans="1:11" ht="15.75">
      <c r="A74" s="113"/>
      <c r="B74" s="113"/>
      <c r="C74" s="113"/>
      <c r="D74" s="113"/>
      <c r="E74" s="113"/>
      <c r="F74" s="113"/>
      <c r="G74" s="113"/>
      <c r="H74" s="113"/>
      <c r="I74" s="113"/>
      <c r="J74" s="113"/>
      <c r="K74" s="113"/>
    </row>
  </sheetData>
  <sheetProtection selectLockedCells="1" selectUnlockedCells="1"/>
  <mergeCells count="2">
    <mergeCell ref="A6:M6"/>
    <mergeCell ref="A8:A9"/>
  </mergeCells>
  <hyperlinks>
    <hyperlink ref="A1" location="Index!A1" display="Back to index"/>
  </hyperlinks>
  <printOptions horizontalCentered="1" verticalCentered="1"/>
  <pageMargins left="0.78749999999999998" right="0.78749999999999998" top="0.98402777777778005" bottom="0.98402777777778005" header="0.51180555555555995" footer="0.51180555555555995"/>
  <pageSetup paperSize="9" firstPageNumber="0" fitToHeight="4" orientation="portrait" horizontalDpi="300" verticalDpi="300"/>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IV104"/>
  <sheetViews>
    <sheetView workbookViewId="0">
      <pane xSplit="1" ySplit="9" topLeftCell="B10" activePane="bottomRight" state="frozen"/>
      <selection activeCell="O15" sqref="O15"/>
      <selection pane="topRight" activeCell="O15" sqref="O15"/>
      <selection pane="bottomLeft" activeCell="O15" sqref="O15"/>
      <selection pane="bottomRight" activeCell="O15" sqref="O15"/>
    </sheetView>
  </sheetViews>
  <sheetFormatPr defaultColWidth="9.140625" defaultRowHeight="15"/>
  <cols>
    <col min="1" max="2" width="11.7109375" style="111" customWidth="1"/>
    <col min="3" max="3" width="12.140625" style="111" customWidth="1"/>
    <col min="4" max="4" width="11.7109375" style="111" customWidth="1"/>
    <col min="5" max="5" width="12.140625" style="111" customWidth="1"/>
    <col min="6" max="6" width="11.7109375" style="111" customWidth="1"/>
    <col min="7" max="7" width="12.140625" style="111" customWidth="1"/>
    <col min="8" max="16384" width="9.140625" style="111"/>
  </cols>
  <sheetData>
    <row r="1" spans="1:256" ht="15.75">
      <c r="A1" s="40" t="s">
        <v>31</v>
      </c>
    </row>
    <row r="2" spans="1:256" s="110" customFormat="1" ht="15.75">
      <c r="A2" s="109"/>
      <c r="B2" s="109"/>
      <c r="C2" s="109"/>
      <c r="D2" s="109"/>
      <c r="E2" s="109"/>
      <c r="F2" s="109"/>
      <c r="G2" s="109"/>
      <c r="H2" s="109"/>
      <c r="I2" s="109"/>
      <c r="J2" s="109"/>
      <c r="K2" s="109"/>
      <c r="L2" s="109"/>
      <c r="M2" s="109"/>
      <c r="N2" s="109"/>
      <c r="O2" s="109"/>
    </row>
    <row r="3" spans="1:256" s="110" customFormat="1" ht="15.75">
      <c r="A3" s="109"/>
      <c r="B3" s="109"/>
      <c r="C3" s="109"/>
      <c r="D3" s="109"/>
      <c r="E3" s="109"/>
      <c r="F3" s="109"/>
      <c r="G3" s="109"/>
      <c r="H3" s="109"/>
      <c r="I3" s="109"/>
      <c r="J3" s="109"/>
      <c r="K3" s="109"/>
      <c r="L3" s="109"/>
      <c r="M3" s="109"/>
      <c r="N3" s="109"/>
      <c r="O3" s="109"/>
    </row>
    <row r="4" spans="1:256" ht="16.5" thickBot="1">
      <c r="B4" s="112"/>
      <c r="C4" s="112"/>
      <c r="D4" s="112"/>
      <c r="E4" s="112"/>
      <c r="F4" s="112"/>
      <c r="G4" s="112"/>
      <c r="H4" s="112"/>
      <c r="I4" s="112"/>
      <c r="J4" s="112"/>
      <c r="K4" s="112"/>
      <c r="L4" s="112"/>
      <c r="M4" s="112"/>
      <c r="N4" s="112"/>
      <c r="O4" s="112"/>
      <c r="P4" s="113"/>
      <c r="Q4" s="113"/>
      <c r="R4" s="113"/>
      <c r="S4" s="113"/>
      <c r="T4" s="113"/>
      <c r="U4" s="113"/>
      <c r="V4" s="113"/>
      <c r="W4" s="113"/>
      <c r="X4" s="113"/>
      <c r="Y4" s="113"/>
      <c r="Z4" s="113"/>
      <c r="AA4" s="113"/>
      <c r="AB4" s="113"/>
      <c r="AC4" s="113"/>
      <c r="AD4" s="113"/>
      <c r="AE4" s="113"/>
      <c r="AF4" s="113"/>
      <c r="AG4" s="113"/>
      <c r="AH4" s="113"/>
      <c r="AI4" s="113"/>
      <c r="AJ4" s="113"/>
      <c r="AK4" s="113"/>
      <c r="AL4" s="113"/>
      <c r="AM4" s="113"/>
      <c r="AN4" s="113"/>
      <c r="AO4" s="113"/>
      <c r="AP4" s="113"/>
      <c r="AQ4" s="113"/>
      <c r="AR4" s="113"/>
      <c r="AS4" s="113"/>
      <c r="AT4" s="113"/>
      <c r="AU4" s="113"/>
      <c r="AV4" s="113"/>
      <c r="AW4" s="113"/>
      <c r="AX4" s="113"/>
      <c r="AY4" s="113"/>
      <c r="AZ4" s="113"/>
      <c r="BA4" s="113"/>
      <c r="BB4" s="113"/>
      <c r="BC4" s="113"/>
      <c r="BD4" s="113"/>
      <c r="BE4" s="113"/>
      <c r="BF4" s="113"/>
      <c r="BG4" s="113"/>
      <c r="BH4" s="113"/>
      <c r="BI4" s="113"/>
      <c r="BJ4" s="113"/>
      <c r="BK4" s="113"/>
      <c r="BL4" s="113"/>
      <c r="BM4" s="113"/>
      <c r="BN4" s="113"/>
      <c r="BO4" s="113"/>
      <c r="BP4" s="113"/>
      <c r="BQ4" s="113"/>
      <c r="BR4" s="113"/>
      <c r="BS4" s="113"/>
      <c r="BT4" s="113"/>
      <c r="BU4" s="113"/>
      <c r="BV4" s="113"/>
      <c r="BW4" s="113"/>
      <c r="BX4" s="113"/>
      <c r="BY4" s="113"/>
      <c r="BZ4" s="113"/>
      <c r="CA4" s="113"/>
      <c r="CB4" s="113"/>
      <c r="CC4" s="113"/>
      <c r="CD4" s="113"/>
      <c r="CE4" s="113"/>
      <c r="CF4" s="113"/>
      <c r="CG4" s="113"/>
      <c r="CH4" s="113"/>
      <c r="CI4" s="113"/>
      <c r="CJ4" s="113"/>
      <c r="CK4" s="113"/>
      <c r="CL4" s="113"/>
      <c r="CM4" s="113"/>
      <c r="CN4" s="113"/>
      <c r="CO4" s="113"/>
      <c r="CP4" s="113"/>
      <c r="CQ4" s="113"/>
      <c r="CR4" s="113"/>
      <c r="CS4" s="113"/>
      <c r="CT4" s="113"/>
      <c r="CU4" s="113"/>
      <c r="CV4" s="113"/>
      <c r="CW4" s="113"/>
      <c r="CX4" s="113"/>
      <c r="CY4" s="113"/>
      <c r="CZ4" s="113"/>
      <c r="DA4" s="113"/>
      <c r="DB4" s="113"/>
      <c r="DC4" s="113"/>
      <c r="DD4" s="113"/>
      <c r="DE4" s="113"/>
      <c r="DF4" s="113"/>
      <c r="DG4" s="113"/>
      <c r="DH4" s="113"/>
      <c r="DI4" s="113"/>
      <c r="DJ4" s="113"/>
      <c r="DK4" s="113"/>
      <c r="DL4" s="113"/>
      <c r="DM4" s="113"/>
      <c r="DN4" s="113"/>
      <c r="DO4" s="113"/>
      <c r="DP4" s="113"/>
      <c r="DQ4" s="113"/>
      <c r="DR4" s="113"/>
      <c r="DS4" s="113"/>
      <c r="DT4" s="113"/>
      <c r="DU4" s="113"/>
      <c r="DV4" s="113"/>
      <c r="DW4" s="113"/>
      <c r="DX4" s="113"/>
      <c r="DY4" s="113"/>
      <c r="DZ4" s="113"/>
      <c r="EA4" s="113"/>
      <c r="EB4" s="113"/>
      <c r="EC4" s="113"/>
      <c r="ED4" s="113"/>
      <c r="EE4" s="113"/>
      <c r="EF4" s="113"/>
      <c r="EG4" s="113"/>
      <c r="EH4" s="113"/>
      <c r="EI4" s="113"/>
      <c r="EJ4" s="113"/>
      <c r="EK4" s="113"/>
      <c r="EL4" s="113"/>
      <c r="EM4" s="113"/>
      <c r="EN4" s="113"/>
      <c r="EO4" s="113"/>
      <c r="EP4" s="113"/>
      <c r="EQ4" s="113"/>
      <c r="ER4" s="113"/>
      <c r="ES4" s="113"/>
      <c r="ET4" s="113"/>
      <c r="EU4" s="113"/>
      <c r="EV4" s="113"/>
      <c r="EW4" s="113"/>
      <c r="EX4" s="113"/>
      <c r="EY4" s="113"/>
      <c r="EZ4" s="113"/>
      <c r="FA4" s="113"/>
      <c r="FB4" s="113"/>
      <c r="FC4" s="113"/>
      <c r="FD4" s="113"/>
      <c r="FE4" s="113"/>
      <c r="FF4" s="113"/>
      <c r="FG4" s="113"/>
      <c r="FH4" s="113"/>
      <c r="FI4" s="113"/>
      <c r="FJ4" s="113"/>
      <c r="FK4" s="113"/>
      <c r="FL4" s="113"/>
      <c r="FM4" s="113"/>
      <c r="FN4" s="113"/>
      <c r="FO4" s="113"/>
      <c r="FP4" s="113"/>
      <c r="FQ4" s="113"/>
      <c r="FR4" s="113"/>
      <c r="FS4" s="113"/>
      <c r="FT4" s="113"/>
      <c r="FU4" s="113"/>
      <c r="FV4" s="113"/>
      <c r="FW4" s="113"/>
      <c r="FX4" s="113"/>
      <c r="FY4" s="113"/>
      <c r="FZ4" s="113"/>
      <c r="GA4" s="113"/>
      <c r="GB4" s="113"/>
      <c r="GC4" s="113"/>
      <c r="GD4" s="113"/>
      <c r="GE4" s="113"/>
      <c r="GF4" s="113"/>
      <c r="GG4" s="113"/>
      <c r="GH4" s="113"/>
      <c r="GI4" s="113"/>
      <c r="GJ4" s="113"/>
      <c r="GK4" s="113"/>
      <c r="GL4" s="113"/>
      <c r="GM4" s="113"/>
      <c r="GN4" s="113"/>
      <c r="GO4" s="113"/>
      <c r="GP4" s="113"/>
      <c r="GQ4" s="113"/>
      <c r="GR4" s="113"/>
      <c r="GS4" s="113"/>
      <c r="GT4" s="113"/>
      <c r="GU4" s="113"/>
      <c r="GV4" s="113"/>
      <c r="GW4" s="113"/>
      <c r="GX4" s="113"/>
      <c r="GY4" s="113"/>
      <c r="GZ4" s="113"/>
      <c r="HA4" s="113"/>
      <c r="HB4" s="113"/>
      <c r="HC4" s="113"/>
      <c r="HD4" s="113"/>
      <c r="HE4" s="113"/>
      <c r="HF4" s="113"/>
      <c r="HG4" s="113"/>
      <c r="HH4" s="113"/>
      <c r="HI4" s="113"/>
      <c r="HJ4" s="113"/>
      <c r="HK4" s="113"/>
      <c r="HL4" s="113"/>
      <c r="HM4" s="113"/>
      <c r="HN4" s="113"/>
      <c r="HO4" s="113"/>
      <c r="HP4" s="113"/>
      <c r="HQ4" s="113"/>
      <c r="HR4" s="113"/>
      <c r="HS4" s="113"/>
      <c r="HT4" s="113"/>
      <c r="HU4" s="113"/>
      <c r="HV4" s="113"/>
      <c r="HW4" s="113"/>
      <c r="HX4" s="113"/>
      <c r="HY4" s="113"/>
      <c r="HZ4" s="113"/>
      <c r="IA4" s="113"/>
      <c r="IB4" s="113"/>
      <c r="IC4" s="113"/>
      <c r="ID4" s="113"/>
      <c r="IE4" s="113"/>
      <c r="IF4" s="113"/>
      <c r="IG4" s="113"/>
      <c r="IH4" s="113"/>
      <c r="II4" s="113"/>
      <c r="IJ4" s="113"/>
      <c r="IK4" s="113"/>
      <c r="IL4" s="113"/>
      <c r="IM4" s="113"/>
      <c r="IN4" s="113"/>
      <c r="IO4" s="113"/>
      <c r="IP4" s="113"/>
      <c r="IQ4" s="113"/>
      <c r="IR4" s="113"/>
      <c r="IS4" s="113"/>
      <c r="IT4" s="113"/>
      <c r="IU4" s="113"/>
      <c r="IV4" s="113"/>
    </row>
    <row r="5" spans="1:256" ht="24.95" customHeight="1">
      <c r="A5" s="405" t="s">
        <v>105</v>
      </c>
      <c r="B5" s="406"/>
      <c r="C5" s="406"/>
      <c r="D5" s="406"/>
      <c r="E5" s="406"/>
      <c r="F5" s="406"/>
      <c r="G5" s="406"/>
      <c r="H5" s="406"/>
      <c r="I5" s="406"/>
      <c r="J5" s="406"/>
      <c r="K5" s="406"/>
      <c r="L5" s="407"/>
      <c r="M5" s="112"/>
      <c r="N5" s="112"/>
      <c r="O5" s="112"/>
      <c r="P5" s="113"/>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13"/>
      <c r="BF5" s="113"/>
      <c r="BG5" s="113"/>
      <c r="BH5" s="113"/>
      <c r="BI5" s="113"/>
      <c r="BJ5" s="113"/>
      <c r="BK5" s="113"/>
      <c r="BL5" s="113"/>
      <c r="BM5" s="113"/>
      <c r="BN5" s="113"/>
      <c r="BO5" s="113"/>
      <c r="BP5" s="113"/>
      <c r="BQ5" s="113"/>
      <c r="BR5" s="113"/>
      <c r="BS5" s="113"/>
      <c r="BT5" s="113"/>
      <c r="BU5" s="113"/>
      <c r="BV5" s="113"/>
      <c r="BW5" s="113"/>
      <c r="BX5" s="113"/>
      <c r="BY5" s="113"/>
      <c r="BZ5" s="113"/>
      <c r="CA5" s="113"/>
      <c r="CB5" s="113"/>
      <c r="CC5" s="113"/>
      <c r="CD5" s="113"/>
      <c r="CE5" s="113"/>
      <c r="CF5" s="113"/>
      <c r="CG5" s="113"/>
      <c r="CH5" s="113"/>
      <c r="CI5" s="113"/>
      <c r="CJ5" s="113"/>
      <c r="CK5" s="113"/>
      <c r="CL5" s="113"/>
      <c r="CM5" s="113"/>
      <c r="CN5" s="113"/>
      <c r="CO5" s="113"/>
      <c r="CP5" s="113"/>
      <c r="CQ5" s="113"/>
      <c r="CR5" s="113"/>
      <c r="CS5" s="113"/>
      <c r="CT5" s="113"/>
      <c r="CU5" s="113"/>
      <c r="CV5" s="113"/>
      <c r="CW5" s="113"/>
      <c r="CX5" s="113"/>
      <c r="CY5" s="113"/>
      <c r="CZ5" s="113"/>
      <c r="DA5" s="113"/>
      <c r="DB5" s="113"/>
      <c r="DC5" s="113"/>
      <c r="DD5" s="113"/>
      <c r="DE5" s="113"/>
      <c r="DF5" s="113"/>
      <c r="DG5" s="113"/>
      <c r="DH5" s="113"/>
      <c r="DI5" s="113"/>
      <c r="DJ5" s="113"/>
      <c r="DK5" s="113"/>
      <c r="DL5" s="113"/>
      <c r="DM5" s="113"/>
      <c r="DN5" s="113"/>
      <c r="DO5" s="113"/>
      <c r="DP5" s="113"/>
      <c r="DQ5" s="113"/>
      <c r="DR5" s="113"/>
      <c r="DS5" s="113"/>
      <c r="DT5" s="113"/>
      <c r="DU5" s="113"/>
      <c r="DV5" s="113"/>
      <c r="DW5" s="113"/>
      <c r="DX5" s="113"/>
      <c r="DY5" s="113"/>
      <c r="DZ5" s="113"/>
      <c r="EA5" s="113"/>
      <c r="EB5" s="113"/>
      <c r="EC5" s="113"/>
      <c r="ED5" s="113"/>
      <c r="EE5" s="113"/>
      <c r="EF5" s="113"/>
      <c r="EG5" s="113"/>
      <c r="EH5" s="113"/>
      <c r="EI5" s="113"/>
      <c r="EJ5" s="113"/>
      <c r="EK5" s="113"/>
      <c r="EL5" s="113"/>
      <c r="EM5" s="113"/>
      <c r="EN5" s="113"/>
      <c r="EO5" s="113"/>
      <c r="EP5" s="113"/>
      <c r="EQ5" s="113"/>
      <c r="ER5" s="113"/>
      <c r="ES5" s="113"/>
      <c r="ET5" s="113"/>
      <c r="EU5" s="113"/>
      <c r="EV5" s="113"/>
      <c r="EW5" s="113"/>
      <c r="EX5" s="113"/>
      <c r="EY5" s="113"/>
      <c r="EZ5" s="113"/>
      <c r="FA5" s="113"/>
      <c r="FB5" s="113"/>
      <c r="FC5" s="113"/>
      <c r="FD5" s="113"/>
      <c r="FE5" s="113"/>
      <c r="FF5" s="113"/>
      <c r="FG5" s="113"/>
      <c r="FH5" s="113"/>
      <c r="FI5" s="113"/>
      <c r="FJ5" s="113"/>
      <c r="FK5" s="113"/>
      <c r="FL5" s="113"/>
      <c r="FM5" s="113"/>
      <c r="FN5" s="113"/>
      <c r="FO5" s="113"/>
      <c r="FP5" s="113"/>
      <c r="FQ5" s="113"/>
      <c r="FR5" s="113"/>
      <c r="FS5" s="113"/>
      <c r="FT5" s="113"/>
      <c r="FU5" s="113"/>
      <c r="FV5" s="113"/>
      <c r="FW5" s="113"/>
      <c r="FX5" s="113"/>
      <c r="FY5" s="113"/>
      <c r="FZ5" s="113"/>
      <c r="GA5" s="113"/>
      <c r="GB5" s="113"/>
      <c r="GC5" s="113"/>
      <c r="GD5" s="113"/>
      <c r="GE5" s="113"/>
      <c r="GF5" s="113"/>
      <c r="GG5" s="113"/>
      <c r="GH5" s="113"/>
      <c r="GI5" s="113"/>
      <c r="GJ5" s="113"/>
      <c r="GK5" s="113"/>
      <c r="GL5" s="113"/>
      <c r="GM5" s="113"/>
      <c r="GN5" s="113"/>
      <c r="GO5" s="113"/>
      <c r="GP5" s="113"/>
      <c r="GQ5" s="113"/>
      <c r="GR5" s="113"/>
      <c r="GS5" s="113"/>
      <c r="GT5" s="113"/>
      <c r="GU5" s="113"/>
      <c r="GV5" s="113"/>
      <c r="GW5" s="113"/>
      <c r="GX5" s="113"/>
      <c r="GY5" s="113"/>
      <c r="GZ5" s="113"/>
      <c r="HA5" s="113"/>
      <c r="HB5" s="113"/>
      <c r="HC5" s="113"/>
      <c r="HD5" s="113"/>
      <c r="HE5" s="113"/>
      <c r="HF5" s="113"/>
      <c r="HG5" s="113"/>
      <c r="HH5" s="113"/>
      <c r="HI5" s="113"/>
      <c r="HJ5" s="113"/>
      <c r="HK5" s="113"/>
      <c r="HL5" s="113"/>
      <c r="HM5" s="113"/>
      <c r="HN5" s="113"/>
      <c r="HO5" s="113"/>
      <c r="HP5" s="113"/>
      <c r="HQ5" s="113"/>
      <c r="HR5" s="113"/>
      <c r="HS5" s="113"/>
      <c r="HT5" s="113"/>
      <c r="HU5" s="113"/>
      <c r="HV5" s="113"/>
      <c r="HW5" s="113"/>
      <c r="HX5" s="113"/>
      <c r="HY5" s="113"/>
      <c r="HZ5" s="113"/>
      <c r="IA5" s="113"/>
      <c r="IB5" s="113"/>
      <c r="IC5" s="113"/>
      <c r="ID5" s="113"/>
      <c r="IE5" s="113"/>
      <c r="IF5" s="113"/>
      <c r="IG5" s="113"/>
      <c r="IH5" s="113"/>
      <c r="II5" s="113"/>
      <c r="IJ5" s="113"/>
      <c r="IK5" s="113"/>
      <c r="IL5" s="113"/>
      <c r="IM5" s="113"/>
      <c r="IN5" s="113"/>
      <c r="IO5" s="113"/>
      <c r="IP5" s="113"/>
      <c r="IQ5" s="113"/>
      <c r="IR5" s="113"/>
      <c r="IS5" s="113"/>
      <c r="IT5" s="113"/>
      <c r="IU5" s="113"/>
      <c r="IV5" s="113"/>
    </row>
    <row r="6" spans="1:256" ht="15.75">
      <c r="A6" s="114"/>
      <c r="B6" s="115"/>
      <c r="C6" s="116"/>
      <c r="D6" s="116"/>
      <c r="E6" s="116"/>
      <c r="F6" s="116"/>
      <c r="G6" s="116"/>
      <c r="H6" s="116"/>
      <c r="I6" s="116"/>
      <c r="J6" s="116"/>
      <c r="K6" s="116"/>
      <c r="L6" s="117"/>
      <c r="M6" s="148"/>
      <c r="N6" s="148"/>
      <c r="O6" s="148"/>
      <c r="P6" s="148"/>
      <c r="Q6" s="148"/>
      <c r="R6" s="148"/>
      <c r="S6" s="148"/>
      <c r="T6" s="148"/>
      <c r="U6" s="148"/>
      <c r="V6" s="148"/>
      <c r="W6" s="148"/>
      <c r="X6" s="148"/>
      <c r="Y6" s="148"/>
      <c r="Z6" s="148"/>
      <c r="AA6" s="148"/>
      <c r="AB6" s="148"/>
      <c r="AC6" s="148"/>
      <c r="AD6" s="148"/>
      <c r="AE6" s="148"/>
      <c r="AF6" s="148"/>
      <c r="AG6" s="148"/>
      <c r="AH6" s="148"/>
      <c r="AI6" s="148"/>
      <c r="AJ6" s="148"/>
      <c r="AK6" s="148"/>
      <c r="AL6" s="148"/>
      <c r="AM6" s="148"/>
      <c r="AN6" s="148"/>
      <c r="AO6" s="113"/>
      <c r="AP6" s="113"/>
      <c r="AQ6" s="113"/>
      <c r="AR6" s="113"/>
      <c r="AS6" s="113"/>
      <c r="AT6" s="113"/>
      <c r="AU6" s="113"/>
      <c r="AV6" s="113"/>
      <c r="AW6" s="113"/>
      <c r="AX6" s="113"/>
      <c r="AY6" s="113"/>
      <c r="AZ6" s="113"/>
      <c r="BA6" s="113"/>
      <c r="BB6" s="113"/>
      <c r="BC6" s="113"/>
      <c r="BD6" s="113"/>
      <c r="BE6" s="113"/>
      <c r="BF6" s="113"/>
      <c r="BG6" s="113"/>
      <c r="BH6" s="113"/>
      <c r="BI6" s="113"/>
      <c r="BJ6" s="113"/>
      <c r="BK6" s="113"/>
      <c r="BL6" s="113"/>
      <c r="BM6" s="113"/>
      <c r="BN6" s="113"/>
      <c r="BO6" s="113"/>
      <c r="BP6" s="113"/>
      <c r="BQ6" s="113"/>
      <c r="BR6" s="113"/>
      <c r="BS6" s="113"/>
      <c r="BT6" s="113"/>
      <c r="BU6" s="113"/>
      <c r="BV6" s="113"/>
      <c r="BW6" s="113"/>
      <c r="BX6" s="113"/>
      <c r="BY6" s="113"/>
      <c r="BZ6" s="113"/>
      <c r="CA6" s="113"/>
      <c r="CB6" s="113"/>
      <c r="CC6" s="113"/>
      <c r="CD6" s="113"/>
      <c r="CE6" s="113"/>
      <c r="CF6" s="113"/>
      <c r="CG6" s="113"/>
      <c r="CH6" s="113"/>
      <c r="CI6" s="113"/>
      <c r="CJ6" s="113"/>
      <c r="CK6" s="113"/>
      <c r="CL6" s="113"/>
      <c r="CM6" s="113"/>
      <c r="CN6" s="113"/>
      <c r="CO6" s="113"/>
      <c r="CP6" s="113"/>
      <c r="CQ6" s="113"/>
      <c r="CR6" s="113"/>
      <c r="CS6" s="113"/>
      <c r="CT6" s="113"/>
      <c r="CU6" s="113"/>
      <c r="CV6" s="113"/>
      <c r="CW6" s="113"/>
      <c r="CX6" s="113"/>
      <c r="CY6" s="113"/>
      <c r="CZ6" s="113"/>
      <c r="DA6" s="113"/>
      <c r="DB6" s="113"/>
      <c r="DC6" s="113"/>
      <c r="DD6" s="113"/>
      <c r="DE6" s="113"/>
      <c r="DF6" s="113"/>
      <c r="DG6" s="113"/>
      <c r="DH6" s="113"/>
      <c r="DI6" s="113"/>
      <c r="DJ6" s="113"/>
      <c r="DK6" s="113"/>
      <c r="DL6" s="113"/>
      <c r="DM6" s="113"/>
      <c r="DN6" s="113"/>
      <c r="DO6" s="113"/>
      <c r="DP6" s="113"/>
      <c r="DQ6" s="113"/>
      <c r="DR6" s="113"/>
      <c r="DS6" s="113"/>
      <c r="DT6" s="113"/>
      <c r="DU6" s="113"/>
      <c r="DV6" s="113"/>
      <c r="DW6" s="113"/>
      <c r="DX6" s="113"/>
      <c r="DY6" s="113"/>
      <c r="DZ6" s="113"/>
      <c r="EA6" s="113"/>
      <c r="EB6" s="113"/>
      <c r="EC6" s="113"/>
      <c r="ED6" s="113"/>
      <c r="EE6" s="113"/>
      <c r="EF6" s="113"/>
      <c r="EG6" s="113"/>
      <c r="EH6" s="113"/>
      <c r="EI6" s="113"/>
      <c r="EJ6" s="113"/>
      <c r="EK6" s="113"/>
      <c r="EL6" s="113"/>
      <c r="EM6" s="113"/>
      <c r="EN6" s="113"/>
      <c r="EO6" s="113"/>
      <c r="EP6" s="113"/>
      <c r="EQ6" s="113"/>
      <c r="ER6" s="113"/>
      <c r="ES6" s="113"/>
      <c r="ET6" s="113"/>
      <c r="EU6" s="113"/>
      <c r="EV6" s="113"/>
      <c r="EW6" s="113"/>
      <c r="EX6" s="113"/>
      <c r="EY6" s="113"/>
      <c r="EZ6" s="113"/>
      <c r="FA6" s="113"/>
      <c r="FB6" s="113"/>
      <c r="FC6" s="113"/>
      <c r="FD6" s="113"/>
      <c r="FE6" s="113"/>
      <c r="FF6" s="113"/>
      <c r="FG6" s="113"/>
      <c r="FH6" s="113"/>
      <c r="FI6" s="113"/>
      <c r="FJ6" s="113"/>
      <c r="FK6" s="113"/>
      <c r="FL6" s="113"/>
      <c r="FM6" s="113"/>
      <c r="FN6" s="113"/>
      <c r="FO6" s="113"/>
      <c r="FP6" s="113"/>
      <c r="FQ6" s="113"/>
      <c r="FR6" s="113"/>
      <c r="FS6" s="113"/>
      <c r="FT6" s="113"/>
      <c r="FU6" s="113"/>
      <c r="FV6" s="113"/>
      <c r="FW6" s="113"/>
      <c r="FX6" s="113"/>
      <c r="FY6" s="113"/>
      <c r="FZ6" s="113"/>
      <c r="GA6" s="113"/>
      <c r="GB6" s="113"/>
      <c r="GC6" s="113"/>
      <c r="GD6" s="113"/>
      <c r="GE6" s="113"/>
      <c r="GF6" s="113"/>
      <c r="GG6" s="113"/>
      <c r="GH6" s="113"/>
      <c r="GI6" s="113"/>
      <c r="GJ6" s="113"/>
      <c r="GK6" s="113"/>
      <c r="GL6" s="113"/>
      <c r="GM6" s="113"/>
      <c r="GN6" s="113"/>
      <c r="GO6" s="113"/>
      <c r="GP6" s="113"/>
      <c r="GQ6" s="113"/>
      <c r="GR6" s="113"/>
      <c r="GS6" s="113"/>
      <c r="GT6" s="113"/>
      <c r="GU6" s="113"/>
      <c r="GV6" s="113"/>
      <c r="GW6" s="113"/>
      <c r="GX6" s="113"/>
      <c r="GY6" s="113"/>
      <c r="GZ6" s="113"/>
      <c r="HA6" s="113"/>
      <c r="HB6" s="113"/>
      <c r="HC6" s="113"/>
      <c r="HD6" s="113"/>
      <c r="HE6" s="113"/>
      <c r="HF6" s="113"/>
      <c r="HG6" s="113"/>
      <c r="HH6" s="113"/>
      <c r="HI6" s="113"/>
      <c r="HJ6" s="113"/>
      <c r="HK6" s="113"/>
      <c r="HL6" s="113"/>
      <c r="HM6" s="113"/>
      <c r="HN6" s="113"/>
      <c r="HO6" s="113"/>
      <c r="HP6" s="113"/>
      <c r="HQ6" s="113"/>
      <c r="HR6" s="113"/>
      <c r="HS6" s="113"/>
      <c r="HT6" s="113"/>
      <c r="HU6" s="113"/>
      <c r="HV6" s="113"/>
      <c r="HW6" s="113"/>
      <c r="HX6" s="113"/>
      <c r="HY6" s="113"/>
      <c r="HZ6" s="113"/>
      <c r="IA6" s="113"/>
      <c r="IB6" s="113"/>
      <c r="IC6" s="113"/>
      <c r="ID6" s="113"/>
      <c r="IE6" s="113"/>
      <c r="IF6" s="113"/>
      <c r="IG6" s="113"/>
      <c r="IH6" s="113"/>
      <c r="II6" s="113"/>
      <c r="IJ6" s="113"/>
      <c r="IK6" s="113"/>
      <c r="IL6" s="113"/>
      <c r="IM6" s="113"/>
      <c r="IN6" s="113"/>
      <c r="IO6" s="113"/>
      <c r="IP6" s="113"/>
      <c r="IQ6" s="113"/>
      <c r="IR6" s="113"/>
      <c r="IS6" s="113"/>
      <c r="IT6" s="113"/>
      <c r="IU6" s="113"/>
      <c r="IV6" s="113"/>
    </row>
    <row r="7" spans="1:256" ht="15.75" customHeight="1">
      <c r="A7" s="408" t="s">
        <v>49</v>
      </c>
      <c r="B7" s="149" t="s">
        <v>33</v>
      </c>
      <c r="C7" s="149" t="s">
        <v>34</v>
      </c>
      <c r="D7" s="149" t="s">
        <v>35</v>
      </c>
      <c r="E7" s="149" t="s">
        <v>36</v>
      </c>
      <c r="F7" s="149" t="s">
        <v>37</v>
      </c>
      <c r="G7" s="149" t="s">
        <v>38</v>
      </c>
      <c r="H7" s="149" t="s">
        <v>39</v>
      </c>
      <c r="I7" s="149" t="s">
        <v>40</v>
      </c>
      <c r="J7" s="149" t="s">
        <v>41</v>
      </c>
      <c r="K7" s="149" t="s">
        <v>42</v>
      </c>
      <c r="L7" s="150" t="s">
        <v>43</v>
      </c>
      <c r="M7" s="151"/>
      <c r="N7" s="151"/>
      <c r="O7" s="151"/>
      <c r="P7" s="151"/>
      <c r="Q7" s="151"/>
      <c r="R7" s="151"/>
      <c r="S7" s="151"/>
      <c r="T7" s="151"/>
      <c r="U7" s="151"/>
      <c r="V7" s="151"/>
      <c r="W7" s="151"/>
      <c r="X7" s="151"/>
      <c r="Y7" s="151"/>
      <c r="Z7" s="151"/>
      <c r="AA7" s="151"/>
      <c r="AB7" s="151"/>
      <c r="AC7" s="151"/>
      <c r="AD7" s="151"/>
      <c r="AE7" s="151"/>
      <c r="AF7" s="151"/>
      <c r="AG7" s="151"/>
      <c r="AH7" s="151"/>
      <c r="AI7" s="151"/>
      <c r="AJ7" s="151"/>
      <c r="AK7" s="151"/>
      <c r="AL7" s="151"/>
      <c r="AM7" s="151"/>
      <c r="AN7" s="151"/>
      <c r="AO7" s="113"/>
      <c r="AP7" s="113"/>
      <c r="AQ7" s="113"/>
      <c r="AR7" s="113"/>
      <c r="AS7" s="113"/>
      <c r="AT7" s="113"/>
      <c r="AU7" s="113"/>
      <c r="AV7" s="113"/>
      <c r="AW7" s="113"/>
      <c r="AX7" s="113"/>
      <c r="AY7" s="113"/>
      <c r="AZ7" s="113"/>
      <c r="BA7" s="113"/>
      <c r="BB7" s="113"/>
      <c r="BC7" s="113"/>
      <c r="BD7" s="113"/>
      <c r="BE7" s="113"/>
      <c r="BF7" s="113"/>
      <c r="BG7" s="113"/>
      <c r="BH7" s="113"/>
      <c r="BI7" s="113"/>
      <c r="BJ7" s="113"/>
      <c r="BK7" s="113"/>
      <c r="BL7" s="113"/>
      <c r="BM7" s="113"/>
      <c r="BN7" s="113"/>
      <c r="BO7" s="113"/>
      <c r="BP7" s="113"/>
      <c r="BQ7" s="113"/>
      <c r="BR7" s="113"/>
      <c r="BS7" s="113"/>
      <c r="BT7" s="113"/>
      <c r="BU7" s="113"/>
      <c r="BV7" s="113"/>
      <c r="BW7" s="113"/>
      <c r="BX7" s="113"/>
      <c r="BY7" s="113"/>
      <c r="BZ7" s="113"/>
      <c r="CA7" s="113"/>
      <c r="CB7" s="113"/>
      <c r="CC7" s="113"/>
      <c r="CD7" s="113"/>
      <c r="CE7" s="113"/>
      <c r="CF7" s="113"/>
      <c r="CG7" s="113"/>
      <c r="CH7" s="113"/>
      <c r="CI7" s="113"/>
      <c r="CJ7" s="113"/>
      <c r="CK7" s="113"/>
      <c r="CL7" s="113"/>
      <c r="CM7" s="113"/>
      <c r="CN7" s="113"/>
      <c r="CO7" s="113"/>
      <c r="CP7" s="113"/>
      <c r="CQ7" s="113"/>
      <c r="CR7" s="113"/>
      <c r="CS7" s="113"/>
      <c r="CT7" s="113"/>
      <c r="CU7" s="113"/>
      <c r="CV7" s="113"/>
      <c r="CW7" s="113"/>
      <c r="CX7" s="113"/>
      <c r="CY7" s="113"/>
      <c r="CZ7" s="113"/>
      <c r="DA7" s="113"/>
      <c r="DB7" s="113"/>
      <c r="DC7" s="113"/>
      <c r="DD7" s="113"/>
      <c r="DE7" s="113"/>
      <c r="DF7" s="113"/>
      <c r="DG7" s="113"/>
      <c r="DH7" s="113"/>
      <c r="DI7" s="113"/>
      <c r="DJ7" s="113"/>
      <c r="DK7" s="113"/>
      <c r="DL7" s="113"/>
      <c r="DM7" s="113"/>
      <c r="DN7" s="113"/>
      <c r="DO7" s="113"/>
      <c r="DP7" s="113"/>
      <c r="DQ7" s="113"/>
      <c r="DR7" s="113"/>
      <c r="DS7" s="113"/>
      <c r="DT7" s="113"/>
      <c r="DU7" s="113"/>
      <c r="DV7" s="113"/>
      <c r="DW7" s="113"/>
      <c r="DX7" s="113"/>
      <c r="DY7" s="113"/>
      <c r="DZ7" s="113"/>
      <c r="EA7" s="113"/>
      <c r="EB7" s="113"/>
      <c r="EC7" s="113"/>
      <c r="ED7" s="113"/>
      <c r="EE7" s="113"/>
      <c r="EF7" s="113"/>
      <c r="EG7" s="113"/>
      <c r="EH7" s="113"/>
      <c r="EI7" s="113"/>
      <c r="EJ7" s="113"/>
      <c r="EK7" s="113"/>
      <c r="EL7" s="113"/>
      <c r="EM7" s="113"/>
      <c r="EN7" s="113"/>
      <c r="EO7" s="113"/>
      <c r="EP7" s="113"/>
      <c r="EQ7" s="113"/>
      <c r="ER7" s="113"/>
      <c r="ES7" s="113"/>
      <c r="ET7" s="113"/>
      <c r="EU7" s="113"/>
      <c r="EV7" s="113"/>
      <c r="EW7" s="113"/>
      <c r="EX7" s="113"/>
      <c r="EY7" s="113"/>
      <c r="EZ7" s="113"/>
      <c r="FA7" s="113"/>
      <c r="FB7" s="113"/>
      <c r="FC7" s="113"/>
      <c r="FD7" s="113"/>
      <c r="FE7" s="113"/>
      <c r="FF7" s="113"/>
      <c r="FG7" s="113"/>
      <c r="FH7" s="113"/>
      <c r="FI7" s="113"/>
      <c r="FJ7" s="113"/>
      <c r="FK7" s="113"/>
      <c r="FL7" s="113"/>
      <c r="FM7" s="113"/>
      <c r="FN7" s="113"/>
      <c r="FO7" s="113"/>
      <c r="FP7" s="113"/>
      <c r="FQ7" s="113"/>
      <c r="FR7" s="113"/>
      <c r="FS7" s="113"/>
      <c r="FT7" s="113"/>
      <c r="FU7" s="113"/>
      <c r="FV7" s="113"/>
      <c r="FW7" s="113"/>
      <c r="FX7" s="113"/>
      <c r="FY7" s="113"/>
      <c r="FZ7" s="113"/>
      <c r="GA7" s="113"/>
      <c r="GB7" s="113"/>
      <c r="GC7" s="113"/>
      <c r="GD7" s="113"/>
      <c r="GE7" s="113"/>
      <c r="GF7" s="113"/>
      <c r="GG7" s="113"/>
      <c r="GH7" s="113"/>
      <c r="GI7" s="113"/>
      <c r="GJ7" s="113"/>
      <c r="GK7" s="113"/>
      <c r="GL7" s="113"/>
      <c r="GM7" s="113"/>
      <c r="GN7" s="113"/>
      <c r="GO7" s="113"/>
      <c r="GP7" s="113"/>
      <c r="GQ7" s="113"/>
      <c r="GR7" s="113"/>
      <c r="GS7" s="113"/>
      <c r="GT7" s="113"/>
      <c r="GU7" s="113"/>
      <c r="GV7" s="113"/>
      <c r="GW7" s="113"/>
      <c r="GX7" s="113"/>
      <c r="GY7" s="113"/>
      <c r="GZ7" s="113"/>
      <c r="HA7" s="113"/>
      <c r="HB7" s="113"/>
      <c r="HC7" s="113"/>
      <c r="HD7" s="113"/>
      <c r="HE7" s="113"/>
      <c r="HF7" s="113"/>
      <c r="HG7" s="113"/>
      <c r="HH7" s="113"/>
      <c r="HI7" s="113"/>
      <c r="HJ7" s="113"/>
      <c r="HK7" s="113"/>
      <c r="HL7" s="113"/>
      <c r="HM7" s="113"/>
      <c r="HN7" s="113"/>
      <c r="HO7" s="113"/>
      <c r="HP7" s="113"/>
      <c r="HQ7" s="113"/>
      <c r="HR7" s="113"/>
      <c r="HS7" s="113"/>
      <c r="HT7" s="113"/>
      <c r="HU7" s="113"/>
      <c r="HV7" s="113"/>
      <c r="HW7" s="113"/>
      <c r="HX7" s="113"/>
      <c r="HY7" s="113"/>
      <c r="HZ7" s="113"/>
      <c r="IA7" s="113"/>
      <c r="IB7" s="113"/>
      <c r="IC7" s="113"/>
      <c r="ID7" s="113"/>
      <c r="IE7" s="113"/>
      <c r="IF7" s="113"/>
      <c r="IG7" s="113"/>
      <c r="IH7" s="113"/>
      <c r="II7" s="113"/>
      <c r="IJ7" s="113"/>
      <c r="IK7" s="113"/>
      <c r="IL7" s="113"/>
      <c r="IM7" s="113"/>
      <c r="IN7" s="113"/>
      <c r="IO7" s="113"/>
      <c r="IP7" s="113"/>
      <c r="IQ7" s="113"/>
      <c r="IR7" s="113"/>
      <c r="IS7" s="113"/>
      <c r="IT7" s="113"/>
      <c r="IU7" s="113"/>
      <c r="IV7" s="113"/>
    </row>
    <row r="8" spans="1:256" s="110" customFormat="1" ht="30" customHeight="1">
      <c r="A8" s="408"/>
      <c r="B8" s="152" t="s">
        <v>81</v>
      </c>
      <c r="C8" s="153" t="s">
        <v>82</v>
      </c>
      <c r="D8" s="153" t="s">
        <v>83</v>
      </c>
      <c r="E8" s="153" t="s">
        <v>84</v>
      </c>
      <c r="F8" s="153" t="s">
        <v>85</v>
      </c>
      <c r="G8" s="153" t="s">
        <v>86</v>
      </c>
      <c r="H8" s="153" t="s">
        <v>87</v>
      </c>
      <c r="I8" s="153" t="s">
        <v>88</v>
      </c>
      <c r="J8" s="153" t="s">
        <v>89</v>
      </c>
      <c r="K8" s="153" t="s">
        <v>90</v>
      </c>
      <c r="L8" s="154" t="s">
        <v>91</v>
      </c>
      <c r="M8" s="109"/>
      <c r="N8" s="109"/>
      <c r="O8" s="109"/>
    </row>
    <row r="9" spans="1:256" s="110" customFormat="1" ht="0.95" customHeight="1">
      <c r="A9" s="155"/>
      <c r="B9" s="156"/>
      <c r="C9" s="156" t="s">
        <v>106</v>
      </c>
      <c r="D9" s="156" t="s">
        <v>107</v>
      </c>
      <c r="E9" s="156" t="s">
        <v>108</v>
      </c>
      <c r="F9" s="156" t="s">
        <v>109</v>
      </c>
      <c r="G9" s="156" t="s">
        <v>110</v>
      </c>
      <c r="H9" s="156" t="s">
        <v>111</v>
      </c>
      <c r="I9" s="156" t="s">
        <v>112</v>
      </c>
      <c r="J9" s="156" t="s">
        <v>113</v>
      </c>
      <c r="K9" s="156" t="s">
        <v>114</v>
      </c>
      <c r="L9" s="157"/>
      <c r="M9" s="109"/>
      <c r="N9" s="109"/>
      <c r="O9" s="109"/>
    </row>
    <row r="10" spans="1:256" ht="15.75">
      <c r="A10" s="158">
        <v>1984</v>
      </c>
      <c r="B10" s="159">
        <v>282.46798706054699</v>
      </c>
      <c r="C10" s="159">
        <v>4.9790000000000001</v>
      </c>
      <c r="D10" s="159">
        <v>2.653</v>
      </c>
      <c r="E10" s="159">
        <v>7.1029999999999998</v>
      </c>
      <c r="F10" s="159">
        <v>8.3789999999999996</v>
      </c>
      <c r="G10" s="159">
        <v>13.455</v>
      </c>
      <c r="H10" s="159">
        <v>34.543999999999997</v>
      </c>
      <c r="I10" s="159">
        <v>45.264000000000003</v>
      </c>
      <c r="J10" s="159">
        <v>84.433999999999997</v>
      </c>
      <c r="K10" s="159">
        <v>69.376000000000005</v>
      </c>
      <c r="L10" s="160">
        <v>12.281000000000001</v>
      </c>
      <c r="M10" s="124"/>
      <c r="N10" s="124"/>
      <c r="O10" s="124"/>
    </row>
    <row r="11" spans="1:256" ht="15.75">
      <c r="A11" s="158">
        <v>1985</v>
      </c>
      <c r="B11" s="159">
        <v>286.89199829101602</v>
      </c>
      <c r="C11" s="159">
        <v>4.9939999999999998</v>
      </c>
      <c r="D11" s="159">
        <v>2.5760000000000001</v>
      </c>
      <c r="E11" s="159">
        <v>6.6849999999999996</v>
      </c>
      <c r="F11" s="159">
        <v>8.5139999999999993</v>
      </c>
      <c r="G11" s="159">
        <v>13.308</v>
      </c>
      <c r="H11" s="159">
        <v>34.082000000000001</v>
      </c>
      <c r="I11" s="159">
        <v>47.396000000000001</v>
      </c>
      <c r="J11" s="159">
        <v>82.245000000000005</v>
      </c>
      <c r="K11" s="159">
        <v>73.977999999999994</v>
      </c>
      <c r="L11" s="160">
        <v>13.114000000000001</v>
      </c>
      <c r="M11" s="124"/>
      <c r="N11" s="124"/>
      <c r="O11" s="124"/>
    </row>
    <row r="12" spans="1:256" ht="15.75">
      <c r="A12" s="158">
        <v>1986</v>
      </c>
      <c r="B12" s="159">
        <v>283.77899169921898</v>
      </c>
      <c r="C12" s="159">
        <v>4.8739999999999997</v>
      </c>
      <c r="D12" s="159">
        <v>2.4350000000000001</v>
      </c>
      <c r="E12" s="159">
        <v>6.64</v>
      </c>
      <c r="F12" s="159">
        <v>8.6349999999999998</v>
      </c>
      <c r="G12" s="159">
        <v>13.343</v>
      </c>
      <c r="H12" s="159">
        <v>32.997999999999998</v>
      </c>
      <c r="I12" s="159">
        <v>50.076999999999998</v>
      </c>
      <c r="J12" s="159">
        <v>77.381</v>
      </c>
      <c r="K12" s="159">
        <v>73.924999999999997</v>
      </c>
      <c r="L12" s="160">
        <v>13.471</v>
      </c>
      <c r="M12" s="124"/>
      <c r="N12" s="124"/>
      <c r="O12" s="124"/>
    </row>
    <row r="13" spans="1:256">
      <c r="A13" s="158">
        <v>1987</v>
      </c>
      <c r="B13" s="159">
        <v>275.35998535156301</v>
      </c>
      <c r="C13" s="159">
        <v>4.7569999999999997</v>
      </c>
      <c r="D13" s="159">
        <v>2.2360000000000002</v>
      </c>
      <c r="E13" s="159">
        <v>6.399</v>
      </c>
      <c r="F13" s="159">
        <v>8.4969999999999999</v>
      </c>
      <c r="G13" s="159">
        <v>13.208</v>
      </c>
      <c r="H13" s="159">
        <v>31.376999999999999</v>
      </c>
      <c r="I13" s="159">
        <v>51.69</v>
      </c>
      <c r="J13" s="159">
        <v>71.070999999999998</v>
      </c>
      <c r="K13" s="159">
        <v>72.269000000000005</v>
      </c>
      <c r="L13" s="160">
        <v>13.856</v>
      </c>
    </row>
    <row r="14" spans="1:256" ht="15.75">
      <c r="A14" s="158">
        <v>1988</v>
      </c>
      <c r="B14" s="159">
        <v>272.45599365234398</v>
      </c>
      <c r="C14" s="159">
        <v>4.702</v>
      </c>
      <c r="D14" s="159">
        <v>2.2599999999999998</v>
      </c>
      <c r="E14" s="159">
        <v>6.4370000000000003</v>
      </c>
      <c r="F14" s="159">
        <v>8.6039999999999992</v>
      </c>
      <c r="G14" s="159">
        <v>13.448</v>
      </c>
      <c r="H14" s="159">
        <v>30.321000000000002</v>
      </c>
      <c r="I14" s="159">
        <v>53.026000000000003</v>
      </c>
      <c r="J14" s="159">
        <v>66.397999999999996</v>
      </c>
      <c r="K14" s="159">
        <v>72.89</v>
      </c>
      <c r="L14" s="160">
        <v>14.37</v>
      </c>
      <c r="M14" s="161"/>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0"/>
      <c r="AK14" s="110"/>
      <c r="AL14" s="110"/>
      <c r="AM14" s="110"/>
      <c r="AN14" s="110"/>
      <c r="AO14" s="110"/>
      <c r="AP14" s="110"/>
      <c r="AQ14" s="110"/>
      <c r="AR14" s="110"/>
      <c r="AS14" s="110"/>
      <c r="AT14" s="110"/>
      <c r="AU14" s="110"/>
      <c r="AV14" s="110"/>
      <c r="AW14" s="110"/>
      <c r="AX14" s="110"/>
      <c r="AY14" s="110"/>
      <c r="AZ14" s="110"/>
      <c r="BA14" s="110"/>
      <c r="BB14" s="110"/>
      <c r="BC14" s="110"/>
      <c r="BD14" s="110"/>
      <c r="BE14" s="110"/>
      <c r="BF14" s="110"/>
      <c r="BG14" s="110"/>
      <c r="BH14" s="110"/>
      <c r="BI14" s="110"/>
      <c r="BJ14" s="110"/>
      <c r="BK14" s="110"/>
      <c r="BL14" s="110"/>
      <c r="BM14" s="110"/>
      <c r="BN14" s="110"/>
      <c r="BO14" s="110"/>
      <c r="BP14" s="110"/>
      <c r="BQ14" s="110"/>
      <c r="BR14" s="110"/>
      <c r="BS14" s="110"/>
      <c r="BT14" s="110"/>
      <c r="BU14" s="110"/>
      <c r="BV14" s="110"/>
      <c r="BW14" s="110"/>
      <c r="BX14" s="110"/>
      <c r="BY14" s="110"/>
      <c r="BZ14" s="110"/>
      <c r="CA14" s="110"/>
      <c r="CB14" s="110"/>
      <c r="CC14" s="110"/>
      <c r="CD14" s="110"/>
      <c r="CE14" s="110"/>
      <c r="CF14" s="110"/>
      <c r="CG14" s="110"/>
      <c r="CH14" s="110"/>
      <c r="CI14" s="110"/>
      <c r="CJ14" s="110"/>
      <c r="CK14" s="110"/>
      <c r="CL14" s="110"/>
      <c r="CM14" s="110"/>
      <c r="CN14" s="110"/>
      <c r="CO14" s="110"/>
      <c r="CP14" s="110"/>
      <c r="CQ14" s="110"/>
      <c r="CR14" s="110"/>
      <c r="CS14" s="110"/>
      <c r="CT14" s="110"/>
      <c r="CU14" s="110"/>
      <c r="CV14" s="110"/>
      <c r="CW14" s="110"/>
      <c r="CX14" s="110"/>
      <c r="CY14" s="110"/>
      <c r="CZ14" s="110"/>
      <c r="DA14" s="110"/>
      <c r="DB14" s="110"/>
      <c r="DC14" s="110"/>
      <c r="DD14" s="110"/>
      <c r="DE14" s="110"/>
      <c r="DF14" s="110"/>
      <c r="DG14" s="110"/>
      <c r="DH14" s="110"/>
      <c r="DI14" s="110"/>
    </row>
    <row r="15" spans="1:256" ht="15.75">
      <c r="A15" s="158">
        <v>1989</v>
      </c>
      <c r="B15" s="159">
        <v>274.26300048828102</v>
      </c>
      <c r="C15" s="159">
        <v>4.4960000000000004</v>
      </c>
      <c r="D15" s="159">
        <v>2.2229999999999999</v>
      </c>
      <c r="E15" s="159">
        <v>6.7279999999999998</v>
      </c>
      <c r="F15" s="159">
        <v>8.7579999999999991</v>
      </c>
      <c r="G15" s="159">
        <v>13.887</v>
      </c>
      <c r="H15" s="159">
        <v>29.433</v>
      </c>
      <c r="I15" s="159">
        <v>55.24</v>
      </c>
      <c r="J15" s="159">
        <v>63.552999999999997</v>
      </c>
      <c r="K15" s="159">
        <v>74.447000000000003</v>
      </c>
      <c r="L15" s="160">
        <v>15.497999999999999</v>
      </c>
      <c r="M15" s="124"/>
      <c r="N15" s="124"/>
      <c r="O15" s="124"/>
    </row>
    <row r="16" spans="1:256" ht="15.75">
      <c r="A16" s="158">
        <v>1990</v>
      </c>
      <c r="B16" s="159">
        <v>272.66400146484398</v>
      </c>
      <c r="C16" s="159">
        <v>4.343</v>
      </c>
      <c r="D16" s="159">
        <v>2.1259999999999999</v>
      </c>
      <c r="E16" s="159">
        <v>6.7679999999999998</v>
      </c>
      <c r="F16" s="159">
        <v>9.0609999999999999</v>
      </c>
      <c r="G16" s="159">
        <v>14.523999999999999</v>
      </c>
      <c r="H16" s="159">
        <v>27.54</v>
      </c>
      <c r="I16" s="159">
        <v>53.354999999999997</v>
      </c>
      <c r="J16" s="159">
        <v>62.442</v>
      </c>
      <c r="K16" s="159">
        <v>75.61</v>
      </c>
      <c r="L16" s="160">
        <v>16.895</v>
      </c>
      <c r="M16" s="124"/>
      <c r="N16" s="124"/>
      <c r="O16" s="124"/>
    </row>
    <row r="17" spans="1:31" ht="15.75">
      <c r="A17" s="158">
        <v>1991</v>
      </c>
      <c r="B17" s="159">
        <v>272.55999755859398</v>
      </c>
      <c r="C17" s="159">
        <v>4.2919999999999998</v>
      </c>
      <c r="D17" s="159">
        <v>2.0720000000000001</v>
      </c>
      <c r="E17" s="159">
        <v>6.8550000000000004</v>
      </c>
      <c r="F17" s="159">
        <v>9.3390000000000004</v>
      </c>
      <c r="G17" s="159">
        <v>15.481999999999999</v>
      </c>
      <c r="H17" s="159">
        <v>26.2</v>
      </c>
      <c r="I17" s="159">
        <v>52.957999999999998</v>
      </c>
      <c r="J17" s="159">
        <v>62.29</v>
      </c>
      <c r="K17" s="159">
        <v>75.372</v>
      </c>
      <c r="L17" s="160">
        <v>17.7</v>
      </c>
      <c r="M17" s="124"/>
      <c r="N17" s="124"/>
      <c r="O17" s="124"/>
    </row>
    <row r="18" spans="1:31" ht="15.75">
      <c r="A18" s="158">
        <v>1992</v>
      </c>
      <c r="B18" s="159">
        <v>271.50601196289102</v>
      </c>
      <c r="C18" s="159">
        <v>3.9689999999999999</v>
      </c>
      <c r="D18" s="159">
        <v>1.919</v>
      </c>
      <c r="E18" s="159">
        <v>6.5960000000000001</v>
      </c>
      <c r="F18" s="159">
        <v>9.4309999999999992</v>
      </c>
      <c r="G18" s="159">
        <v>16.094000000000001</v>
      </c>
      <c r="H18" s="159">
        <v>25.234999999999999</v>
      </c>
      <c r="I18" s="159">
        <v>52.332999999999998</v>
      </c>
      <c r="J18" s="159">
        <v>61.756999999999998</v>
      </c>
      <c r="K18" s="159">
        <v>75.290999999999997</v>
      </c>
      <c r="L18" s="160">
        <v>18.881</v>
      </c>
      <c r="M18" s="124"/>
      <c r="N18" s="124"/>
      <c r="O18" s="124"/>
    </row>
    <row r="19" spans="1:31" ht="15.75">
      <c r="A19" s="158">
        <v>1993</v>
      </c>
      <c r="B19" s="159">
        <v>275.677001953125</v>
      </c>
      <c r="C19" s="159">
        <v>3.6659999999999999</v>
      </c>
      <c r="D19" s="159">
        <v>1.8160000000000001</v>
      </c>
      <c r="E19" s="159">
        <v>6.4669999999999996</v>
      </c>
      <c r="F19" s="159">
        <v>9.67</v>
      </c>
      <c r="G19" s="159">
        <v>16.545999999999999</v>
      </c>
      <c r="H19" s="159">
        <v>24.751000000000001</v>
      </c>
      <c r="I19" s="159">
        <v>51.92</v>
      </c>
      <c r="J19" s="159">
        <v>61.548000000000002</v>
      </c>
      <c r="K19" s="159">
        <v>78.756</v>
      </c>
      <c r="L19" s="160">
        <v>20.536999999999999</v>
      </c>
      <c r="M19" s="124"/>
      <c r="N19" s="124"/>
      <c r="O19" s="124"/>
    </row>
    <row r="20" spans="1:31" ht="15.75">
      <c r="A20" s="158">
        <v>1994</v>
      </c>
      <c r="B20" s="159">
        <v>270.74899291992199</v>
      </c>
      <c r="C20" s="159">
        <v>3.278</v>
      </c>
      <c r="D20" s="159">
        <v>1.7749999999999999</v>
      </c>
      <c r="E20" s="159">
        <v>6.194</v>
      </c>
      <c r="F20" s="159">
        <v>9.5109999999999992</v>
      </c>
      <c r="G20" s="159">
        <v>17.073</v>
      </c>
      <c r="H20" s="159">
        <v>24.295999999999999</v>
      </c>
      <c r="I20" s="159">
        <v>50.250999999999998</v>
      </c>
      <c r="J20" s="159">
        <v>60.351999999999997</v>
      </c>
      <c r="K20" s="159">
        <v>77.120999999999995</v>
      </c>
      <c r="L20" s="160">
        <v>20.898</v>
      </c>
      <c r="M20" s="124"/>
      <c r="N20" s="124"/>
      <c r="O20" s="124"/>
    </row>
    <row r="21" spans="1:31" ht="15.75">
      <c r="A21" s="158">
        <v>1995</v>
      </c>
      <c r="B21" s="159">
        <v>275.10598754882801</v>
      </c>
      <c r="C21" s="159">
        <v>2.802</v>
      </c>
      <c r="D21" s="159">
        <v>1.6739999999999999</v>
      </c>
      <c r="E21" s="159">
        <v>5.7930000000000001</v>
      </c>
      <c r="F21" s="159">
        <v>9.2850000000000001</v>
      </c>
      <c r="G21" s="159">
        <v>17.468</v>
      </c>
      <c r="H21" s="159">
        <v>23.724</v>
      </c>
      <c r="I21" s="159">
        <v>50.42</v>
      </c>
      <c r="J21" s="159">
        <v>64.605000000000004</v>
      </c>
      <c r="K21" s="159">
        <v>76.546999999999997</v>
      </c>
      <c r="L21" s="160">
        <v>22.788</v>
      </c>
      <c r="M21" s="124"/>
      <c r="N21" s="124"/>
      <c r="O21" s="124"/>
    </row>
    <row r="22" spans="1:31" ht="15.75">
      <c r="A22" s="158">
        <v>1996</v>
      </c>
      <c r="B22" s="159">
        <v>276.79098510742199</v>
      </c>
      <c r="C22" s="159">
        <v>2.7949999999999999</v>
      </c>
      <c r="D22" s="159">
        <v>1.7090000000000001</v>
      </c>
      <c r="E22" s="159">
        <v>5.2009999999999996</v>
      </c>
      <c r="F22" s="159">
        <v>8.423</v>
      </c>
      <c r="G22" s="159">
        <v>16.850000000000001</v>
      </c>
      <c r="H22" s="159">
        <v>24.177</v>
      </c>
      <c r="I22" s="159">
        <v>49.692999999999998</v>
      </c>
      <c r="J22" s="159">
        <v>69.34</v>
      </c>
      <c r="K22" s="159">
        <v>74.378</v>
      </c>
      <c r="L22" s="160">
        <v>24.225000000000001</v>
      </c>
      <c r="M22" s="124"/>
      <c r="N22" s="124"/>
      <c r="O22" s="124"/>
    </row>
    <row r="23" spans="1:31" ht="15.75">
      <c r="A23" s="158">
        <v>1997</v>
      </c>
      <c r="B23" s="159">
        <v>272.80899047851602</v>
      </c>
      <c r="C23" s="159">
        <v>2.7090000000000001</v>
      </c>
      <c r="D23" s="159">
        <v>1.659</v>
      </c>
      <c r="E23" s="159">
        <v>4.8490000000000002</v>
      </c>
      <c r="F23" s="159">
        <v>7.431</v>
      </c>
      <c r="G23" s="159">
        <v>16.248000000000001</v>
      </c>
      <c r="H23" s="159">
        <v>24.204000000000001</v>
      </c>
      <c r="I23" s="159">
        <v>47.667000000000002</v>
      </c>
      <c r="J23" s="159">
        <v>72.894000000000005</v>
      </c>
      <c r="K23" s="159">
        <v>69.977999999999994</v>
      </c>
      <c r="L23" s="160">
        <v>25.17</v>
      </c>
      <c r="M23" s="124"/>
      <c r="N23" s="124"/>
      <c r="O23" s="124"/>
    </row>
    <row r="24" spans="1:31" ht="15.75">
      <c r="A24" s="158">
        <f t="shared" ref="A24:A37" si="0">A23+1</f>
        <v>1998</v>
      </c>
      <c r="B24" s="159">
        <f t="shared" ref="B24:B37" si="1">SUM(C24:K24)</f>
        <v>248.286</v>
      </c>
      <c r="C24" s="162">
        <v>2.5779999999999998</v>
      </c>
      <c r="D24" s="162">
        <v>1.5409999999999999</v>
      </c>
      <c r="E24" s="162">
        <v>4.6360000000000001</v>
      </c>
      <c r="F24" s="162">
        <v>7.032</v>
      </c>
      <c r="G24" s="162">
        <v>15.973000000000001</v>
      </c>
      <c r="H24" s="162">
        <v>24.78</v>
      </c>
      <c r="I24" s="162">
        <v>46.23</v>
      </c>
      <c r="J24" s="162">
        <v>76.679000000000002</v>
      </c>
      <c r="K24" s="162">
        <v>68.837000000000003</v>
      </c>
      <c r="L24" s="163">
        <v>25.908000000000001</v>
      </c>
      <c r="M24" s="124"/>
      <c r="N24" s="124"/>
      <c r="O24" s="124"/>
    </row>
    <row r="25" spans="1:31" ht="15.75">
      <c r="A25" s="158">
        <f t="shared" si="0"/>
        <v>1999</v>
      </c>
      <c r="B25" s="159">
        <f t="shared" si="1"/>
        <v>247.28399999999999</v>
      </c>
      <c r="C25" s="162">
        <v>2.4910000000000001</v>
      </c>
      <c r="D25" s="162">
        <v>1.637</v>
      </c>
      <c r="E25" s="162">
        <v>4.4960000000000004</v>
      </c>
      <c r="F25" s="162">
        <v>6.5620000000000003</v>
      </c>
      <c r="G25" s="162">
        <v>15.766</v>
      </c>
      <c r="H25" s="162">
        <v>25.535</v>
      </c>
      <c r="I25" s="162">
        <v>44.941000000000003</v>
      </c>
      <c r="J25" s="162">
        <v>79.314999999999998</v>
      </c>
      <c r="K25" s="162">
        <v>66.540999999999997</v>
      </c>
      <c r="L25" s="163">
        <v>27.576000000000001</v>
      </c>
      <c r="M25" s="124"/>
      <c r="N25" s="124"/>
      <c r="O25" s="124"/>
    </row>
    <row r="26" spans="1:31" ht="15.75">
      <c r="A26" s="158">
        <f t="shared" si="0"/>
        <v>2000</v>
      </c>
      <c r="B26" s="159">
        <f t="shared" si="1"/>
        <v>243.82400000000001</v>
      </c>
      <c r="C26" s="162">
        <v>2.63</v>
      </c>
      <c r="D26" s="162">
        <v>1.5349999999999999</v>
      </c>
      <c r="E26" s="162">
        <v>4.2069999999999999</v>
      </c>
      <c r="F26" s="162">
        <v>6.4720000000000004</v>
      </c>
      <c r="G26" s="162">
        <v>15.430999999999999</v>
      </c>
      <c r="H26" s="162">
        <v>26.457999999999998</v>
      </c>
      <c r="I26" s="162">
        <v>42.933</v>
      </c>
      <c r="J26" s="162">
        <v>76.888000000000005</v>
      </c>
      <c r="K26" s="162">
        <v>67.27</v>
      </c>
      <c r="L26" s="163">
        <v>28.219000000000001</v>
      </c>
      <c r="M26" s="124"/>
      <c r="N26" s="124"/>
      <c r="O26" s="124"/>
      <c r="S26" s="115"/>
      <c r="T26" s="115"/>
      <c r="U26" s="115"/>
      <c r="V26" s="115"/>
      <c r="W26" s="115"/>
    </row>
    <row r="27" spans="1:31" ht="15.75">
      <c r="A27" s="158">
        <f t="shared" si="0"/>
        <v>2001</v>
      </c>
      <c r="B27" s="159">
        <f t="shared" si="1"/>
        <v>243.523</v>
      </c>
      <c r="C27" s="162">
        <v>2.6230000000000002</v>
      </c>
      <c r="D27" s="162">
        <v>1.5920000000000001</v>
      </c>
      <c r="E27" s="162">
        <v>4.1989999999999998</v>
      </c>
      <c r="F27" s="162">
        <v>6.5069999999999997</v>
      </c>
      <c r="G27" s="162">
        <v>15.492000000000001</v>
      </c>
      <c r="H27" s="162">
        <v>27.43</v>
      </c>
      <c r="I27" s="162">
        <v>41.156999999999996</v>
      </c>
      <c r="J27" s="162">
        <v>75.209000000000003</v>
      </c>
      <c r="K27" s="162">
        <v>69.313999999999993</v>
      </c>
      <c r="L27" s="163">
        <v>28.751000000000001</v>
      </c>
      <c r="M27" s="124"/>
      <c r="N27" s="124"/>
      <c r="O27" s="124"/>
      <c r="S27" s="115"/>
      <c r="T27" s="115"/>
      <c r="U27" s="115"/>
      <c r="V27" s="115"/>
      <c r="W27" s="115"/>
    </row>
    <row r="28" spans="1:31" ht="15.75">
      <c r="A28" s="158">
        <f t="shared" si="0"/>
        <v>2002</v>
      </c>
      <c r="B28" s="159">
        <f t="shared" si="1"/>
        <v>242.61099999999999</v>
      </c>
      <c r="C28" s="162">
        <v>2.3860000000000001</v>
      </c>
      <c r="D28" s="162">
        <v>1.403</v>
      </c>
      <c r="E28" s="162">
        <v>4.0330000000000004</v>
      </c>
      <c r="F28" s="162">
        <v>6.2720000000000002</v>
      </c>
      <c r="G28" s="162">
        <v>14.944000000000001</v>
      </c>
      <c r="H28" s="162">
        <v>28.844999999999999</v>
      </c>
      <c r="I28" s="162">
        <v>39.847999999999999</v>
      </c>
      <c r="J28" s="162">
        <v>74.522000000000006</v>
      </c>
      <c r="K28" s="162">
        <v>70.358000000000004</v>
      </c>
      <c r="L28" s="163">
        <v>30.396000000000001</v>
      </c>
      <c r="M28" s="124"/>
      <c r="N28" s="124"/>
      <c r="O28" s="124"/>
      <c r="S28" s="115"/>
      <c r="T28" s="115"/>
      <c r="U28" s="115"/>
      <c r="V28" s="115"/>
      <c r="W28" s="115"/>
    </row>
    <row r="29" spans="1:31" ht="15.75">
      <c r="A29" s="158">
        <f t="shared" si="0"/>
        <v>2003</v>
      </c>
      <c r="B29" s="159">
        <f t="shared" si="1"/>
        <v>246.161</v>
      </c>
      <c r="C29" s="159">
        <v>2.363</v>
      </c>
      <c r="D29" s="159">
        <v>1.341</v>
      </c>
      <c r="E29" s="159">
        <v>3.633</v>
      </c>
      <c r="F29" s="159">
        <v>6.1559999999999997</v>
      </c>
      <c r="G29" s="159">
        <v>14.634</v>
      </c>
      <c r="H29" s="159">
        <v>29.981999999999999</v>
      </c>
      <c r="I29" s="159">
        <v>39.253</v>
      </c>
      <c r="J29" s="159">
        <v>75.028000000000006</v>
      </c>
      <c r="K29" s="159">
        <v>73.771000000000001</v>
      </c>
      <c r="L29" s="160">
        <v>32.863</v>
      </c>
      <c r="M29" s="124"/>
      <c r="N29" s="124"/>
      <c r="O29" s="124"/>
      <c r="S29" s="115"/>
      <c r="T29" s="115"/>
      <c r="U29" s="115"/>
      <c r="V29" s="115"/>
      <c r="W29" s="115"/>
    </row>
    <row r="30" spans="1:31">
      <c r="A30" s="158">
        <f t="shared" si="0"/>
        <v>2004</v>
      </c>
      <c r="B30" s="159">
        <f t="shared" si="1"/>
        <v>232.495</v>
      </c>
      <c r="C30" s="159">
        <v>2.2429999999999999</v>
      </c>
      <c r="D30" s="159">
        <v>1.1919999999999999</v>
      </c>
      <c r="E30" s="159">
        <v>3.415</v>
      </c>
      <c r="F30" s="159">
        <v>5.5609999999999999</v>
      </c>
      <c r="G30" s="159">
        <v>13.787000000000001</v>
      </c>
      <c r="H30" s="159">
        <v>29.050999999999998</v>
      </c>
      <c r="I30" s="159">
        <v>36.762</v>
      </c>
      <c r="J30" s="159">
        <v>70.058999999999997</v>
      </c>
      <c r="K30" s="159">
        <v>70.424999999999997</v>
      </c>
      <c r="L30" s="160">
        <v>30.591999999999999</v>
      </c>
      <c r="M30" s="164"/>
      <c r="N30" s="165"/>
      <c r="O30" s="165"/>
      <c r="P30" s="165"/>
      <c r="Q30" s="165"/>
      <c r="R30" s="165"/>
      <c r="S30" s="165"/>
      <c r="T30" s="165"/>
      <c r="U30" s="165"/>
      <c r="V30" s="115"/>
      <c r="W30" s="115"/>
    </row>
    <row r="31" spans="1:31">
      <c r="A31" s="158">
        <f t="shared" si="0"/>
        <v>2005</v>
      </c>
      <c r="B31" s="159">
        <f t="shared" si="1"/>
        <v>239.74299999999999</v>
      </c>
      <c r="C31" s="166">
        <v>2.113</v>
      </c>
      <c r="D31" s="166">
        <v>1.181</v>
      </c>
      <c r="E31" s="166">
        <v>3.4</v>
      </c>
      <c r="F31" s="166">
        <v>5.3929999999999998</v>
      </c>
      <c r="G31" s="166">
        <v>13.428000000000001</v>
      </c>
      <c r="H31" s="166">
        <v>30.501000000000001</v>
      </c>
      <c r="I31" s="166">
        <v>36.914000000000001</v>
      </c>
      <c r="J31" s="166">
        <v>70.072999999999993</v>
      </c>
      <c r="K31" s="166">
        <v>76.739999999999995</v>
      </c>
      <c r="L31" s="167">
        <v>30.890999999999998</v>
      </c>
      <c r="M31" s="164"/>
      <c r="N31" s="165"/>
      <c r="O31" s="165"/>
      <c r="P31" s="165"/>
      <c r="Q31" s="165"/>
      <c r="R31" s="165"/>
      <c r="S31" s="165"/>
      <c r="T31" s="165"/>
      <c r="U31" s="165"/>
      <c r="V31" s="115"/>
      <c r="W31" s="164"/>
      <c r="X31" s="165"/>
      <c r="Y31" s="165"/>
      <c r="Z31" s="165"/>
      <c r="AA31" s="165"/>
      <c r="AB31" s="165"/>
      <c r="AC31" s="165"/>
      <c r="AD31" s="165"/>
      <c r="AE31" s="168"/>
    </row>
    <row r="32" spans="1:31" ht="15.75">
      <c r="A32" s="158">
        <f t="shared" si="0"/>
        <v>2006</v>
      </c>
      <c r="B32" s="159">
        <f t="shared" si="1"/>
        <v>237.62400000000002</v>
      </c>
      <c r="C32" s="159">
        <v>2.1859999999999999</v>
      </c>
      <c r="D32" s="159">
        <v>1.137</v>
      </c>
      <c r="E32" s="159">
        <v>3.1709999999999998</v>
      </c>
      <c r="F32" s="159">
        <v>5.1890000000000001</v>
      </c>
      <c r="G32" s="159">
        <v>12.973000000000001</v>
      </c>
      <c r="H32" s="159">
        <v>30.056000000000001</v>
      </c>
      <c r="I32" s="159">
        <v>37.146000000000001</v>
      </c>
      <c r="J32" s="159">
        <v>66.734999999999999</v>
      </c>
      <c r="K32" s="159">
        <v>79.031000000000006</v>
      </c>
      <c r="L32" s="160">
        <v>28.183</v>
      </c>
      <c r="M32" s="124"/>
      <c r="N32" s="124"/>
      <c r="O32" s="124"/>
      <c r="S32" s="115"/>
      <c r="T32" s="115"/>
      <c r="U32" s="115"/>
      <c r="V32" s="115"/>
      <c r="W32" s="169"/>
      <c r="X32" s="170"/>
      <c r="Y32" s="170"/>
      <c r="Z32" s="170"/>
      <c r="AA32" s="170"/>
      <c r="AB32" s="170"/>
      <c r="AC32" s="170"/>
      <c r="AD32" s="170"/>
      <c r="AE32" s="170"/>
    </row>
    <row r="33" spans="1:31" ht="15.75">
      <c r="A33" s="158">
        <f t="shared" si="0"/>
        <v>2007</v>
      </c>
      <c r="B33" s="159">
        <f t="shared" si="1"/>
        <v>240.803</v>
      </c>
      <c r="C33" s="159">
        <v>2.1579999999999999</v>
      </c>
      <c r="D33" s="159">
        <v>1.0620000000000001</v>
      </c>
      <c r="E33" s="159">
        <v>3.2669999999999999</v>
      </c>
      <c r="F33" s="159">
        <v>4.899</v>
      </c>
      <c r="G33" s="159">
        <v>12.414999999999999</v>
      </c>
      <c r="H33" s="159">
        <v>29.573</v>
      </c>
      <c r="I33" s="159">
        <v>38.271999999999998</v>
      </c>
      <c r="J33" s="159">
        <v>65.292000000000002</v>
      </c>
      <c r="K33" s="159">
        <v>83.864999999999995</v>
      </c>
      <c r="L33" s="160">
        <v>27.402999999999999</v>
      </c>
      <c r="M33" s="124"/>
      <c r="N33" s="124"/>
      <c r="O33" s="124"/>
      <c r="S33" s="115"/>
      <c r="T33" s="115"/>
      <c r="U33" s="115"/>
      <c r="V33" s="115"/>
      <c r="W33" s="169"/>
      <c r="X33" s="170"/>
      <c r="Y33" s="170"/>
      <c r="Z33" s="170"/>
      <c r="AA33" s="170"/>
      <c r="AB33" s="170"/>
      <c r="AC33" s="170"/>
      <c r="AD33" s="170"/>
      <c r="AE33" s="170"/>
    </row>
    <row r="34" spans="1:31" ht="15.75">
      <c r="A34" s="158">
        <f t="shared" si="0"/>
        <v>2008</v>
      </c>
      <c r="B34" s="159">
        <f t="shared" si="1"/>
        <v>244.54999999999998</v>
      </c>
      <c r="C34" s="159">
        <v>2.0739999999999998</v>
      </c>
      <c r="D34" s="159">
        <v>0.98699999999999999</v>
      </c>
      <c r="E34" s="159">
        <v>3.258</v>
      </c>
      <c r="F34" s="159">
        <v>4.7249999999999996</v>
      </c>
      <c r="G34" s="159">
        <v>12.074</v>
      </c>
      <c r="H34" s="159">
        <v>28.957999999999998</v>
      </c>
      <c r="I34" s="159">
        <v>39.095999999999997</v>
      </c>
      <c r="J34" s="159">
        <v>64.347999999999999</v>
      </c>
      <c r="K34" s="159">
        <v>89.03</v>
      </c>
      <c r="L34" s="160">
        <v>27.146999999999998</v>
      </c>
      <c r="M34" s="124"/>
      <c r="N34" s="124"/>
      <c r="O34" s="124"/>
      <c r="S34" s="115"/>
      <c r="T34" s="115"/>
      <c r="U34" s="115"/>
      <c r="V34" s="115"/>
      <c r="W34" s="169"/>
      <c r="X34" s="170"/>
      <c r="Y34" s="170"/>
      <c r="Z34" s="170"/>
      <c r="AA34" s="170"/>
      <c r="AB34" s="170"/>
      <c r="AC34" s="170"/>
      <c r="AD34" s="170"/>
      <c r="AE34" s="170"/>
    </row>
    <row r="35" spans="1:31" ht="15.75">
      <c r="A35" s="158">
        <f t="shared" si="0"/>
        <v>2009</v>
      </c>
      <c r="B35" s="159">
        <f t="shared" si="1"/>
        <v>246.45099999999999</v>
      </c>
      <c r="C35" s="159">
        <v>2.1379999999999999</v>
      </c>
      <c r="D35" s="159">
        <v>1.038</v>
      </c>
      <c r="E35" s="159">
        <v>3.1469999999999998</v>
      </c>
      <c r="F35" s="159">
        <v>4.827</v>
      </c>
      <c r="G35" s="159">
        <v>11.975</v>
      </c>
      <c r="H35" s="159">
        <v>28.858000000000001</v>
      </c>
      <c r="I35" s="159">
        <v>40.124000000000002</v>
      </c>
      <c r="J35" s="159">
        <v>62.634999999999998</v>
      </c>
      <c r="K35" s="159">
        <v>91.709000000000003</v>
      </c>
      <c r="L35" s="160">
        <v>27.466000000000001</v>
      </c>
      <c r="M35" s="124"/>
      <c r="N35" s="124"/>
      <c r="O35" s="124"/>
      <c r="W35" s="170"/>
      <c r="X35" s="170"/>
      <c r="Y35" s="170"/>
      <c r="Z35" s="170"/>
      <c r="AA35" s="170"/>
      <c r="AB35" s="170"/>
      <c r="AC35" s="170"/>
      <c r="AD35" s="170"/>
      <c r="AE35" s="170"/>
    </row>
    <row r="36" spans="1:31" ht="15.75">
      <c r="A36" s="158">
        <f t="shared" si="0"/>
        <v>2010</v>
      </c>
      <c r="B36" s="159">
        <f t="shared" si="1"/>
        <v>244.303</v>
      </c>
      <c r="C36" s="159">
        <v>2.0179999999999998</v>
      </c>
      <c r="D36" s="159">
        <v>0.97399999999999998</v>
      </c>
      <c r="E36" s="159">
        <v>2.9929999999999999</v>
      </c>
      <c r="F36" s="159">
        <v>4.7329999999999997</v>
      </c>
      <c r="G36" s="159">
        <v>11.596</v>
      </c>
      <c r="H36" s="159">
        <v>28.152000000000001</v>
      </c>
      <c r="I36" s="159">
        <v>41.963999999999999</v>
      </c>
      <c r="J36" s="159">
        <v>60.610999999999997</v>
      </c>
      <c r="K36" s="159">
        <v>91.262</v>
      </c>
      <c r="L36" s="160">
        <v>31.111999999999998</v>
      </c>
      <c r="M36" s="124"/>
      <c r="N36" s="124"/>
      <c r="O36" s="124"/>
      <c r="W36" s="170"/>
      <c r="X36" s="170"/>
      <c r="Y36" s="170"/>
      <c r="Z36" s="170"/>
      <c r="AA36" s="170"/>
      <c r="AB36" s="170"/>
      <c r="AC36" s="170"/>
      <c r="AD36" s="170"/>
      <c r="AE36" s="170"/>
    </row>
    <row r="37" spans="1:31" ht="16.5" thickBot="1">
      <c r="A37" s="171">
        <f t="shared" si="0"/>
        <v>2011</v>
      </c>
      <c r="B37" s="172">
        <f t="shared" si="1"/>
        <v>238.62700000000001</v>
      </c>
      <c r="C37" s="172">
        <v>1.887</v>
      </c>
      <c r="D37" s="172">
        <v>0.9</v>
      </c>
      <c r="E37" s="172">
        <v>2.9809999999999999</v>
      </c>
      <c r="F37" s="172">
        <v>4.4820000000000002</v>
      </c>
      <c r="G37" s="172">
        <v>11.196</v>
      </c>
      <c r="H37" s="172">
        <v>27.509</v>
      </c>
      <c r="I37" s="172">
        <v>42.634</v>
      </c>
      <c r="J37" s="172">
        <v>57.911999999999999</v>
      </c>
      <c r="K37" s="172">
        <v>89.126000000000005</v>
      </c>
      <c r="L37" s="173">
        <v>33.843000000000004</v>
      </c>
      <c r="M37" s="124"/>
      <c r="N37" s="124"/>
      <c r="O37" s="124"/>
      <c r="W37" s="170"/>
      <c r="X37" s="170"/>
      <c r="Y37" s="170"/>
      <c r="Z37" s="170"/>
      <c r="AA37" s="170"/>
      <c r="AB37" s="170"/>
      <c r="AC37" s="170"/>
      <c r="AD37" s="170"/>
      <c r="AE37" s="170"/>
    </row>
    <row r="38" spans="1:31" ht="15.75">
      <c r="A38" s="124"/>
      <c r="B38" s="174"/>
      <c r="C38" s="124"/>
      <c r="D38" s="124"/>
      <c r="E38" s="124"/>
      <c r="F38" s="124"/>
      <c r="G38" s="124"/>
      <c r="H38" s="124"/>
      <c r="I38" s="124"/>
      <c r="J38" s="124"/>
      <c r="K38" s="124"/>
      <c r="L38" s="113"/>
      <c r="M38" s="124"/>
      <c r="N38" s="124"/>
      <c r="O38" s="124"/>
      <c r="W38" s="170"/>
      <c r="X38" s="170"/>
      <c r="Y38" s="170"/>
      <c r="Z38" s="170"/>
      <c r="AA38" s="170"/>
      <c r="AB38" s="170"/>
      <c r="AC38" s="170"/>
      <c r="AD38" s="170"/>
      <c r="AE38" s="170"/>
    </row>
    <row r="39" spans="1:31" ht="15.75">
      <c r="A39" s="128" t="s">
        <v>99</v>
      </c>
      <c r="B39" s="124"/>
      <c r="C39" s="124"/>
      <c r="D39" s="124"/>
      <c r="E39" s="124"/>
      <c r="F39" s="124"/>
      <c r="G39" s="124"/>
      <c r="H39" s="124"/>
      <c r="I39" s="124"/>
      <c r="J39" s="124"/>
      <c r="K39" s="124"/>
      <c r="L39" s="113"/>
      <c r="M39" s="124"/>
      <c r="N39" s="124"/>
      <c r="O39" s="124"/>
      <c r="W39" s="170"/>
      <c r="X39" s="170"/>
      <c r="Y39" s="170"/>
      <c r="Z39" s="170"/>
      <c r="AA39" s="170"/>
      <c r="AB39" s="170"/>
      <c r="AC39" s="170"/>
      <c r="AD39" s="170"/>
      <c r="AE39" s="170"/>
    </row>
    <row r="40" spans="1:31" ht="15.75">
      <c r="A40" s="128" t="s">
        <v>100</v>
      </c>
      <c r="B40" s="124"/>
      <c r="C40" s="124"/>
      <c r="D40" s="124"/>
      <c r="E40" s="124"/>
      <c r="F40" s="124"/>
      <c r="G40" s="124"/>
      <c r="H40" s="124"/>
      <c r="I40" s="124"/>
      <c r="J40" s="124"/>
      <c r="K40" s="124"/>
      <c r="L40" s="113"/>
      <c r="M40" s="124"/>
      <c r="N40" s="124"/>
      <c r="O40" s="124"/>
      <c r="W40" s="170"/>
      <c r="X40" s="170"/>
      <c r="Y40" s="170"/>
      <c r="Z40" s="170"/>
      <c r="AA40" s="170"/>
      <c r="AB40" s="170"/>
      <c r="AC40" s="170"/>
      <c r="AD40" s="170"/>
      <c r="AE40" s="170"/>
    </row>
    <row r="41" spans="1:31" ht="15.75">
      <c r="A41" s="128" t="s">
        <v>101</v>
      </c>
      <c r="B41" s="124"/>
      <c r="C41" s="124"/>
      <c r="D41" s="124"/>
      <c r="E41" s="124"/>
      <c r="F41" s="124"/>
      <c r="G41" s="124"/>
      <c r="H41" s="124"/>
      <c r="I41" s="124"/>
      <c r="J41" s="124"/>
      <c r="K41" s="124"/>
      <c r="L41" s="113"/>
      <c r="M41" s="124"/>
      <c r="N41" s="124"/>
      <c r="O41" s="124"/>
      <c r="W41" s="170"/>
      <c r="X41" s="170"/>
      <c r="Y41" s="170"/>
      <c r="Z41" s="170"/>
      <c r="AA41" s="170"/>
      <c r="AB41" s="170"/>
      <c r="AC41" s="170"/>
      <c r="AD41" s="170"/>
      <c r="AE41" s="170"/>
    </row>
    <row r="42" spans="1:31" ht="15.75">
      <c r="A42" s="128" t="s">
        <v>102</v>
      </c>
      <c r="B42" s="124"/>
      <c r="C42" s="124"/>
      <c r="D42" s="124"/>
      <c r="E42" s="124"/>
      <c r="F42" s="124"/>
      <c r="G42" s="124"/>
      <c r="H42" s="124"/>
      <c r="I42" s="124"/>
      <c r="J42" s="124"/>
      <c r="K42" s="124"/>
      <c r="L42" s="113"/>
      <c r="M42" s="124"/>
      <c r="N42" s="124"/>
      <c r="O42" s="124"/>
      <c r="W42" s="170"/>
      <c r="X42" s="170"/>
      <c r="Y42" s="170"/>
      <c r="Z42" s="170"/>
      <c r="AA42" s="170"/>
      <c r="AB42" s="170"/>
      <c r="AC42" s="170"/>
      <c r="AD42" s="170"/>
      <c r="AE42" s="170"/>
    </row>
    <row r="43" spans="1:31" ht="15.75">
      <c r="A43" s="128" t="s">
        <v>103</v>
      </c>
      <c r="B43" s="124"/>
      <c r="C43" s="124"/>
      <c r="D43" s="124"/>
      <c r="E43" s="124"/>
      <c r="F43" s="124"/>
      <c r="G43" s="124"/>
      <c r="H43" s="124"/>
      <c r="I43" s="124"/>
      <c r="J43" s="124"/>
      <c r="K43" s="124"/>
      <c r="L43" s="113"/>
      <c r="M43" s="124"/>
      <c r="N43" s="124"/>
      <c r="O43" s="124"/>
      <c r="W43" s="170"/>
      <c r="X43" s="170"/>
      <c r="Y43" s="170"/>
      <c r="Z43" s="170"/>
      <c r="AA43" s="170"/>
      <c r="AB43" s="170"/>
      <c r="AC43" s="170"/>
      <c r="AD43" s="170"/>
      <c r="AE43" s="170"/>
    </row>
    <row r="44" spans="1:31" ht="15.75">
      <c r="A44" s="128" t="s">
        <v>104</v>
      </c>
      <c r="B44" s="124"/>
      <c r="C44" s="124"/>
      <c r="D44" s="124"/>
      <c r="E44" s="124"/>
      <c r="F44" s="124"/>
      <c r="G44" s="124"/>
      <c r="H44" s="124"/>
      <c r="I44" s="124"/>
      <c r="J44" s="124"/>
      <c r="K44" s="124"/>
      <c r="L44" s="113"/>
      <c r="M44" s="124"/>
      <c r="N44" s="124"/>
      <c r="O44" s="124"/>
      <c r="W44" s="170"/>
      <c r="X44" s="170"/>
      <c r="Y44" s="170"/>
      <c r="Z44" s="170"/>
      <c r="AA44" s="170"/>
      <c r="AB44" s="170"/>
      <c r="AC44" s="170"/>
      <c r="AD44" s="170"/>
      <c r="AE44" s="170"/>
    </row>
    <row r="45" spans="1:31" ht="15.75">
      <c r="A45" s="124"/>
      <c r="B45" s="124"/>
      <c r="C45" s="124"/>
      <c r="D45" s="124"/>
      <c r="E45" s="124"/>
      <c r="F45" s="124"/>
      <c r="G45" s="124"/>
      <c r="H45" s="124"/>
      <c r="I45" s="124"/>
      <c r="J45" s="124"/>
      <c r="K45" s="124"/>
      <c r="L45" s="113"/>
      <c r="M45" s="124"/>
      <c r="N45" s="124"/>
      <c r="O45" s="124"/>
      <c r="W45" s="170"/>
      <c r="X45" s="170"/>
      <c r="Y45" s="170"/>
      <c r="Z45" s="170"/>
      <c r="AA45" s="170"/>
      <c r="AB45" s="170"/>
      <c r="AC45" s="170"/>
      <c r="AD45" s="170"/>
      <c r="AE45" s="170"/>
    </row>
    <row r="46" spans="1:31" ht="15.75">
      <c r="A46" s="124"/>
      <c r="B46" s="124"/>
      <c r="C46" s="124"/>
      <c r="D46" s="124"/>
      <c r="E46" s="124"/>
      <c r="F46" s="124"/>
      <c r="G46" s="124"/>
      <c r="H46" s="124"/>
      <c r="I46" s="124"/>
      <c r="J46" s="124"/>
      <c r="K46" s="124"/>
      <c r="L46" s="124"/>
      <c r="M46" s="124"/>
    </row>
    <row r="47" spans="1:31" ht="15.75">
      <c r="A47" s="124"/>
      <c r="B47" s="124"/>
      <c r="C47" s="124"/>
      <c r="D47" s="124"/>
      <c r="E47" s="124"/>
      <c r="F47" s="124"/>
      <c r="G47" s="124"/>
      <c r="H47" s="124"/>
      <c r="I47" s="124"/>
      <c r="J47" s="124"/>
      <c r="K47" s="124"/>
      <c r="L47" s="124"/>
      <c r="M47" s="124"/>
    </row>
    <row r="48" spans="1:31" ht="15.75">
      <c r="A48" s="124"/>
      <c r="B48" s="124"/>
      <c r="C48" s="124"/>
      <c r="D48" s="124"/>
      <c r="E48" s="124"/>
      <c r="F48" s="124"/>
      <c r="G48" s="124"/>
      <c r="H48" s="124"/>
      <c r="I48" s="124"/>
      <c r="J48" s="124"/>
      <c r="K48" s="124"/>
      <c r="L48" s="124"/>
      <c r="M48" s="124"/>
    </row>
    <row r="49" spans="1:13" ht="15.75">
      <c r="A49" s="124"/>
      <c r="B49" s="124"/>
      <c r="C49" s="124"/>
      <c r="D49" s="124"/>
      <c r="E49" s="124"/>
      <c r="F49" s="124"/>
      <c r="G49" s="124"/>
      <c r="H49" s="124"/>
      <c r="I49" s="124"/>
      <c r="J49" s="124"/>
      <c r="K49" s="124"/>
      <c r="L49" s="124"/>
      <c r="M49" s="124"/>
    </row>
    <row r="50" spans="1:13" ht="15.75">
      <c r="A50" s="124"/>
      <c r="B50" s="124"/>
      <c r="C50" s="124"/>
      <c r="D50" s="124"/>
      <c r="E50" s="124"/>
      <c r="F50" s="124"/>
      <c r="G50" s="124"/>
      <c r="H50" s="124"/>
      <c r="I50" s="124"/>
      <c r="J50" s="124"/>
      <c r="K50" s="124"/>
      <c r="L50" s="124"/>
      <c r="M50" s="124"/>
    </row>
    <row r="51" spans="1:13" ht="15.75">
      <c r="A51" s="124"/>
      <c r="B51" s="124"/>
      <c r="C51" s="124"/>
      <c r="D51" s="124"/>
      <c r="E51" s="124"/>
      <c r="F51" s="124"/>
      <c r="G51" s="124"/>
      <c r="H51" s="124"/>
      <c r="I51" s="124"/>
      <c r="J51" s="124"/>
      <c r="K51" s="124"/>
      <c r="L51" s="124"/>
      <c r="M51" s="124"/>
    </row>
    <row r="52" spans="1:13" ht="15.75">
      <c r="A52" s="124"/>
      <c r="B52" s="124"/>
      <c r="C52" s="124"/>
      <c r="D52" s="124"/>
      <c r="E52" s="124"/>
      <c r="F52" s="124"/>
      <c r="G52" s="124"/>
      <c r="H52" s="124"/>
      <c r="I52" s="124"/>
      <c r="J52" s="124"/>
      <c r="K52" s="124"/>
      <c r="L52" s="124"/>
      <c r="M52" s="124"/>
    </row>
    <row r="53" spans="1:13" ht="15.75">
      <c r="A53" s="124"/>
      <c r="B53" s="124"/>
      <c r="C53" s="124"/>
      <c r="D53" s="124"/>
      <c r="E53" s="124"/>
      <c r="F53" s="124"/>
      <c r="G53" s="124"/>
      <c r="H53" s="124"/>
      <c r="I53" s="124"/>
      <c r="J53" s="124"/>
      <c r="K53" s="124"/>
      <c r="L53" s="124"/>
      <c r="M53" s="124"/>
    </row>
    <row r="54" spans="1:13" ht="15.75">
      <c r="A54" s="124"/>
      <c r="B54" s="124"/>
      <c r="C54" s="124"/>
      <c r="D54" s="124"/>
      <c r="E54" s="124"/>
      <c r="F54" s="124"/>
      <c r="G54" s="124"/>
      <c r="H54" s="124"/>
      <c r="I54" s="124"/>
      <c r="J54" s="124"/>
      <c r="K54" s="124"/>
      <c r="L54" s="124"/>
      <c r="M54" s="124"/>
    </row>
    <row r="55" spans="1:13" ht="15.75">
      <c r="A55" s="124"/>
      <c r="B55" s="124"/>
      <c r="C55" s="124"/>
      <c r="D55" s="124"/>
      <c r="E55" s="124"/>
      <c r="F55" s="124"/>
      <c r="G55" s="124"/>
      <c r="H55" s="124"/>
      <c r="I55" s="124"/>
      <c r="J55" s="124"/>
      <c r="K55" s="124"/>
      <c r="L55" s="124"/>
      <c r="M55" s="124"/>
    </row>
    <row r="56" spans="1:13" ht="15.75">
      <c r="A56" s="124"/>
      <c r="B56" s="124"/>
      <c r="C56" s="124"/>
      <c r="D56" s="124"/>
      <c r="E56" s="124"/>
      <c r="F56" s="124"/>
      <c r="G56" s="124"/>
      <c r="H56" s="124"/>
      <c r="I56" s="124"/>
      <c r="J56" s="124"/>
      <c r="K56" s="124"/>
      <c r="L56" s="124"/>
      <c r="M56" s="124"/>
    </row>
    <row r="57" spans="1:13" ht="15.75">
      <c r="A57" s="124"/>
      <c r="B57" s="124"/>
      <c r="C57" s="124"/>
      <c r="D57" s="124"/>
      <c r="E57" s="124"/>
      <c r="F57" s="124"/>
      <c r="G57" s="124"/>
      <c r="H57" s="124"/>
      <c r="I57" s="124"/>
      <c r="J57" s="124"/>
      <c r="K57" s="124"/>
      <c r="L57" s="124"/>
      <c r="M57" s="124"/>
    </row>
    <row r="58" spans="1:13" ht="15.75">
      <c r="A58" s="124"/>
      <c r="B58" s="124"/>
      <c r="C58" s="124"/>
      <c r="D58" s="124"/>
      <c r="E58" s="124"/>
      <c r="F58" s="124"/>
      <c r="G58" s="124"/>
      <c r="H58" s="124"/>
      <c r="I58" s="124"/>
      <c r="J58" s="124"/>
      <c r="K58" s="124"/>
      <c r="L58" s="124"/>
      <c r="M58" s="124"/>
    </row>
    <row r="59" spans="1:13" ht="15.75">
      <c r="A59" s="124"/>
      <c r="B59" s="124"/>
      <c r="C59" s="124"/>
      <c r="D59" s="124"/>
      <c r="E59" s="124"/>
      <c r="F59" s="124"/>
      <c r="G59" s="124"/>
      <c r="H59" s="124"/>
      <c r="I59" s="124"/>
      <c r="J59" s="124"/>
      <c r="K59" s="124"/>
      <c r="L59" s="124"/>
      <c r="M59" s="124"/>
    </row>
    <row r="60" spans="1:13" ht="15.75">
      <c r="A60" s="124"/>
      <c r="B60" s="124"/>
      <c r="C60" s="124"/>
      <c r="D60" s="124"/>
      <c r="E60" s="124"/>
      <c r="F60" s="124"/>
      <c r="G60" s="124"/>
      <c r="H60" s="124"/>
      <c r="I60" s="124"/>
      <c r="J60" s="124"/>
      <c r="K60" s="124"/>
      <c r="L60" s="124"/>
      <c r="M60" s="124"/>
    </row>
    <row r="61" spans="1:13" ht="15.75">
      <c r="A61" s="124"/>
      <c r="B61" s="124"/>
      <c r="C61" s="124"/>
      <c r="D61" s="124"/>
      <c r="E61" s="124"/>
      <c r="F61" s="124"/>
      <c r="G61" s="124"/>
      <c r="H61" s="124"/>
      <c r="I61" s="124"/>
      <c r="J61" s="124"/>
      <c r="K61" s="124"/>
      <c r="L61" s="124"/>
      <c r="M61" s="124"/>
    </row>
    <row r="62" spans="1:13" ht="15.75">
      <c r="A62" s="124"/>
      <c r="B62" s="124"/>
      <c r="C62" s="124"/>
      <c r="D62" s="124"/>
      <c r="E62" s="124"/>
      <c r="F62" s="124"/>
      <c r="G62" s="124"/>
      <c r="H62" s="124"/>
      <c r="I62" s="124"/>
      <c r="J62" s="124"/>
      <c r="K62" s="124"/>
      <c r="L62" s="124"/>
      <c r="M62" s="124"/>
    </row>
    <row r="63" spans="1:13" ht="15.75">
      <c r="A63" s="124"/>
      <c r="B63" s="124"/>
      <c r="C63" s="124"/>
      <c r="D63" s="124"/>
      <c r="E63" s="124"/>
      <c r="F63" s="124"/>
      <c r="G63" s="124"/>
      <c r="H63" s="124"/>
      <c r="I63" s="124"/>
      <c r="J63" s="124"/>
      <c r="K63" s="124"/>
      <c r="L63" s="124"/>
      <c r="M63" s="124"/>
    </row>
    <row r="64" spans="1:13" ht="15.75">
      <c r="A64" s="124"/>
      <c r="B64" s="124"/>
      <c r="C64" s="124"/>
      <c r="D64" s="124"/>
      <c r="E64" s="124"/>
      <c r="F64" s="124"/>
      <c r="G64" s="124"/>
      <c r="H64" s="124"/>
      <c r="I64" s="124"/>
      <c r="J64" s="124"/>
      <c r="K64" s="124"/>
      <c r="L64" s="124"/>
      <c r="M64" s="124"/>
    </row>
    <row r="65" spans="1:13" ht="15.75">
      <c r="A65" s="124"/>
      <c r="B65" s="124"/>
      <c r="C65" s="124"/>
      <c r="D65" s="124"/>
      <c r="E65" s="124"/>
      <c r="F65" s="124"/>
      <c r="G65" s="124"/>
      <c r="H65" s="124"/>
      <c r="I65" s="124"/>
      <c r="J65" s="124"/>
      <c r="K65" s="124"/>
      <c r="L65" s="124"/>
      <c r="M65" s="124"/>
    </row>
    <row r="66" spans="1:13" ht="15.75">
      <c r="A66" s="124"/>
      <c r="B66" s="124"/>
      <c r="C66" s="124"/>
      <c r="D66" s="124"/>
      <c r="E66" s="124"/>
      <c r="F66" s="124"/>
      <c r="G66" s="124"/>
      <c r="H66" s="124"/>
      <c r="I66" s="124"/>
      <c r="J66" s="124"/>
      <c r="K66" s="124"/>
      <c r="L66" s="124"/>
      <c r="M66" s="124"/>
    </row>
    <row r="67" spans="1:13" ht="15.75">
      <c r="A67" s="124"/>
      <c r="B67" s="124"/>
      <c r="C67" s="124"/>
      <c r="D67" s="124"/>
      <c r="E67" s="124"/>
      <c r="F67" s="124"/>
      <c r="G67" s="124"/>
      <c r="H67" s="124"/>
      <c r="I67" s="124"/>
      <c r="J67" s="124"/>
      <c r="K67" s="124"/>
      <c r="L67" s="124"/>
      <c r="M67" s="124"/>
    </row>
    <row r="68" spans="1:13" ht="15.75">
      <c r="A68" s="124"/>
      <c r="B68" s="124"/>
      <c r="C68" s="124"/>
      <c r="D68" s="124"/>
      <c r="E68" s="124"/>
      <c r="F68" s="124"/>
      <c r="G68" s="124"/>
      <c r="H68" s="124"/>
      <c r="I68" s="124"/>
      <c r="J68" s="124"/>
      <c r="K68" s="124"/>
      <c r="L68" s="124"/>
      <c r="M68" s="124"/>
    </row>
    <row r="69" spans="1:13" ht="15.75">
      <c r="A69" s="124"/>
      <c r="B69" s="124"/>
      <c r="C69" s="124"/>
      <c r="D69" s="124"/>
      <c r="E69" s="124"/>
      <c r="F69" s="124"/>
      <c r="G69" s="124"/>
      <c r="H69" s="124"/>
      <c r="I69" s="124"/>
      <c r="J69" s="124"/>
      <c r="K69" s="124"/>
      <c r="L69" s="124"/>
      <c r="M69" s="124"/>
    </row>
    <row r="70" spans="1:13" ht="15.75">
      <c r="A70" s="124"/>
      <c r="B70" s="124"/>
      <c r="C70" s="124"/>
      <c r="D70" s="124"/>
      <c r="E70" s="124"/>
      <c r="F70" s="124"/>
      <c r="G70" s="124"/>
      <c r="H70" s="124"/>
      <c r="I70" s="124"/>
      <c r="J70" s="124"/>
      <c r="K70" s="124"/>
      <c r="L70" s="124"/>
      <c r="M70" s="124"/>
    </row>
    <row r="71" spans="1:13" ht="15.75">
      <c r="A71" s="124"/>
      <c r="B71" s="124"/>
      <c r="C71" s="124"/>
      <c r="D71" s="124"/>
      <c r="E71" s="124"/>
      <c r="F71" s="124"/>
      <c r="G71" s="124"/>
      <c r="H71" s="124"/>
      <c r="I71" s="124"/>
      <c r="J71" s="124"/>
      <c r="K71" s="124"/>
      <c r="L71" s="124"/>
      <c r="M71" s="124"/>
    </row>
    <row r="72" spans="1:13" ht="15.75">
      <c r="A72" s="124"/>
      <c r="B72" s="124"/>
      <c r="C72" s="124"/>
      <c r="D72" s="124"/>
      <c r="E72" s="124"/>
      <c r="F72" s="124"/>
      <c r="G72" s="124"/>
      <c r="H72" s="124"/>
      <c r="I72" s="124"/>
      <c r="J72" s="124"/>
      <c r="K72" s="124"/>
      <c r="L72" s="124"/>
      <c r="M72" s="124"/>
    </row>
    <row r="73" spans="1:13" ht="15.75">
      <c r="A73" s="124"/>
      <c r="B73" s="124"/>
      <c r="C73" s="124"/>
      <c r="D73" s="124"/>
      <c r="E73" s="124"/>
      <c r="F73" s="124"/>
      <c r="G73" s="124"/>
      <c r="H73" s="124"/>
      <c r="I73" s="124"/>
      <c r="J73" s="124"/>
      <c r="K73" s="124"/>
      <c r="L73" s="124"/>
      <c r="M73" s="124"/>
    </row>
    <row r="74" spans="1:13" ht="15.75">
      <c r="A74" s="124"/>
      <c r="B74" s="124"/>
      <c r="C74" s="124"/>
      <c r="D74" s="124"/>
      <c r="E74" s="124"/>
      <c r="F74" s="124"/>
      <c r="G74" s="124"/>
      <c r="H74" s="124"/>
      <c r="I74" s="124"/>
      <c r="J74" s="124"/>
      <c r="K74" s="124"/>
      <c r="L74" s="124"/>
      <c r="M74" s="124"/>
    </row>
    <row r="75" spans="1:13" ht="15.75">
      <c r="A75" s="124"/>
      <c r="B75" s="124"/>
      <c r="C75" s="124"/>
      <c r="D75" s="124"/>
      <c r="E75" s="124"/>
      <c r="F75" s="124"/>
      <c r="G75" s="124"/>
      <c r="H75" s="124"/>
      <c r="I75" s="124"/>
      <c r="J75" s="124"/>
      <c r="K75" s="124"/>
      <c r="L75" s="124"/>
      <c r="M75" s="124"/>
    </row>
    <row r="76" spans="1:13" ht="15.75">
      <c r="A76" s="124"/>
      <c r="B76" s="124"/>
      <c r="C76" s="124"/>
      <c r="D76" s="124"/>
      <c r="E76" s="124"/>
      <c r="F76" s="124"/>
      <c r="G76" s="124"/>
      <c r="H76" s="124"/>
      <c r="I76" s="124"/>
      <c r="J76" s="124"/>
      <c r="K76" s="124"/>
      <c r="L76" s="124"/>
      <c r="M76" s="124"/>
    </row>
    <row r="77" spans="1:13" ht="15.75">
      <c r="A77" s="124"/>
      <c r="B77" s="124"/>
      <c r="C77" s="124"/>
      <c r="D77" s="124"/>
      <c r="E77" s="124"/>
      <c r="F77" s="124"/>
      <c r="G77" s="124"/>
      <c r="H77" s="124"/>
      <c r="I77" s="124"/>
      <c r="J77" s="124"/>
      <c r="K77" s="124"/>
      <c r="L77" s="124"/>
      <c r="M77" s="124"/>
    </row>
    <row r="78" spans="1:13" ht="15.75">
      <c r="A78" s="124"/>
      <c r="B78" s="124"/>
      <c r="C78" s="124"/>
      <c r="D78" s="124"/>
      <c r="E78" s="124"/>
      <c r="F78" s="124"/>
      <c r="G78" s="124"/>
      <c r="H78" s="124"/>
      <c r="I78" s="124"/>
      <c r="J78" s="124"/>
      <c r="K78" s="124"/>
      <c r="L78" s="124"/>
      <c r="M78" s="124"/>
    </row>
    <row r="79" spans="1:13" ht="15.75">
      <c r="A79" s="124"/>
      <c r="B79" s="124"/>
      <c r="C79" s="124"/>
      <c r="D79" s="124"/>
      <c r="E79" s="124"/>
      <c r="F79" s="124"/>
      <c r="G79" s="124"/>
      <c r="H79" s="124"/>
      <c r="I79" s="124"/>
      <c r="J79" s="124"/>
      <c r="K79" s="124"/>
      <c r="L79" s="124"/>
      <c r="M79" s="124"/>
    </row>
    <row r="80" spans="1:13" ht="15.75">
      <c r="A80" s="124"/>
      <c r="B80" s="124"/>
      <c r="C80" s="124"/>
      <c r="D80" s="124"/>
      <c r="E80" s="124"/>
      <c r="F80" s="124"/>
      <c r="G80" s="124"/>
      <c r="H80" s="124"/>
      <c r="I80" s="124"/>
      <c r="J80" s="124"/>
      <c r="K80" s="124"/>
      <c r="L80" s="124"/>
      <c r="M80" s="124"/>
    </row>
    <row r="81" spans="1:13" ht="15.75">
      <c r="A81" s="124"/>
      <c r="B81" s="124"/>
      <c r="C81" s="124"/>
      <c r="D81" s="124"/>
      <c r="E81" s="124"/>
      <c r="F81" s="124"/>
      <c r="G81" s="124"/>
      <c r="H81" s="124"/>
      <c r="I81" s="124"/>
      <c r="J81" s="124"/>
      <c r="K81" s="124"/>
      <c r="L81" s="124"/>
      <c r="M81" s="124"/>
    </row>
    <row r="82" spans="1:13" ht="15.75">
      <c r="A82" s="124"/>
      <c r="B82" s="124"/>
      <c r="C82" s="124"/>
      <c r="D82" s="124"/>
      <c r="E82" s="124"/>
      <c r="F82" s="124"/>
      <c r="G82" s="124"/>
      <c r="H82" s="124"/>
      <c r="I82" s="124"/>
      <c r="J82" s="124"/>
      <c r="K82" s="124"/>
      <c r="L82" s="124"/>
      <c r="M82" s="124"/>
    </row>
    <row r="83" spans="1:13" ht="15.75">
      <c r="A83" s="124"/>
      <c r="B83" s="124"/>
      <c r="C83" s="124"/>
      <c r="D83" s="124"/>
      <c r="E83" s="124"/>
      <c r="F83" s="124"/>
      <c r="G83" s="124"/>
      <c r="H83" s="124"/>
      <c r="I83" s="124"/>
      <c r="J83" s="124"/>
      <c r="K83" s="124"/>
      <c r="L83" s="124"/>
      <c r="M83" s="124"/>
    </row>
    <row r="84" spans="1:13" ht="15.75">
      <c r="A84" s="124"/>
      <c r="B84" s="124"/>
      <c r="C84" s="124"/>
      <c r="D84" s="124"/>
      <c r="E84" s="124"/>
      <c r="F84" s="124"/>
      <c r="G84" s="124"/>
      <c r="H84" s="124"/>
      <c r="I84" s="124"/>
      <c r="J84" s="124"/>
      <c r="K84" s="124"/>
      <c r="L84" s="124"/>
      <c r="M84" s="124"/>
    </row>
    <row r="85" spans="1:13" ht="15.75">
      <c r="A85" s="124"/>
      <c r="B85" s="124"/>
      <c r="C85" s="124"/>
      <c r="D85" s="124"/>
      <c r="E85" s="124"/>
      <c r="F85" s="124"/>
      <c r="G85" s="124"/>
      <c r="H85" s="124"/>
      <c r="I85" s="124"/>
      <c r="J85" s="124"/>
      <c r="K85" s="124"/>
      <c r="L85" s="124"/>
      <c r="M85" s="124"/>
    </row>
    <row r="86" spans="1:13" ht="15.75">
      <c r="A86" s="124"/>
      <c r="B86" s="124"/>
      <c r="C86" s="124"/>
      <c r="D86" s="124"/>
      <c r="E86" s="124"/>
      <c r="F86" s="124"/>
      <c r="G86" s="124"/>
      <c r="H86" s="124"/>
      <c r="I86" s="124"/>
      <c r="J86" s="124"/>
      <c r="K86" s="124"/>
      <c r="L86" s="124"/>
      <c r="M86" s="124"/>
    </row>
    <row r="87" spans="1:13" ht="15.75">
      <c r="A87" s="124"/>
      <c r="B87" s="124"/>
      <c r="C87" s="124"/>
      <c r="D87" s="124"/>
      <c r="E87" s="124"/>
      <c r="F87" s="124"/>
      <c r="G87" s="124"/>
      <c r="H87" s="124"/>
      <c r="I87" s="124"/>
      <c r="J87" s="124"/>
      <c r="K87" s="124"/>
      <c r="L87" s="124"/>
      <c r="M87" s="124"/>
    </row>
    <row r="88" spans="1:13" ht="15.75">
      <c r="A88" s="124"/>
      <c r="B88" s="124"/>
      <c r="C88" s="124"/>
      <c r="D88" s="124"/>
      <c r="E88" s="124"/>
      <c r="F88" s="124"/>
      <c r="G88" s="124"/>
      <c r="H88" s="124"/>
      <c r="I88" s="124"/>
      <c r="J88" s="124"/>
      <c r="K88" s="124"/>
      <c r="L88" s="124"/>
      <c r="M88" s="124"/>
    </row>
    <row r="89" spans="1:13" ht="15.75">
      <c r="A89" s="124"/>
      <c r="B89" s="124"/>
      <c r="C89" s="124"/>
      <c r="D89" s="124"/>
      <c r="E89" s="124"/>
      <c r="F89" s="124"/>
      <c r="G89" s="124"/>
      <c r="H89" s="124"/>
      <c r="I89" s="124"/>
      <c r="J89" s="124"/>
      <c r="K89" s="124"/>
      <c r="L89" s="124"/>
      <c r="M89" s="124"/>
    </row>
    <row r="90" spans="1:13" ht="15.75">
      <c r="A90" s="124"/>
      <c r="B90" s="124"/>
      <c r="C90" s="124"/>
      <c r="D90" s="124"/>
      <c r="E90" s="124"/>
      <c r="F90" s="124"/>
      <c r="G90" s="124"/>
      <c r="H90" s="124"/>
      <c r="I90" s="124"/>
      <c r="J90" s="124"/>
      <c r="K90" s="124"/>
      <c r="L90" s="124"/>
      <c r="M90" s="124"/>
    </row>
    <row r="91" spans="1:13" ht="15.75">
      <c r="A91" s="124"/>
      <c r="B91" s="124"/>
      <c r="C91" s="124"/>
      <c r="D91" s="124"/>
      <c r="E91" s="124"/>
      <c r="F91" s="124"/>
      <c r="G91" s="124"/>
      <c r="H91" s="124"/>
      <c r="I91" s="124"/>
      <c r="J91" s="124"/>
      <c r="K91" s="124"/>
      <c r="L91" s="124"/>
      <c r="M91" s="124"/>
    </row>
    <row r="92" spans="1:13" ht="15.75">
      <c r="A92" s="124"/>
      <c r="B92" s="124"/>
      <c r="C92" s="124"/>
      <c r="D92" s="124"/>
      <c r="E92" s="124"/>
      <c r="F92" s="124"/>
      <c r="G92" s="124"/>
      <c r="H92" s="124"/>
      <c r="I92" s="124"/>
      <c r="J92" s="124"/>
      <c r="K92" s="124"/>
      <c r="L92" s="124"/>
      <c r="M92" s="124"/>
    </row>
    <row r="93" spans="1:13" ht="15.75">
      <c r="A93" s="124"/>
      <c r="B93" s="124"/>
      <c r="C93" s="124"/>
      <c r="D93" s="124"/>
      <c r="E93" s="124"/>
      <c r="F93" s="124"/>
      <c r="G93" s="124"/>
      <c r="H93" s="124"/>
      <c r="I93" s="124"/>
      <c r="J93" s="124"/>
      <c r="K93" s="124"/>
      <c r="L93" s="124"/>
      <c r="M93" s="124"/>
    </row>
    <row r="94" spans="1:13" ht="15.75">
      <c r="A94" s="124"/>
      <c r="B94" s="124"/>
      <c r="C94" s="124"/>
      <c r="D94" s="124"/>
      <c r="E94" s="124"/>
      <c r="F94" s="124"/>
      <c r="G94" s="124"/>
      <c r="H94" s="124"/>
      <c r="I94" s="124"/>
      <c r="J94" s="124"/>
      <c r="K94" s="124"/>
      <c r="L94" s="124"/>
      <c r="M94" s="124"/>
    </row>
    <row r="95" spans="1:13" ht="15.75">
      <c r="C95" s="124"/>
      <c r="D95" s="124"/>
      <c r="E95" s="124"/>
      <c r="F95" s="124"/>
      <c r="G95" s="124"/>
      <c r="H95" s="124"/>
      <c r="I95" s="124"/>
      <c r="J95" s="124"/>
      <c r="K95" s="124"/>
    </row>
    <row r="96" spans="1:13" ht="15.75">
      <c r="C96" s="124"/>
      <c r="D96" s="124"/>
      <c r="E96" s="124"/>
      <c r="F96" s="124"/>
      <c r="G96" s="124"/>
      <c r="H96" s="124"/>
      <c r="I96" s="124"/>
      <c r="J96" s="124"/>
      <c r="K96" s="124"/>
    </row>
    <row r="97" spans="3:11" ht="15.75">
      <c r="C97" s="124"/>
      <c r="D97" s="124"/>
      <c r="E97" s="124"/>
      <c r="F97" s="124"/>
      <c r="G97" s="124"/>
      <c r="H97" s="124"/>
      <c r="I97" s="124"/>
      <c r="J97" s="124"/>
      <c r="K97" s="124"/>
    </row>
    <row r="98" spans="3:11" ht="15.75">
      <c r="C98" s="124"/>
      <c r="D98" s="124"/>
      <c r="E98" s="124"/>
      <c r="F98" s="124"/>
      <c r="G98" s="124"/>
      <c r="H98" s="124"/>
      <c r="I98" s="124"/>
      <c r="J98" s="124"/>
      <c r="K98" s="124"/>
    </row>
    <row r="99" spans="3:11" ht="15.75">
      <c r="C99" s="124"/>
      <c r="D99" s="124"/>
      <c r="E99" s="124"/>
      <c r="F99" s="124"/>
      <c r="G99" s="124"/>
      <c r="H99" s="124"/>
      <c r="I99" s="124"/>
      <c r="J99" s="124"/>
      <c r="K99" s="124"/>
    </row>
    <row r="100" spans="3:11" ht="15.75">
      <c r="C100" s="124"/>
      <c r="D100" s="124"/>
      <c r="E100" s="124"/>
      <c r="F100" s="124"/>
      <c r="G100" s="124"/>
      <c r="H100" s="124"/>
      <c r="I100" s="124"/>
      <c r="J100" s="124"/>
      <c r="K100" s="124"/>
    </row>
    <row r="101" spans="3:11" ht="15.75">
      <c r="C101" s="124"/>
      <c r="D101" s="124"/>
      <c r="E101" s="124"/>
      <c r="F101" s="124"/>
      <c r="G101" s="124"/>
      <c r="H101" s="124"/>
      <c r="I101" s="124"/>
      <c r="J101" s="124"/>
      <c r="K101" s="124"/>
    </row>
    <row r="102" spans="3:11" ht="15.75">
      <c r="C102" s="124"/>
      <c r="D102" s="124"/>
      <c r="E102" s="124"/>
      <c r="F102" s="124"/>
      <c r="G102" s="124"/>
      <c r="H102" s="124"/>
      <c r="I102" s="124"/>
      <c r="J102" s="124"/>
      <c r="K102" s="124"/>
    </row>
    <row r="103" spans="3:11" ht="15.75">
      <c r="C103" s="124"/>
      <c r="D103" s="124"/>
      <c r="E103" s="124"/>
      <c r="F103" s="124"/>
      <c r="G103" s="124"/>
      <c r="H103" s="124"/>
      <c r="I103" s="124"/>
      <c r="J103" s="124"/>
      <c r="K103" s="124"/>
    </row>
    <row r="104" spans="3:11" ht="15.75">
      <c r="C104" s="124"/>
      <c r="D104" s="124"/>
      <c r="E104" s="124"/>
      <c r="F104" s="124"/>
      <c r="G104" s="124"/>
      <c r="H104" s="124"/>
      <c r="I104" s="124"/>
      <c r="J104" s="124"/>
      <c r="K104" s="124"/>
    </row>
  </sheetData>
  <sheetProtection selectLockedCells="1" selectUnlockedCells="1"/>
  <mergeCells count="2">
    <mergeCell ref="A5:L5"/>
    <mergeCell ref="A7:A8"/>
  </mergeCells>
  <hyperlinks>
    <hyperlink ref="A1" location="Index!A1" display="Back to index"/>
  </hyperlinks>
  <pageMargins left="0.75" right="0.75" top="1" bottom="1" header="0.51180555555555995" footer="0.51180555555555995"/>
  <pageSetup paperSize="9" firstPageNumber="0" orientation="portrait" horizontalDpi="300" verticalDpi="300"/>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IV91"/>
  <sheetViews>
    <sheetView workbookViewId="0">
      <pane xSplit="1" ySplit="9" topLeftCell="B10" activePane="bottomRight" state="frozen"/>
      <selection activeCell="O15" sqref="O15"/>
      <selection pane="topRight" activeCell="O15" sqref="O15"/>
      <selection pane="bottomLeft" activeCell="O15" sqref="O15"/>
      <selection pane="bottomRight"/>
    </sheetView>
  </sheetViews>
  <sheetFormatPr defaultColWidth="9.140625" defaultRowHeight="15"/>
  <cols>
    <col min="1" max="2" width="11.7109375" style="111" customWidth="1"/>
    <col min="3" max="3" width="12.140625" style="111" customWidth="1"/>
    <col min="4" max="4" width="11.7109375" style="111" customWidth="1"/>
    <col min="5" max="5" width="12.140625" style="111" customWidth="1"/>
    <col min="6" max="6" width="11.7109375" style="111" customWidth="1"/>
    <col min="7" max="7" width="12.140625" style="111" customWidth="1"/>
    <col min="8" max="10" width="12.5703125" style="111" bestFit="1" customWidth="1"/>
    <col min="11" max="11" width="13.5703125" style="111" bestFit="1" customWidth="1"/>
    <col min="12" max="12" width="13.85546875" style="111" bestFit="1" customWidth="1"/>
    <col min="13" max="13" width="9.140625" style="111"/>
    <col min="14" max="14" width="10.28515625" style="111" bestFit="1" customWidth="1"/>
    <col min="15" max="16384" width="9.140625" style="111"/>
  </cols>
  <sheetData>
    <row r="1" spans="1:256" s="110" customFormat="1" ht="15.75">
      <c r="A1" s="40" t="s">
        <v>31</v>
      </c>
      <c r="B1" s="109"/>
      <c r="C1" s="109"/>
      <c r="D1" s="109"/>
      <c r="E1" s="109"/>
      <c r="F1" s="109"/>
      <c r="G1" s="109"/>
      <c r="H1" s="109"/>
      <c r="I1" s="109"/>
      <c r="J1" s="109"/>
      <c r="K1" s="109"/>
      <c r="L1" s="109"/>
      <c r="M1" s="109"/>
      <c r="N1" s="109"/>
      <c r="O1" s="109"/>
    </row>
    <row r="2" spans="1:256" s="110" customFormat="1" ht="15.75">
      <c r="A2" s="109"/>
      <c r="B2" s="109"/>
      <c r="C2" s="109"/>
      <c r="D2" s="109"/>
      <c r="E2" s="109"/>
      <c r="F2" s="109"/>
      <c r="G2" s="109"/>
      <c r="H2" s="109"/>
      <c r="I2" s="109"/>
      <c r="J2" s="109"/>
      <c r="K2" s="109"/>
      <c r="L2" s="109"/>
      <c r="M2" s="109"/>
      <c r="N2" s="109"/>
      <c r="O2" s="109"/>
    </row>
    <row r="3" spans="1:256" s="110" customFormat="1" ht="15.75">
      <c r="A3" s="109"/>
      <c r="B3" s="109"/>
      <c r="C3" s="109"/>
      <c r="D3" s="109"/>
      <c r="E3" s="109"/>
      <c r="F3" s="109"/>
      <c r="G3" s="109"/>
      <c r="H3" s="109"/>
      <c r="I3" s="109"/>
      <c r="J3" s="109"/>
      <c r="K3" s="109"/>
      <c r="L3" s="109"/>
      <c r="M3" s="109"/>
      <c r="N3" s="109"/>
      <c r="O3" s="109"/>
    </row>
    <row r="4" spans="1:256" ht="16.5" thickBot="1">
      <c r="B4" s="112"/>
      <c r="C4" s="112"/>
      <c r="D4" s="112"/>
      <c r="E4" s="112"/>
      <c r="F4" s="112"/>
      <c r="G4" s="112"/>
      <c r="H4" s="112"/>
      <c r="I4" s="112"/>
      <c r="J4" s="112"/>
      <c r="K4" s="112"/>
      <c r="L4" s="112"/>
      <c r="M4" s="112"/>
      <c r="N4" s="112"/>
      <c r="O4" s="112"/>
      <c r="P4" s="113"/>
      <c r="Q4" s="113"/>
      <c r="R4" s="113"/>
      <c r="S4" s="113"/>
      <c r="T4" s="113"/>
      <c r="U4" s="113"/>
      <c r="V4" s="113"/>
      <c r="W4" s="113"/>
      <c r="X4" s="113"/>
      <c r="Y4" s="113"/>
      <c r="Z4" s="113"/>
      <c r="AA4" s="113"/>
      <c r="AB4" s="113"/>
      <c r="AC4" s="113"/>
      <c r="AD4" s="113"/>
      <c r="AE4" s="113"/>
      <c r="AF4" s="113"/>
      <c r="AG4" s="113"/>
      <c r="AH4" s="113"/>
      <c r="AI4" s="113"/>
      <c r="AJ4" s="113"/>
      <c r="AK4" s="113"/>
      <c r="AL4" s="113"/>
      <c r="AM4" s="113"/>
      <c r="AN4" s="113"/>
      <c r="AO4" s="113"/>
      <c r="AP4" s="113"/>
      <c r="AQ4" s="113"/>
      <c r="AR4" s="113"/>
      <c r="AS4" s="113"/>
      <c r="AT4" s="113"/>
      <c r="AU4" s="113"/>
      <c r="AV4" s="113"/>
      <c r="AW4" s="113"/>
      <c r="AX4" s="113"/>
      <c r="AY4" s="113"/>
      <c r="AZ4" s="113"/>
      <c r="BA4" s="113"/>
      <c r="BB4" s="113"/>
      <c r="BC4" s="113"/>
      <c r="BD4" s="113"/>
      <c r="BE4" s="113"/>
      <c r="BF4" s="113"/>
      <c r="BG4" s="113"/>
      <c r="BH4" s="113"/>
      <c r="BI4" s="113"/>
      <c r="BJ4" s="113"/>
      <c r="BK4" s="113"/>
      <c r="BL4" s="113"/>
      <c r="BM4" s="113"/>
      <c r="BN4" s="113"/>
      <c r="BO4" s="113"/>
      <c r="BP4" s="113"/>
      <c r="BQ4" s="113"/>
      <c r="BR4" s="113"/>
      <c r="BS4" s="113"/>
      <c r="BT4" s="113"/>
      <c r="BU4" s="113"/>
      <c r="BV4" s="113"/>
      <c r="BW4" s="113"/>
      <c r="BX4" s="113"/>
      <c r="BY4" s="113"/>
      <c r="BZ4" s="113"/>
      <c r="CA4" s="113"/>
      <c r="CB4" s="113"/>
      <c r="CC4" s="113"/>
      <c r="CD4" s="113"/>
      <c r="CE4" s="113"/>
      <c r="CF4" s="113"/>
      <c r="CG4" s="113"/>
      <c r="CH4" s="113"/>
      <c r="CI4" s="113"/>
      <c r="CJ4" s="113"/>
      <c r="CK4" s="113"/>
      <c r="CL4" s="113"/>
      <c r="CM4" s="113"/>
      <c r="CN4" s="113"/>
      <c r="CO4" s="113"/>
      <c r="CP4" s="113"/>
      <c r="CQ4" s="113"/>
      <c r="CR4" s="113"/>
      <c r="CS4" s="113"/>
      <c r="CT4" s="113"/>
      <c r="CU4" s="113"/>
      <c r="CV4" s="113"/>
      <c r="CW4" s="113"/>
      <c r="CX4" s="113"/>
      <c r="CY4" s="113"/>
      <c r="CZ4" s="113"/>
      <c r="DA4" s="113"/>
      <c r="DB4" s="113"/>
      <c r="DC4" s="113"/>
      <c r="DD4" s="113"/>
      <c r="DE4" s="113"/>
      <c r="DF4" s="113"/>
      <c r="DG4" s="113"/>
      <c r="DH4" s="113"/>
      <c r="DI4" s="113"/>
      <c r="DJ4" s="113"/>
      <c r="DK4" s="113"/>
      <c r="DL4" s="113"/>
      <c r="DM4" s="113"/>
      <c r="DN4" s="113"/>
      <c r="DO4" s="113"/>
      <c r="DP4" s="113"/>
      <c r="DQ4" s="113"/>
      <c r="DR4" s="113"/>
      <c r="DS4" s="113"/>
      <c r="DT4" s="113"/>
      <c r="DU4" s="113"/>
      <c r="DV4" s="113"/>
      <c r="DW4" s="113"/>
      <c r="DX4" s="113"/>
      <c r="DY4" s="113"/>
      <c r="DZ4" s="113"/>
      <c r="EA4" s="113"/>
      <c r="EB4" s="113"/>
      <c r="EC4" s="113"/>
      <c r="ED4" s="113"/>
      <c r="EE4" s="113"/>
      <c r="EF4" s="113"/>
      <c r="EG4" s="113"/>
      <c r="EH4" s="113"/>
      <c r="EI4" s="113"/>
      <c r="EJ4" s="113"/>
      <c r="EK4" s="113"/>
      <c r="EL4" s="113"/>
      <c r="EM4" s="113"/>
      <c r="EN4" s="113"/>
      <c r="EO4" s="113"/>
      <c r="EP4" s="113"/>
      <c r="EQ4" s="113"/>
      <c r="ER4" s="113"/>
      <c r="ES4" s="113"/>
      <c r="ET4" s="113"/>
      <c r="EU4" s="113"/>
      <c r="EV4" s="113"/>
      <c r="EW4" s="113"/>
      <c r="EX4" s="113"/>
      <c r="EY4" s="113"/>
      <c r="EZ4" s="113"/>
      <c r="FA4" s="113"/>
      <c r="FB4" s="113"/>
      <c r="FC4" s="113"/>
      <c r="FD4" s="113"/>
      <c r="FE4" s="113"/>
      <c r="FF4" s="113"/>
      <c r="FG4" s="113"/>
      <c r="FH4" s="113"/>
      <c r="FI4" s="113"/>
      <c r="FJ4" s="113"/>
      <c r="FK4" s="113"/>
      <c r="FL4" s="113"/>
      <c r="FM4" s="113"/>
      <c r="FN4" s="113"/>
      <c r="FO4" s="113"/>
      <c r="FP4" s="113"/>
      <c r="FQ4" s="113"/>
      <c r="FR4" s="113"/>
      <c r="FS4" s="113"/>
      <c r="FT4" s="113"/>
      <c r="FU4" s="113"/>
      <c r="FV4" s="113"/>
      <c r="FW4" s="113"/>
      <c r="FX4" s="113"/>
      <c r="FY4" s="113"/>
      <c r="FZ4" s="113"/>
      <c r="GA4" s="113"/>
      <c r="GB4" s="113"/>
      <c r="GC4" s="113"/>
      <c r="GD4" s="113"/>
      <c r="GE4" s="113"/>
      <c r="GF4" s="113"/>
      <c r="GG4" s="113"/>
      <c r="GH4" s="113"/>
      <c r="GI4" s="113"/>
      <c r="GJ4" s="113"/>
      <c r="GK4" s="113"/>
      <c r="GL4" s="113"/>
      <c r="GM4" s="113"/>
      <c r="GN4" s="113"/>
      <c r="GO4" s="113"/>
      <c r="GP4" s="113"/>
      <c r="GQ4" s="113"/>
      <c r="GR4" s="113"/>
      <c r="GS4" s="113"/>
      <c r="GT4" s="113"/>
      <c r="GU4" s="113"/>
      <c r="GV4" s="113"/>
      <c r="GW4" s="113"/>
      <c r="GX4" s="113"/>
      <c r="GY4" s="113"/>
      <c r="GZ4" s="113"/>
      <c r="HA4" s="113"/>
      <c r="HB4" s="113"/>
      <c r="HC4" s="113"/>
      <c r="HD4" s="113"/>
      <c r="HE4" s="113"/>
      <c r="HF4" s="113"/>
      <c r="HG4" s="113"/>
      <c r="HH4" s="113"/>
      <c r="HI4" s="113"/>
      <c r="HJ4" s="113"/>
      <c r="HK4" s="113"/>
      <c r="HL4" s="113"/>
      <c r="HM4" s="113"/>
      <c r="HN4" s="113"/>
      <c r="HO4" s="113"/>
      <c r="HP4" s="113"/>
      <c r="HQ4" s="113"/>
      <c r="HR4" s="113"/>
      <c r="HS4" s="113"/>
      <c r="HT4" s="113"/>
      <c r="HU4" s="113"/>
      <c r="HV4" s="113"/>
      <c r="HW4" s="113"/>
      <c r="HX4" s="113"/>
      <c r="HY4" s="113"/>
      <c r="HZ4" s="113"/>
      <c r="IA4" s="113"/>
      <c r="IB4" s="113"/>
      <c r="IC4" s="113"/>
      <c r="ID4" s="113"/>
      <c r="IE4" s="113"/>
      <c r="IF4" s="113"/>
      <c r="IG4" s="113"/>
      <c r="IH4" s="113"/>
      <c r="II4" s="113"/>
      <c r="IJ4" s="113"/>
      <c r="IK4" s="113"/>
      <c r="IL4" s="113"/>
      <c r="IM4" s="113"/>
      <c r="IN4" s="113"/>
      <c r="IO4" s="113"/>
      <c r="IP4" s="113"/>
      <c r="IQ4" s="113"/>
      <c r="IR4" s="113"/>
      <c r="IS4" s="113"/>
      <c r="IT4" s="113"/>
      <c r="IU4" s="113"/>
      <c r="IV4" s="113"/>
    </row>
    <row r="5" spans="1:256" ht="24.95" customHeight="1">
      <c r="A5" s="405" t="s">
        <v>115</v>
      </c>
      <c r="B5" s="406"/>
      <c r="C5" s="406"/>
      <c r="D5" s="406"/>
      <c r="E5" s="406"/>
      <c r="F5" s="406"/>
      <c r="G5" s="406"/>
      <c r="H5" s="406"/>
      <c r="I5" s="406"/>
      <c r="J5" s="406"/>
      <c r="K5" s="406"/>
      <c r="L5" s="407"/>
      <c r="M5" s="112"/>
      <c r="N5" s="112"/>
      <c r="O5" s="112"/>
      <c r="P5" s="113"/>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13"/>
      <c r="BF5" s="113"/>
      <c r="BG5" s="113"/>
      <c r="BH5" s="113"/>
      <c r="BI5" s="113"/>
      <c r="BJ5" s="113"/>
      <c r="BK5" s="113"/>
      <c r="BL5" s="113"/>
      <c r="BM5" s="113"/>
      <c r="BN5" s="113"/>
      <c r="BO5" s="113"/>
      <c r="BP5" s="113"/>
      <c r="BQ5" s="113"/>
      <c r="BR5" s="113"/>
      <c r="BS5" s="113"/>
      <c r="BT5" s="113"/>
      <c r="BU5" s="113"/>
      <c r="BV5" s="113"/>
      <c r="BW5" s="113"/>
      <c r="BX5" s="113"/>
      <c r="BY5" s="113"/>
      <c r="BZ5" s="113"/>
      <c r="CA5" s="113"/>
      <c r="CB5" s="113"/>
      <c r="CC5" s="113"/>
      <c r="CD5" s="113"/>
      <c r="CE5" s="113"/>
      <c r="CF5" s="113"/>
      <c r="CG5" s="113"/>
      <c r="CH5" s="113"/>
      <c r="CI5" s="113"/>
      <c r="CJ5" s="113"/>
      <c r="CK5" s="113"/>
      <c r="CL5" s="113"/>
      <c r="CM5" s="113"/>
      <c r="CN5" s="113"/>
      <c r="CO5" s="113"/>
      <c r="CP5" s="113"/>
      <c r="CQ5" s="113"/>
      <c r="CR5" s="113"/>
      <c r="CS5" s="113"/>
      <c r="CT5" s="113"/>
      <c r="CU5" s="113"/>
      <c r="CV5" s="113"/>
      <c r="CW5" s="113"/>
      <c r="CX5" s="113"/>
      <c r="CY5" s="113"/>
      <c r="CZ5" s="113"/>
      <c r="DA5" s="113"/>
      <c r="DB5" s="113"/>
      <c r="DC5" s="113"/>
      <c r="DD5" s="113"/>
      <c r="DE5" s="113"/>
      <c r="DF5" s="113"/>
      <c r="DG5" s="113"/>
      <c r="DH5" s="113"/>
      <c r="DI5" s="113"/>
      <c r="DJ5" s="113"/>
      <c r="DK5" s="113"/>
      <c r="DL5" s="113"/>
      <c r="DM5" s="113"/>
      <c r="DN5" s="113"/>
      <c r="DO5" s="113"/>
      <c r="DP5" s="113"/>
      <c r="DQ5" s="113"/>
      <c r="DR5" s="113"/>
      <c r="DS5" s="113"/>
      <c r="DT5" s="113"/>
      <c r="DU5" s="113"/>
      <c r="DV5" s="113"/>
      <c r="DW5" s="113"/>
      <c r="DX5" s="113"/>
      <c r="DY5" s="113"/>
      <c r="DZ5" s="113"/>
      <c r="EA5" s="113"/>
      <c r="EB5" s="113"/>
      <c r="EC5" s="113"/>
      <c r="ED5" s="113"/>
      <c r="EE5" s="113"/>
      <c r="EF5" s="113"/>
      <c r="EG5" s="113"/>
      <c r="EH5" s="113"/>
      <c r="EI5" s="113"/>
      <c r="EJ5" s="113"/>
      <c r="EK5" s="113"/>
      <c r="EL5" s="113"/>
      <c r="EM5" s="113"/>
      <c r="EN5" s="113"/>
      <c r="EO5" s="113"/>
      <c r="EP5" s="113"/>
      <c r="EQ5" s="113"/>
      <c r="ER5" s="113"/>
      <c r="ES5" s="113"/>
      <c r="ET5" s="113"/>
      <c r="EU5" s="113"/>
      <c r="EV5" s="113"/>
      <c r="EW5" s="113"/>
      <c r="EX5" s="113"/>
      <c r="EY5" s="113"/>
      <c r="EZ5" s="113"/>
      <c r="FA5" s="113"/>
      <c r="FB5" s="113"/>
      <c r="FC5" s="113"/>
      <c r="FD5" s="113"/>
      <c r="FE5" s="113"/>
      <c r="FF5" s="113"/>
      <c r="FG5" s="113"/>
      <c r="FH5" s="113"/>
      <c r="FI5" s="113"/>
      <c r="FJ5" s="113"/>
      <c r="FK5" s="113"/>
      <c r="FL5" s="113"/>
      <c r="FM5" s="113"/>
      <c r="FN5" s="113"/>
      <c r="FO5" s="113"/>
      <c r="FP5" s="113"/>
      <c r="FQ5" s="113"/>
      <c r="FR5" s="113"/>
      <c r="FS5" s="113"/>
      <c r="FT5" s="113"/>
      <c r="FU5" s="113"/>
      <c r="FV5" s="113"/>
      <c r="FW5" s="113"/>
      <c r="FX5" s="113"/>
      <c r="FY5" s="113"/>
      <c r="FZ5" s="113"/>
      <c r="GA5" s="113"/>
      <c r="GB5" s="113"/>
      <c r="GC5" s="113"/>
      <c r="GD5" s="113"/>
      <c r="GE5" s="113"/>
      <c r="GF5" s="113"/>
      <c r="GG5" s="113"/>
      <c r="GH5" s="113"/>
      <c r="GI5" s="113"/>
      <c r="GJ5" s="113"/>
      <c r="GK5" s="113"/>
      <c r="GL5" s="113"/>
      <c r="GM5" s="113"/>
      <c r="GN5" s="113"/>
      <c r="GO5" s="113"/>
      <c r="GP5" s="113"/>
      <c r="GQ5" s="113"/>
      <c r="GR5" s="113"/>
      <c r="GS5" s="113"/>
      <c r="GT5" s="113"/>
      <c r="GU5" s="113"/>
      <c r="GV5" s="113"/>
      <c r="GW5" s="113"/>
      <c r="GX5" s="113"/>
      <c r="GY5" s="113"/>
      <c r="GZ5" s="113"/>
      <c r="HA5" s="113"/>
      <c r="HB5" s="113"/>
      <c r="HC5" s="113"/>
      <c r="HD5" s="113"/>
      <c r="HE5" s="113"/>
      <c r="HF5" s="113"/>
      <c r="HG5" s="113"/>
      <c r="HH5" s="113"/>
      <c r="HI5" s="113"/>
      <c r="HJ5" s="113"/>
      <c r="HK5" s="113"/>
      <c r="HL5" s="113"/>
      <c r="HM5" s="113"/>
      <c r="HN5" s="113"/>
      <c r="HO5" s="113"/>
      <c r="HP5" s="113"/>
      <c r="HQ5" s="113"/>
      <c r="HR5" s="113"/>
      <c r="HS5" s="113"/>
      <c r="HT5" s="113"/>
      <c r="HU5" s="113"/>
      <c r="HV5" s="113"/>
      <c r="HW5" s="113"/>
      <c r="HX5" s="113"/>
      <c r="HY5" s="113"/>
      <c r="HZ5" s="113"/>
      <c r="IA5" s="113"/>
      <c r="IB5" s="113"/>
      <c r="IC5" s="113"/>
      <c r="ID5" s="113"/>
      <c r="IE5" s="113"/>
      <c r="IF5" s="113"/>
      <c r="IG5" s="113"/>
      <c r="IH5" s="113"/>
      <c r="II5" s="113"/>
      <c r="IJ5" s="113"/>
      <c r="IK5" s="113"/>
      <c r="IL5" s="113"/>
      <c r="IM5" s="113"/>
      <c r="IN5" s="113"/>
      <c r="IO5" s="113"/>
      <c r="IP5" s="113"/>
      <c r="IQ5" s="113"/>
      <c r="IR5" s="113"/>
      <c r="IS5" s="113"/>
      <c r="IT5" s="113"/>
      <c r="IU5" s="113"/>
      <c r="IV5" s="113"/>
    </row>
    <row r="6" spans="1:256" ht="15.75">
      <c r="A6" s="175"/>
      <c r="B6" s="176"/>
      <c r="C6" s="177"/>
      <c r="D6" s="177"/>
      <c r="E6" s="177"/>
      <c r="F6" s="177"/>
      <c r="G6" s="177"/>
      <c r="H6" s="177"/>
      <c r="I6" s="177"/>
      <c r="J6" s="177"/>
      <c r="K6" s="177"/>
      <c r="L6" s="117"/>
      <c r="M6" s="112"/>
      <c r="N6" s="112"/>
      <c r="O6" s="112"/>
      <c r="P6" s="113"/>
      <c r="Q6" s="113"/>
      <c r="R6" s="113"/>
      <c r="S6" s="113"/>
      <c r="T6" s="113"/>
      <c r="U6" s="113"/>
      <c r="V6" s="113"/>
      <c r="W6" s="113"/>
      <c r="X6" s="113"/>
      <c r="Y6" s="113"/>
      <c r="Z6" s="113"/>
      <c r="AA6" s="113"/>
      <c r="AB6" s="113"/>
      <c r="AC6" s="113"/>
      <c r="AD6" s="113"/>
      <c r="AE6" s="113"/>
      <c r="AF6" s="113"/>
      <c r="AG6" s="113"/>
      <c r="AH6" s="113"/>
      <c r="AI6" s="113"/>
      <c r="AJ6" s="113"/>
      <c r="AK6" s="113"/>
      <c r="AL6" s="113"/>
      <c r="AM6" s="113"/>
      <c r="AN6" s="113"/>
      <c r="AO6" s="113"/>
      <c r="AP6" s="113"/>
      <c r="AQ6" s="113"/>
      <c r="AR6" s="113"/>
      <c r="AS6" s="113"/>
      <c r="AT6" s="113"/>
      <c r="AU6" s="113"/>
      <c r="AV6" s="113"/>
      <c r="AW6" s="113"/>
      <c r="AX6" s="113"/>
      <c r="AY6" s="113"/>
      <c r="AZ6" s="113"/>
      <c r="BA6" s="113"/>
      <c r="BB6" s="113"/>
      <c r="BC6" s="113"/>
      <c r="BD6" s="113"/>
      <c r="BE6" s="113"/>
      <c r="BF6" s="113"/>
      <c r="BG6" s="113"/>
      <c r="BH6" s="113"/>
      <c r="BI6" s="113"/>
      <c r="BJ6" s="113"/>
      <c r="BK6" s="113"/>
      <c r="BL6" s="113"/>
      <c r="BM6" s="113"/>
      <c r="BN6" s="113"/>
      <c r="BO6" s="113"/>
      <c r="BP6" s="113"/>
      <c r="BQ6" s="113"/>
      <c r="BR6" s="113"/>
      <c r="BS6" s="113"/>
      <c r="BT6" s="113"/>
      <c r="BU6" s="113"/>
      <c r="BV6" s="113"/>
      <c r="BW6" s="113"/>
      <c r="BX6" s="113"/>
      <c r="BY6" s="113"/>
      <c r="BZ6" s="113"/>
      <c r="CA6" s="113"/>
      <c r="CB6" s="113"/>
      <c r="CC6" s="113"/>
      <c r="CD6" s="113"/>
      <c r="CE6" s="113"/>
      <c r="CF6" s="113"/>
      <c r="CG6" s="113"/>
      <c r="CH6" s="113"/>
      <c r="CI6" s="113"/>
      <c r="CJ6" s="113"/>
      <c r="CK6" s="113"/>
      <c r="CL6" s="113"/>
      <c r="CM6" s="113"/>
      <c r="CN6" s="113"/>
      <c r="CO6" s="113"/>
      <c r="CP6" s="113"/>
      <c r="CQ6" s="113"/>
      <c r="CR6" s="113"/>
      <c r="CS6" s="113"/>
      <c r="CT6" s="113"/>
      <c r="CU6" s="113"/>
      <c r="CV6" s="113"/>
      <c r="CW6" s="113"/>
      <c r="CX6" s="113"/>
      <c r="CY6" s="113"/>
      <c r="CZ6" s="113"/>
      <c r="DA6" s="113"/>
      <c r="DB6" s="113"/>
      <c r="DC6" s="113"/>
      <c r="DD6" s="113"/>
      <c r="DE6" s="113"/>
      <c r="DF6" s="113"/>
      <c r="DG6" s="113"/>
      <c r="DH6" s="113"/>
      <c r="DI6" s="113"/>
      <c r="DJ6" s="113"/>
      <c r="DK6" s="113"/>
      <c r="DL6" s="113"/>
      <c r="DM6" s="113"/>
      <c r="DN6" s="113"/>
      <c r="DO6" s="113"/>
      <c r="DP6" s="113"/>
      <c r="DQ6" s="113"/>
      <c r="DR6" s="113"/>
      <c r="DS6" s="113"/>
      <c r="DT6" s="113"/>
      <c r="DU6" s="113"/>
      <c r="DV6" s="113"/>
      <c r="DW6" s="113"/>
      <c r="DX6" s="113"/>
      <c r="DY6" s="113"/>
      <c r="DZ6" s="113"/>
      <c r="EA6" s="113"/>
      <c r="EB6" s="113"/>
      <c r="EC6" s="113"/>
      <c r="ED6" s="113"/>
      <c r="EE6" s="113"/>
      <c r="EF6" s="113"/>
      <c r="EG6" s="113"/>
      <c r="EH6" s="113"/>
      <c r="EI6" s="113"/>
      <c r="EJ6" s="113"/>
      <c r="EK6" s="113"/>
      <c r="EL6" s="113"/>
      <c r="EM6" s="113"/>
      <c r="EN6" s="113"/>
      <c r="EO6" s="113"/>
      <c r="EP6" s="113"/>
      <c r="EQ6" s="113"/>
      <c r="ER6" s="113"/>
      <c r="ES6" s="113"/>
      <c r="ET6" s="113"/>
      <c r="EU6" s="113"/>
      <c r="EV6" s="113"/>
      <c r="EW6" s="113"/>
      <c r="EX6" s="113"/>
      <c r="EY6" s="113"/>
      <c r="EZ6" s="113"/>
      <c r="FA6" s="113"/>
      <c r="FB6" s="113"/>
      <c r="FC6" s="113"/>
      <c r="FD6" s="113"/>
      <c r="FE6" s="113"/>
      <c r="FF6" s="113"/>
      <c r="FG6" s="113"/>
      <c r="FH6" s="113"/>
      <c r="FI6" s="113"/>
      <c r="FJ6" s="113"/>
      <c r="FK6" s="113"/>
      <c r="FL6" s="113"/>
      <c r="FM6" s="113"/>
      <c r="FN6" s="113"/>
      <c r="FO6" s="113"/>
      <c r="FP6" s="113"/>
      <c r="FQ6" s="113"/>
      <c r="FR6" s="113"/>
      <c r="FS6" s="113"/>
      <c r="FT6" s="113"/>
      <c r="FU6" s="113"/>
      <c r="FV6" s="113"/>
      <c r="FW6" s="113"/>
      <c r="FX6" s="113"/>
      <c r="FY6" s="113"/>
      <c r="FZ6" s="113"/>
      <c r="GA6" s="113"/>
      <c r="GB6" s="113"/>
      <c r="GC6" s="113"/>
      <c r="GD6" s="113"/>
      <c r="GE6" s="113"/>
      <c r="GF6" s="113"/>
      <c r="GG6" s="113"/>
      <c r="GH6" s="113"/>
      <c r="GI6" s="113"/>
      <c r="GJ6" s="113"/>
      <c r="GK6" s="113"/>
      <c r="GL6" s="113"/>
      <c r="GM6" s="113"/>
      <c r="GN6" s="113"/>
      <c r="GO6" s="113"/>
      <c r="GP6" s="113"/>
      <c r="GQ6" s="113"/>
      <c r="GR6" s="113"/>
      <c r="GS6" s="113"/>
      <c r="GT6" s="113"/>
      <c r="GU6" s="113"/>
      <c r="GV6" s="113"/>
      <c r="GW6" s="113"/>
      <c r="GX6" s="113"/>
      <c r="GY6" s="113"/>
      <c r="GZ6" s="113"/>
      <c r="HA6" s="113"/>
      <c r="HB6" s="113"/>
      <c r="HC6" s="113"/>
      <c r="HD6" s="113"/>
      <c r="HE6" s="113"/>
      <c r="HF6" s="113"/>
      <c r="HG6" s="113"/>
      <c r="HH6" s="113"/>
      <c r="HI6" s="113"/>
      <c r="HJ6" s="113"/>
      <c r="HK6" s="113"/>
      <c r="HL6" s="113"/>
      <c r="HM6" s="113"/>
      <c r="HN6" s="113"/>
      <c r="HO6" s="113"/>
      <c r="HP6" s="113"/>
      <c r="HQ6" s="113"/>
      <c r="HR6" s="113"/>
      <c r="HS6" s="113"/>
      <c r="HT6" s="113"/>
      <c r="HU6" s="113"/>
      <c r="HV6" s="113"/>
      <c r="HW6" s="113"/>
      <c r="HX6" s="113"/>
      <c r="HY6" s="113"/>
      <c r="HZ6" s="113"/>
      <c r="IA6" s="113"/>
      <c r="IB6" s="113"/>
      <c r="IC6" s="113"/>
      <c r="ID6" s="113"/>
      <c r="IE6" s="113"/>
      <c r="IF6" s="113"/>
      <c r="IG6" s="113"/>
      <c r="IH6" s="113"/>
      <c r="II6" s="113"/>
      <c r="IJ6" s="113"/>
      <c r="IK6" s="113"/>
      <c r="IL6" s="113"/>
      <c r="IM6" s="113"/>
      <c r="IN6" s="113"/>
      <c r="IO6" s="113"/>
      <c r="IP6" s="113"/>
      <c r="IQ6" s="113"/>
      <c r="IR6" s="113"/>
      <c r="IS6" s="113"/>
      <c r="IT6" s="113"/>
      <c r="IU6" s="113"/>
      <c r="IV6" s="113"/>
    </row>
    <row r="7" spans="1:256" ht="15.75" customHeight="1">
      <c r="A7" s="403" t="s">
        <v>49</v>
      </c>
      <c r="B7" s="99" t="s">
        <v>33</v>
      </c>
      <c r="C7" s="99" t="s">
        <v>34</v>
      </c>
      <c r="D7" s="99" t="s">
        <v>35</v>
      </c>
      <c r="E7" s="99" t="s">
        <v>36</v>
      </c>
      <c r="F7" s="99" t="s">
        <v>37</v>
      </c>
      <c r="G7" s="99" t="s">
        <v>38</v>
      </c>
      <c r="H7" s="99" t="s">
        <v>39</v>
      </c>
      <c r="I7" s="99" t="s">
        <v>40</v>
      </c>
      <c r="J7" s="99" t="s">
        <v>41</v>
      </c>
      <c r="K7" s="99" t="s">
        <v>42</v>
      </c>
      <c r="L7" s="100" t="s">
        <v>43</v>
      </c>
      <c r="M7" s="178"/>
      <c r="N7" s="178"/>
      <c r="O7" s="178"/>
      <c r="P7" s="178"/>
      <c r="Q7" s="178"/>
      <c r="R7" s="178"/>
      <c r="S7" s="178"/>
      <c r="T7" s="178"/>
      <c r="U7" s="178"/>
      <c r="V7" s="178"/>
      <c r="W7" s="178"/>
      <c r="X7" s="178"/>
      <c r="Y7" s="178"/>
      <c r="Z7" s="178"/>
      <c r="AA7" s="178"/>
      <c r="AB7" s="178"/>
      <c r="AC7" s="178"/>
      <c r="AD7" s="178"/>
      <c r="AE7" s="178"/>
      <c r="AF7" s="178"/>
      <c r="AG7" s="178"/>
      <c r="AH7" s="178"/>
      <c r="AI7" s="178"/>
      <c r="AJ7" s="178"/>
      <c r="AK7" s="178"/>
      <c r="AL7" s="178"/>
      <c r="AM7" s="178"/>
      <c r="AN7" s="178"/>
      <c r="AO7" s="113"/>
      <c r="AP7" s="113"/>
      <c r="AQ7" s="113"/>
      <c r="AR7" s="113"/>
      <c r="AS7" s="113"/>
      <c r="AT7" s="113"/>
      <c r="AU7" s="113"/>
      <c r="AV7" s="113"/>
      <c r="AW7" s="113"/>
      <c r="AX7" s="113"/>
      <c r="AY7" s="113"/>
      <c r="AZ7" s="113"/>
      <c r="BA7" s="113"/>
      <c r="BB7" s="113"/>
      <c r="BC7" s="113"/>
      <c r="BD7" s="113"/>
      <c r="BE7" s="113"/>
      <c r="BF7" s="113"/>
      <c r="BG7" s="113"/>
      <c r="BH7" s="113"/>
      <c r="BI7" s="113"/>
      <c r="BJ7" s="113"/>
      <c r="BK7" s="113"/>
      <c r="BL7" s="113"/>
      <c r="BM7" s="113"/>
      <c r="BN7" s="113"/>
      <c r="BO7" s="113"/>
      <c r="BP7" s="113"/>
      <c r="BQ7" s="113"/>
      <c r="BR7" s="113"/>
      <c r="BS7" s="113"/>
      <c r="BT7" s="113"/>
      <c r="BU7" s="113"/>
      <c r="BV7" s="113"/>
      <c r="BW7" s="113"/>
      <c r="BX7" s="113"/>
      <c r="BY7" s="113"/>
      <c r="BZ7" s="113"/>
      <c r="CA7" s="113"/>
      <c r="CB7" s="113"/>
      <c r="CC7" s="113"/>
      <c r="CD7" s="113"/>
      <c r="CE7" s="113"/>
      <c r="CF7" s="113"/>
      <c r="CG7" s="113"/>
      <c r="CH7" s="113"/>
      <c r="CI7" s="113"/>
      <c r="CJ7" s="113"/>
      <c r="CK7" s="113"/>
      <c r="CL7" s="113"/>
      <c r="CM7" s="113"/>
      <c r="CN7" s="113"/>
      <c r="CO7" s="113"/>
      <c r="CP7" s="113"/>
      <c r="CQ7" s="113"/>
      <c r="CR7" s="113"/>
      <c r="CS7" s="113"/>
      <c r="CT7" s="113"/>
      <c r="CU7" s="113"/>
      <c r="CV7" s="113"/>
      <c r="CW7" s="113"/>
      <c r="CX7" s="113"/>
      <c r="CY7" s="113"/>
      <c r="CZ7" s="113"/>
      <c r="DA7" s="113"/>
      <c r="DB7" s="113"/>
      <c r="DC7" s="113"/>
      <c r="DD7" s="113"/>
      <c r="DE7" s="113"/>
      <c r="DF7" s="113"/>
      <c r="DG7" s="113"/>
      <c r="DH7" s="113"/>
      <c r="DI7" s="113"/>
      <c r="DJ7" s="113"/>
      <c r="DK7" s="113"/>
      <c r="DL7" s="113"/>
      <c r="DM7" s="113"/>
      <c r="DN7" s="113"/>
      <c r="DO7" s="113"/>
      <c r="DP7" s="113"/>
      <c r="DQ7" s="113"/>
      <c r="DR7" s="113"/>
      <c r="DS7" s="113"/>
      <c r="DT7" s="113"/>
      <c r="DU7" s="113"/>
      <c r="DV7" s="113"/>
      <c r="DW7" s="113"/>
      <c r="DX7" s="113"/>
      <c r="DY7" s="113"/>
      <c r="DZ7" s="113"/>
      <c r="EA7" s="113"/>
      <c r="EB7" s="113"/>
      <c r="EC7" s="113"/>
      <c r="ED7" s="113"/>
      <c r="EE7" s="113"/>
      <c r="EF7" s="113"/>
      <c r="EG7" s="113"/>
      <c r="EH7" s="113"/>
      <c r="EI7" s="113"/>
      <c r="EJ7" s="113"/>
      <c r="EK7" s="113"/>
      <c r="EL7" s="113"/>
      <c r="EM7" s="113"/>
      <c r="EN7" s="113"/>
      <c r="EO7" s="113"/>
      <c r="EP7" s="113"/>
      <c r="EQ7" s="113"/>
      <c r="ER7" s="113"/>
      <c r="ES7" s="113"/>
      <c r="ET7" s="113"/>
      <c r="EU7" s="113"/>
      <c r="EV7" s="113"/>
      <c r="EW7" s="113"/>
      <c r="EX7" s="113"/>
      <c r="EY7" s="113"/>
      <c r="EZ7" s="113"/>
      <c r="FA7" s="113"/>
      <c r="FB7" s="113"/>
      <c r="FC7" s="113"/>
      <c r="FD7" s="113"/>
      <c r="FE7" s="113"/>
      <c r="FF7" s="113"/>
      <c r="FG7" s="113"/>
      <c r="FH7" s="113"/>
      <c r="FI7" s="113"/>
      <c r="FJ7" s="113"/>
      <c r="FK7" s="113"/>
      <c r="FL7" s="113"/>
      <c r="FM7" s="113"/>
      <c r="FN7" s="113"/>
      <c r="FO7" s="113"/>
      <c r="FP7" s="113"/>
      <c r="FQ7" s="113"/>
      <c r="FR7" s="113"/>
      <c r="FS7" s="113"/>
      <c r="FT7" s="113"/>
      <c r="FU7" s="113"/>
      <c r="FV7" s="113"/>
      <c r="FW7" s="113"/>
      <c r="FX7" s="113"/>
      <c r="FY7" s="113"/>
      <c r="FZ7" s="113"/>
      <c r="GA7" s="113"/>
      <c r="GB7" s="113"/>
      <c r="GC7" s="113"/>
      <c r="GD7" s="113"/>
      <c r="GE7" s="113"/>
      <c r="GF7" s="113"/>
      <c r="GG7" s="113"/>
      <c r="GH7" s="113"/>
      <c r="GI7" s="113"/>
      <c r="GJ7" s="113"/>
      <c r="GK7" s="113"/>
      <c r="GL7" s="113"/>
      <c r="GM7" s="113"/>
      <c r="GN7" s="113"/>
      <c r="GO7" s="113"/>
      <c r="GP7" s="113"/>
      <c r="GQ7" s="113"/>
      <c r="GR7" s="113"/>
      <c r="GS7" s="113"/>
      <c r="GT7" s="113"/>
      <c r="GU7" s="113"/>
      <c r="GV7" s="113"/>
      <c r="GW7" s="113"/>
      <c r="GX7" s="113"/>
      <c r="GY7" s="113"/>
      <c r="GZ7" s="113"/>
      <c r="HA7" s="113"/>
      <c r="HB7" s="113"/>
      <c r="HC7" s="113"/>
      <c r="HD7" s="113"/>
      <c r="HE7" s="113"/>
      <c r="HF7" s="113"/>
      <c r="HG7" s="113"/>
      <c r="HH7" s="113"/>
      <c r="HI7" s="113"/>
      <c r="HJ7" s="113"/>
      <c r="HK7" s="113"/>
      <c r="HL7" s="113"/>
      <c r="HM7" s="113"/>
      <c r="HN7" s="113"/>
      <c r="HO7" s="113"/>
      <c r="HP7" s="113"/>
      <c r="HQ7" s="113"/>
      <c r="HR7" s="113"/>
      <c r="HS7" s="113"/>
      <c r="HT7" s="113"/>
      <c r="HU7" s="113"/>
      <c r="HV7" s="113"/>
      <c r="HW7" s="113"/>
      <c r="HX7" s="113"/>
      <c r="HY7" s="113"/>
      <c r="HZ7" s="113"/>
      <c r="IA7" s="113"/>
      <c r="IB7" s="113"/>
      <c r="IC7" s="113"/>
      <c r="ID7" s="113"/>
      <c r="IE7" s="113"/>
      <c r="IF7" s="113"/>
      <c r="IG7" s="113"/>
      <c r="IH7" s="113"/>
      <c r="II7" s="113"/>
      <c r="IJ7" s="113"/>
      <c r="IK7" s="113"/>
      <c r="IL7" s="113"/>
      <c r="IM7" s="113"/>
      <c r="IN7" s="113"/>
      <c r="IO7" s="113"/>
      <c r="IP7" s="113"/>
      <c r="IQ7" s="113"/>
      <c r="IR7" s="113"/>
      <c r="IS7" s="113"/>
      <c r="IT7" s="113"/>
      <c r="IU7" s="113"/>
      <c r="IV7" s="113"/>
    </row>
    <row r="8" spans="1:256" s="110" customFormat="1" ht="30" customHeight="1">
      <c r="A8" s="403"/>
      <c r="B8" s="118" t="s">
        <v>81</v>
      </c>
      <c r="C8" s="119" t="s">
        <v>82</v>
      </c>
      <c r="D8" s="120" t="s">
        <v>83</v>
      </c>
      <c r="E8" s="120" t="s">
        <v>84</v>
      </c>
      <c r="F8" s="120" t="s">
        <v>85</v>
      </c>
      <c r="G8" s="120" t="s">
        <v>86</v>
      </c>
      <c r="H8" s="120" t="s">
        <v>87</v>
      </c>
      <c r="I8" s="120" t="s">
        <v>88</v>
      </c>
      <c r="J8" s="120" t="s">
        <v>89</v>
      </c>
      <c r="K8" s="119" t="s">
        <v>90</v>
      </c>
      <c r="L8" s="121" t="s">
        <v>91</v>
      </c>
      <c r="M8" s="179"/>
      <c r="N8" s="179"/>
      <c r="O8" s="179"/>
      <c r="P8" s="179"/>
      <c r="Q8" s="179"/>
      <c r="R8" s="179"/>
      <c r="S8" s="179"/>
      <c r="T8" s="179"/>
      <c r="U8" s="179"/>
      <c r="V8" s="179"/>
      <c r="W8" s="179"/>
      <c r="X8" s="179"/>
      <c r="Y8" s="179"/>
      <c r="Z8" s="179"/>
      <c r="AA8" s="179"/>
      <c r="AB8" s="179"/>
      <c r="AC8" s="179"/>
      <c r="AD8" s="179"/>
      <c r="AE8" s="179"/>
      <c r="AF8" s="179"/>
      <c r="AG8" s="179"/>
      <c r="AH8" s="179"/>
      <c r="AI8" s="179"/>
      <c r="AJ8" s="179"/>
      <c r="AK8" s="179"/>
      <c r="AL8" s="179"/>
      <c r="AM8" s="179"/>
      <c r="AN8" s="179"/>
    </row>
    <row r="9" spans="1:256" s="110" customFormat="1" ht="0.95" customHeight="1">
      <c r="A9" s="180"/>
      <c r="B9" s="119"/>
      <c r="C9" s="119" t="s">
        <v>116</v>
      </c>
      <c r="D9" s="120" t="s">
        <v>117</v>
      </c>
      <c r="E9" s="120" t="s">
        <v>118</v>
      </c>
      <c r="F9" s="120" t="s">
        <v>119</v>
      </c>
      <c r="G9" s="120" t="s">
        <v>120</v>
      </c>
      <c r="H9" s="120" t="s">
        <v>121</v>
      </c>
      <c r="I9" s="120" t="s">
        <v>122</v>
      </c>
      <c r="J9" s="120" t="s">
        <v>123</v>
      </c>
      <c r="K9" s="120" t="s">
        <v>124</v>
      </c>
      <c r="L9" s="181"/>
      <c r="M9" s="109"/>
      <c r="N9" s="109"/>
      <c r="O9" s="109"/>
    </row>
    <row r="10" spans="1:256" ht="15.75">
      <c r="A10" s="182">
        <v>1984</v>
      </c>
      <c r="B10" s="183">
        <v>260.02200317382801</v>
      </c>
      <c r="C10" s="183">
        <v>3.6560000000000001</v>
      </c>
      <c r="D10" s="183">
        <v>1.296</v>
      </c>
      <c r="E10" s="183">
        <v>2.391</v>
      </c>
      <c r="F10" s="183">
        <v>3.677</v>
      </c>
      <c r="G10" s="183">
        <v>5.7160000000000002</v>
      </c>
      <c r="H10" s="183">
        <v>13.462999999999999</v>
      </c>
      <c r="I10" s="183">
        <v>20.949000000000002</v>
      </c>
      <c r="J10" s="183">
        <v>63.962000000000003</v>
      </c>
      <c r="K10" s="183">
        <v>104.8</v>
      </c>
      <c r="L10" s="184">
        <v>40.112000000000002</v>
      </c>
      <c r="M10" s="124"/>
      <c r="N10" s="185"/>
      <c r="O10" s="124"/>
    </row>
    <row r="11" spans="1:256" ht="15.75">
      <c r="A11" s="182">
        <v>1985</v>
      </c>
      <c r="B11" s="183">
        <v>265.60400390625</v>
      </c>
      <c r="C11" s="183">
        <v>3.605</v>
      </c>
      <c r="D11" s="183">
        <v>1.1919999999999999</v>
      </c>
      <c r="E11" s="183">
        <v>2.3490000000000002</v>
      </c>
      <c r="F11" s="183">
        <v>3.786</v>
      </c>
      <c r="G11" s="183">
        <v>5.38</v>
      </c>
      <c r="H11" s="183">
        <v>13.288</v>
      </c>
      <c r="I11" s="183">
        <v>21.835000000000001</v>
      </c>
      <c r="J11" s="183">
        <v>62.567999999999998</v>
      </c>
      <c r="K11" s="183">
        <v>109.107</v>
      </c>
      <c r="L11" s="184">
        <v>42.494</v>
      </c>
      <c r="M11" s="124"/>
      <c r="N11" s="124"/>
      <c r="O11" s="124"/>
    </row>
    <row r="12" spans="1:256" ht="15.75">
      <c r="A12" s="182">
        <v>1986</v>
      </c>
      <c r="B12" s="183">
        <v>263.14700317382801</v>
      </c>
      <c r="C12" s="183">
        <v>3.577</v>
      </c>
      <c r="D12" s="183">
        <v>1.1830000000000001</v>
      </c>
      <c r="E12" s="183">
        <v>2.2599999999999998</v>
      </c>
      <c r="F12" s="183">
        <v>3.59</v>
      </c>
      <c r="G12" s="183">
        <v>5.5629999999999997</v>
      </c>
      <c r="H12" s="183">
        <v>12.85</v>
      </c>
      <c r="I12" s="183">
        <v>23.035</v>
      </c>
      <c r="J12" s="183">
        <v>58.701000000000001</v>
      </c>
      <c r="K12" s="183">
        <v>108.31</v>
      </c>
      <c r="L12" s="184">
        <v>44.078000000000003</v>
      </c>
      <c r="M12" s="124"/>
      <c r="N12" s="124"/>
      <c r="O12" s="124"/>
    </row>
    <row r="13" spans="1:256" ht="15.75">
      <c r="A13" s="182">
        <v>1987</v>
      </c>
      <c r="B13" s="183">
        <v>252.10600280761699</v>
      </c>
      <c r="C13" s="183">
        <v>3.3290000000000002</v>
      </c>
      <c r="D13" s="183">
        <v>1.0289999999999999</v>
      </c>
      <c r="E13" s="183">
        <v>2.0950000000000002</v>
      </c>
      <c r="F13" s="183">
        <v>3.5779999999999998</v>
      </c>
      <c r="G13" s="183">
        <v>5.5880000000000001</v>
      </c>
      <c r="H13" s="183">
        <v>12.458</v>
      </c>
      <c r="I13" s="183">
        <v>23.585000000000001</v>
      </c>
      <c r="J13" s="183">
        <v>53.594000000000001</v>
      </c>
      <c r="K13" s="183">
        <v>103.425</v>
      </c>
      <c r="L13" s="184">
        <v>43.424999999999997</v>
      </c>
      <c r="M13" s="124"/>
      <c r="N13" s="124"/>
      <c r="O13" s="124"/>
    </row>
    <row r="14" spans="1:256" ht="15.75">
      <c r="A14" s="182">
        <v>1988</v>
      </c>
      <c r="B14" s="183">
        <v>252.14399719238301</v>
      </c>
      <c r="C14" s="183">
        <v>3.347</v>
      </c>
      <c r="D14" s="183">
        <v>1.034</v>
      </c>
      <c r="E14" s="183">
        <v>2.149</v>
      </c>
      <c r="F14" s="183">
        <v>3.5270000000000001</v>
      </c>
      <c r="G14" s="183">
        <v>5.8070000000000004</v>
      </c>
      <c r="H14" s="183">
        <v>12.041</v>
      </c>
      <c r="I14" s="183">
        <v>24.459</v>
      </c>
      <c r="J14" s="183">
        <v>50.488999999999997</v>
      </c>
      <c r="K14" s="183">
        <v>104.139</v>
      </c>
      <c r="L14" s="184">
        <v>45.152000000000001</v>
      </c>
      <c r="M14" s="161"/>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0"/>
      <c r="AK14" s="110"/>
      <c r="AL14" s="110"/>
      <c r="AM14" s="110"/>
      <c r="AN14" s="110"/>
      <c r="AO14" s="110"/>
      <c r="AP14" s="110"/>
      <c r="AQ14" s="110"/>
      <c r="AR14" s="110"/>
      <c r="AS14" s="110"/>
      <c r="AT14" s="110"/>
      <c r="AU14" s="110"/>
      <c r="AV14" s="110"/>
      <c r="AW14" s="110"/>
      <c r="AX14" s="110"/>
      <c r="AY14" s="110"/>
      <c r="AZ14" s="110"/>
      <c r="BA14" s="110"/>
      <c r="BB14" s="110"/>
      <c r="BC14" s="110"/>
      <c r="BD14" s="110"/>
      <c r="BE14" s="110"/>
      <c r="BF14" s="110"/>
      <c r="BG14" s="110"/>
      <c r="BH14" s="110"/>
      <c r="BI14" s="110"/>
      <c r="BJ14" s="110"/>
      <c r="BK14" s="110"/>
      <c r="BL14" s="110"/>
      <c r="BM14" s="110"/>
      <c r="BN14" s="110"/>
      <c r="BO14" s="110"/>
      <c r="BP14" s="110"/>
      <c r="BQ14" s="110"/>
      <c r="BR14" s="110"/>
      <c r="BS14" s="110"/>
      <c r="BT14" s="110"/>
      <c r="BU14" s="110"/>
      <c r="BV14" s="110"/>
      <c r="BW14" s="110"/>
      <c r="BX14" s="110"/>
      <c r="BY14" s="110"/>
      <c r="BZ14" s="110"/>
      <c r="CA14" s="110"/>
      <c r="CB14" s="110"/>
      <c r="CC14" s="110"/>
      <c r="CD14" s="110"/>
      <c r="CE14" s="110"/>
      <c r="CF14" s="110"/>
      <c r="CG14" s="110"/>
      <c r="CH14" s="110"/>
      <c r="CI14" s="110"/>
      <c r="CJ14" s="110"/>
      <c r="CK14" s="110"/>
      <c r="CL14" s="110"/>
      <c r="CM14" s="110"/>
      <c r="CN14" s="110"/>
      <c r="CO14" s="110"/>
      <c r="CP14" s="110"/>
      <c r="CQ14" s="110"/>
      <c r="CR14" s="110"/>
      <c r="CS14" s="110"/>
      <c r="CT14" s="110"/>
      <c r="CU14" s="110"/>
      <c r="CV14" s="110"/>
      <c r="CW14" s="110"/>
      <c r="CX14" s="110"/>
      <c r="CY14" s="110"/>
      <c r="CZ14" s="110"/>
      <c r="DA14" s="110"/>
      <c r="DB14" s="110"/>
      <c r="DC14" s="110"/>
      <c r="DD14" s="110"/>
      <c r="DE14" s="110"/>
      <c r="DF14" s="110"/>
      <c r="DG14" s="110"/>
      <c r="DH14" s="110"/>
      <c r="DI14" s="110"/>
    </row>
    <row r="15" spans="1:256" ht="15.75">
      <c r="A15" s="182">
        <v>1989</v>
      </c>
      <c r="B15" s="183">
        <v>255.02000427246099</v>
      </c>
      <c r="C15" s="183">
        <v>3.23</v>
      </c>
      <c r="D15" s="183">
        <v>1.028</v>
      </c>
      <c r="E15" s="183">
        <v>2.16</v>
      </c>
      <c r="F15" s="183">
        <v>3.573</v>
      </c>
      <c r="G15" s="183">
        <v>5.9080000000000004</v>
      </c>
      <c r="H15" s="183">
        <v>11.672000000000001</v>
      </c>
      <c r="I15" s="183">
        <v>25.216000000000001</v>
      </c>
      <c r="J15" s="183">
        <v>47.241</v>
      </c>
      <c r="K15" s="183">
        <v>106.202</v>
      </c>
      <c r="L15" s="184">
        <v>48.79</v>
      </c>
      <c r="M15" s="124"/>
      <c r="N15" s="124"/>
      <c r="O15" s="124"/>
    </row>
    <row r="16" spans="1:256" ht="15.75">
      <c r="A16" s="182">
        <v>1990</v>
      </c>
      <c r="B16" s="183">
        <v>253.53700256347699</v>
      </c>
      <c r="C16" s="183">
        <v>3.0539999999999998</v>
      </c>
      <c r="D16" s="183">
        <v>0.97</v>
      </c>
      <c r="E16" s="183">
        <v>2.0710000000000002</v>
      </c>
      <c r="F16" s="183">
        <v>3.5129999999999999</v>
      </c>
      <c r="G16" s="183">
        <v>5.915</v>
      </c>
      <c r="H16" s="183">
        <v>11.137</v>
      </c>
      <c r="I16" s="183">
        <v>24.021999999999998</v>
      </c>
      <c r="J16" s="183">
        <v>45.939</v>
      </c>
      <c r="K16" s="183">
        <v>106.05500000000001</v>
      </c>
      <c r="L16" s="184">
        <v>50.860999999999997</v>
      </c>
      <c r="M16" s="124"/>
      <c r="N16" s="124"/>
      <c r="O16" s="124"/>
    </row>
    <row r="17" spans="1:31" ht="15.75">
      <c r="A17" s="182">
        <v>1991</v>
      </c>
      <c r="B17" s="183">
        <v>252.125</v>
      </c>
      <c r="C17" s="183">
        <v>3.0779999999999998</v>
      </c>
      <c r="D17" s="183">
        <v>0.93</v>
      </c>
      <c r="E17" s="183">
        <v>2.1880000000000002</v>
      </c>
      <c r="F17" s="183">
        <v>3.4740000000000002</v>
      </c>
      <c r="G17" s="183">
        <v>6.2960000000000003</v>
      </c>
      <c r="H17" s="183">
        <v>10.606999999999999</v>
      </c>
      <c r="I17" s="183">
        <v>23.969000000000001</v>
      </c>
      <c r="J17" s="183">
        <v>44.518999999999998</v>
      </c>
      <c r="K17" s="183">
        <v>104.751</v>
      </c>
      <c r="L17" s="184">
        <v>52.313000000000002</v>
      </c>
      <c r="M17" s="124"/>
      <c r="N17" s="124"/>
      <c r="O17" s="124"/>
    </row>
    <row r="18" spans="1:31" ht="15.75">
      <c r="A18" s="182">
        <v>1992</v>
      </c>
      <c r="B18" s="183">
        <v>250.024002075195</v>
      </c>
      <c r="C18" s="183">
        <v>2.7490000000000001</v>
      </c>
      <c r="D18" s="183">
        <v>0.878</v>
      </c>
      <c r="E18" s="183">
        <v>2.125</v>
      </c>
      <c r="F18" s="183">
        <v>3.7269999999999999</v>
      </c>
      <c r="G18" s="183">
        <v>6.4669999999999996</v>
      </c>
      <c r="H18" s="183">
        <v>10.231999999999999</v>
      </c>
      <c r="I18" s="183">
        <v>23.440999999999999</v>
      </c>
      <c r="J18" s="183">
        <v>42.628</v>
      </c>
      <c r="K18" s="183">
        <v>103.28700000000001</v>
      </c>
      <c r="L18" s="184">
        <v>54.49</v>
      </c>
      <c r="M18" s="124"/>
      <c r="N18" s="124"/>
      <c r="O18" s="124"/>
    </row>
    <row r="19" spans="1:31" ht="15.75">
      <c r="A19" s="182">
        <v>1993</v>
      </c>
      <c r="B19" s="183">
        <v>256.58599853515602</v>
      </c>
      <c r="C19" s="183">
        <v>2.5539999999999998</v>
      </c>
      <c r="D19" s="183">
        <v>0.874</v>
      </c>
      <c r="E19" s="183">
        <v>2.15</v>
      </c>
      <c r="F19" s="183">
        <v>3.6030000000000002</v>
      </c>
      <c r="G19" s="183">
        <v>6.907</v>
      </c>
      <c r="H19" s="183">
        <v>10.250999999999999</v>
      </c>
      <c r="I19" s="183">
        <v>23.542000000000002</v>
      </c>
      <c r="J19" s="183">
        <v>41.866</v>
      </c>
      <c r="K19" s="183">
        <v>106.461</v>
      </c>
      <c r="L19" s="184">
        <v>58.378</v>
      </c>
      <c r="M19" s="124"/>
      <c r="N19" s="124"/>
      <c r="O19" s="124"/>
    </row>
    <row r="20" spans="1:31" ht="15.75">
      <c r="A20" s="182">
        <v>1994</v>
      </c>
      <c r="B20" s="183">
        <v>249.21600341796901</v>
      </c>
      <c r="C20" s="183">
        <v>2.3530000000000002</v>
      </c>
      <c r="D20" s="183">
        <v>0.79600000000000004</v>
      </c>
      <c r="E20" s="183">
        <v>2.0150000000000001</v>
      </c>
      <c r="F20" s="183">
        <v>3.7040000000000002</v>
      </c>
      <c r="G20" s="183">
        <v>6.9359999999999999</v>
      </c>
      <c r="H20" s="183">
        <v>9.9290000000000003</v>
      </c>
      <c r="I20" s="183">
        <v>22.783000000000001</v>
      </c>
      <c r="J20" s="183">
        <v>40.128</v>
      </c>
      <c r="K20" s="183">
        <v>101.815</v>
      </c>
      <c r="L20" s="184">
        <v>58.756999999999998</v>
      </c>
      <c r="M20" s="124"/>
      <c r="N20" s="124"/>
      <c r="O20" s="124"/>
    </row>
    <row r="21" spans="1:31" ht="15.75">
      <c r="A21" s="182">
        <v>1995</v>
      </c>
      <c r="B21" s="183">
        <v>256.51199340820301</v>
      </c>
      <c r="C21" s="183">
        <v>2.1589999999999998</v>
      </c>
      <c r="D21" s="183">
        <v>0.81799999999999995</v>
      </c>
      <c r="E21" s="183">
        <v>2.0059999999999998</v>
      </c>
      <c r="F21" s="183">
        <v>3.6890000000000001</v>
      </c>
      <c r="G21" s="183">
        <v>7.3959999999999999</v>
      </c>
      <c r="H21" s="183">
        <v>9.6590000000000007</v>
      </c>
      <c r="I21" s="183">
        <v>22.62</v>
      </c>
      <c r="J21" s="183">
        <v>42.514000000000003</v>
      </c>
      <c r="K21" s="183">
        <v>102.47199999999999</v>
      </c>
      <c r="L21" s="184">
        <v>63.179000000000002</v>
      </c>
      <c r="M21" s="124"/>
      <c r="N21" s="124"/>
      <c r="O21" s="124"/>
    </row>
    <row r="22" spans="1:31" ht="15.75">
      <c r="A22" s="182">
        <v>1996</v>
      </c>
      <c r="B22" s="183">
        <v>258.98400878906301</v>
      </c>
      <c r="C22" s="183">
        <v>2.02</v>
      </c>
      <c r="D22" s="183">
        <v>0.747</v>
      </c>
      <c r="E22" s="183">
        <v>1.8180000000000001</v>
      </c>
      <c r="F22" s="183">
        <v>3.621</v>
      </c>
      <c r="G22" s="183">
        <v>7.2249999999999996</v>
      </c>
      <c r="H22" s="183">
        <v>10.007999999999999</v>
      </c>
      <c r="I22" s="183">
        <v>22.071999999999999</v>
      </c>
      <c r="J22" s="183">
        <v>45.545000000000002</v>
      </c>
      <c r="K22" s="183">
        <v>98.986999999999995</v>
      </c>
      <c r="L22" s="184">
        <v>66.941000000000003</v>
      </c>
      <c r="M22" s="124"/>
      <c r="N22" s="124"/>
      <c r="O22" s="124"/>
    </row>
    <row r="23" spans="1:31" ht="15.75">
      <c r="A23" s="182">
        <v>1997</v>
      </c>
      <c r="B23" s="183">
        <v>257.510009765625</v>
      </c>
      <c r="C23" s="183">
        <v>2.004</v>
      </c>
      <c r="D23" s="183">
        <v>0.77300000000000002</v>
      </c>
      <c r="E23" s="183">
        <v>1.5680000000000001</v>
      </c>
      <c r="F23" s="183">
        <v>3.1909999999999998</v>
      </c>
      <c r="G23" s="183">
        <v>7.1210000000000004</v>
      </c>
      <c r="H23" s="183">
        <v>10.305999999999999</v>
      </c>
      <c r="I23" s="183">
        <v>21.413</v>
      </c>
      <c r="J23" s="183">
        <v>47.756999999999998</v>
      </c>
      <c r="K23" s="183">
        <v>94.457999999999998</v>
      </c>
      <c r="L23" s="184">
        <v>68.918999999999997</v>
      </c>
      <c r="M23" s="124"/>
      <c r="N23" s="124"/>
      <c r="O23" s="124"/>
    </row>
    <row r="24" spans="1:31" ht="15.75">
      <c r="A24" s="182">
        <f t="shared" ref="A24:A37" si="0">A23+1</f>
        <v>1998</v>
      </c>
      <c r="B24" s="183">
        <f t="shared" ref="B24:B37" si="1">SUM(C24:K24)</f>
        <v>187.85500000000002</v>
      </c>
      <c r="C24" s="186">
        <v>1.974</v>
      </c>
      <c r="D24" s="186">
        <v>0.73599999999999999</v>
      </c>
      <c r="E24" s="186">
        <v>1.627</v>
      </c>
      <c r="F24" s="186">
        <v>3.097</v>
      </c>
      <c r="G24" s="186">
        <v>6.96</v>
      </c>
      <c r="H24" s="186">
        <v>10.531000000000001</v>
      </c>
      <c r="I24" s="186">
        <v>20.881</v>
      </c>
      <c r="J24" s="186">
        <v>50.529000000000003</v>
      </c>
      <c r="K24" s="186">
        <v>91.52</v>
      </c>
      <c r="L24" s="187">
        <v>71.956000000000003</v>
      </c>
      <c r="M24" s="124"/>
      <c r="N24" s="124"/>
      <c r="O24" s="124"/>
    </row>
    <row r="25" spans="1:31" ht="15.75">
      <c r="A25" s="182">
        <f t="shared" si="0"/>
        <v>1999</v>
      </c>
      <c r="B25" s="183">
        <f t="shared" si="1"/>
        <v>187.476</v>
      </c>
      <c r="C25" s="186">
        <v>1.873</v>
      </c>
      <c r="D25" s="186">
        <v>0.745</v>
      </c>
      <c r="E25" s="186">
        <v>1.546</v>
      </c>
      <c r="F25" s="186">
        <v>3.0209999999999999</v>
      </c>
      <c r="G25" s="186">
        <v>7.1369999999999996</v>
      </c>
      <c r="H25" s="186">
        <v>10.782999999999999</v>
      </c>
      <c r="I25" s="186">
        <v>20.164999999999999</v>
      </c>
      <c r="J25" s="186">
        <v>52.947000000000003</v>
      </c>
      <c r="K25" s="186">
        <v>89.259</v>
      </c>
      <c r="L25" s="187">
        <v>75.325000000000003</v>
      </c>
      <c r="M25" s="124"/>
      <c r="N25" s="124"/>
      <c r="O25" s="124"/>
    </row>
    <row r="26" spans="1:31" ht="15.75">
      <c r="A26" s="182">
        <f t="shared" si="0"/>
        <v>2000</v>
      </c>
      <c r="B26" s="183">
        <f t="shared" si="1"/>
        <v>182.41800000000001</v>
      </c>
      <c r="C26" s="186">
        <v>1.915</v>
      </c>
      <c r="D26" s="186">
        <v>0.76600000000000001</v>
      </c>
      <c r="E26" s="186">
        <v>1.339</v>
      </c>
      <c r="F26" s="186">
        <v>2.9340000000000002</v>
      </c>
      <c r="G26" s="186">
        <v>7.1420000000000003</v>
      </c>
      <c r="H26" s="186">
        <v>11.122999999999999</v>
      </c>
      <c r="I26" s="186">
        <v>19.324999999999999</v>
      </c>
      <c r="J26" s="186">
        <v>50.7</v>
      </c>
      <c r="K26" s="186">
        <v>87.174000000000007</v>
      </c>
      <c r="L26" s="187">
        <v>76.403000000000006</v>
      </c>
      <c r="M26" s="124"/>
      <c r="N26" s="124"/>
      <c r="O26" s="124"/>
    </row>
    <row r="27" spans="1:31" ht="15.75">
      <c r="A27" s="182">
        <f t="shared" si="0"/>
        <v>2001</v>
      </c>
      <c r="B27" s="183">
        <f t="shared" si="1"/>
        <v>180.66300000000001</v>
      </c>
      <c r="C27" s="186">
        <v>1.9710000000000001</v>
      </c>
      <c r="D27" s="186">
        <v>0.749</v>
      </c>
      <c r="E27" s="186">
        <v>1.4019999999999999</v>
      </c>
      <c r="F27" s="186">
        <v>2.875</v>
      </c>
      <c r="G27" s="186">
        <v>7.1619999999999999</v>
      </c>
      <c r="H27" s="186">
        <v>11.667999999999999</v>
      </c>
      <c r="I27" s="186">
        <v>18.844999999999999</v>
      </c>
      <c r="J27" s="186">
        <v>49.838000000000001</v>
      </c>
      <c r="K27" s="186">
        <v>86.153000000000006</v>
      </c>
      <c r="L27" s="187">
        <v>78.135999999999996</v>
      </c>
      <c r="M27" s="124"/>
      <c r="N27" s="124"/>
      <c r="O27" s="124"/>
    </row>
    <row r="28" spans="1:31" ht="15.75">
      <c r="A28" s="182">
        <f t="shared" si="0"/>
        <v>2002</v>
      </c>
      <c r="B28" s="183">
        <f t="shared" si="1"/>
        <v>180.52600000000001</v>
      </c>
      <c r="C28" s="186">
        <v>1.829</v>
      </c>
      <c r="D28" s="186">
        <v>0.68600000000000005</v>
      </c>
      <c r="E28" s="186">
        <v>1.353</v>
      </c>
      <c r="F28" s="186">
        <v>2.6869999999999998</v>
      </c>
      <c r="G28" s="186">
        <v>7.1950000000000003</v>
      </c>
      <c r="H28" s="186">
        <v>12.471</v>
      </c>
      <c r="I28" s="186">
        <v>18.234999999999999</v>
      </c>
      <c r="J28" s="186">
        <v>49.377000000000002</v>
      </c>
      <c r="K28" s="186">
        <v>86.692999999999998</v>
      </c>
      <c r="L28" s="187">
        <v>81.611000000000004</v>
      </c>
      <c r="M28" s="124"/>
      <c r="N28" s="124"/>
      <c r="O28" s="124"/>
    </row>
    <row r="29" spans="1:31" ht="15.75">
      <c r="A29" s="182">
        <f t="shared" si="0"/>
        <v>2003</v>
      </c>
      <c r="B29" s="183">
        <f t="shared" si="1"/>
        <v>184.52299999999997</v>
      </c>
      <c r="C29" s="183">
        <v>1.7829999999999999</v>
      </c>
      <c r="D29" s="183">
        <v>0.57499999999999996</v>
      </c>
      <c r="E29" s="183">
        <v>1.2210000000000001</v>
      </c>
      <c r="F29" s="183">
        <v>2.6789999999999998</v>
      </c>
      <c r="G29" s="183">
        <v>7.0990000000000002</v>
      </c>
      <c r="H29" s="183">
        <v>12.997</v>
      </c>
      <c r="I29" s="183">
        <v>18.274999999999999</v>
      </c>
      <c r="J29" s="183">
        <v>50.070999999999998</v>
      </c>
      <c r="K29" s="183">
        <v>89.822999999999993</v>
      </c>
      <c r="L29" s="184">
        <v>88.792000000000002</v>
      </c>
      <c r="M29" s="124"/>
      <c r="N29" s="124"/>
      <c r="O29" s="124"/>
      <c r="T29" s="115"/>
      <c r="U29" s="115"/>
      <c r="V29" s="115"/>
    </row>
    <row r="30" spans="1:31" ht="15.75">
      <c r="A30" s="182">
        <f t="shared" si="0"/>
        <v>2004</v>
      </c>
      <c r="B30" s="183">
        <f t="shared" si="1"/>
        <v>167.601</v>
      </c>
      <c r="C30" s="183">
        <v>1.696</v>
      </c>
      <c r="D30" s="183">
        <v>0.58099999999999996</v>
      </c>
      <c r="E30" s="183">
        <v>1.1100000000000001</v>
      </c>
      <c r="F30" s="183">
        <v>2.5910000000000002</v>
      </c>
      <c r="G30" s="183">
        <v>6.7930000000000001</v>
      </c>
      <c r="H30" s="183">
        <v>13.058999999999999</v>
      </c>
      <c r="I30" s="183">
        <v>17.178999999999998</v>
      </c>
      <c r="J30" s="183">
        <v>45.216999999999999</v>
      </c>
      <c r="K30" s="183">
        <v>79.375</v>
      </c>
      <c r="L30" s="184">
        <v>78.741</v>
      </c>
      <c r="M30" s="124"/>
      <c r="N30" s="124"/>
      <c r="O30" s="124"/>
      <c r="T30" s="115"/>
      <c r="U30" s="115"/>
      <c r="V30" s="115"/>
    </row>
    <row r="31" spans="1:31">
      <c r="A31" s="182">
        <f t="shared" si="0"/>
        <v>2005</v>
      </c>
      <c r="B31" s="183">
        <f t="shared" si="1"/>
        <v>175.292</v>
      </c>
      <c r="C31" s="183">
        <v>1.6040000000000001</v>
      </c>
      <c r="D31" s="183">
        <v>0.54600000000000004</v>
      </c>
      <c r="E31" s="183">
        <v>1.125</v>
      </c>
      <c r="F31" s="183">
        <v>2.4630000000000001</v>
      </c>
      <c r="G31" s="183">
        <v>6.6230000000000002</v>
      </c>
      <c r="H31" s="183">
        <v>13.346</v>
      </c>
      <c r="I31" s="183">
        <v>17.309000000000001</v>
      </c>
      <c r="J31" s="183">
        <v>45.042000000000002</v>
      </c>
      <c r="K31" s="183">
        <v>87.233999999999995</v>
      </c>
      <c r="L31" s="184">
        <v>81.606999999999999</v>
      </c>
      <c r="M31" s="164"/>
      <c r="N31" s="165"/>
      <c r="O31" s="165"/>
      <c r="P31" s="165"/>
      <c r="Q31" s="165"/>
      <c r="R31" s="165"/>
      <c r="S31" s="165"/>
      <c r="T31" s="165"/>
      <c r="U31" s="165"/>
      <c r="V31" s="115"/>
      <c r="W31" s="164"/>
      <c r="X31" s="165"/>
      <c r="Y31" s="165"/>
      <c r="Z31" s="165"/>
      <c r="AA31" s="165"/>
      <c r="AB31" s="165"/>
      <c r="AC31" s="165"/>
      <c r="AD31" s="165"/>
      <c r="AE31" s="168"/>
    </row>
    <row r="32" spans="1:31" ht="15.75">
      <c r="A32" s="182">
        <f t="shared" si="0"/>
        <v>2006</v>
      </c>
      <c r="B32" s="183">
        <f t="shared" si="1"/>
        <v>175.79399999999998</v>
      </c>
      <c r="C32" s="183">
        <v>1.6459999999999999</v>
      </c>
      <c r="D32" s="183">
        <v>0.52600000000000002</v>
      </c>
      <c r="E32" s="183">
        <v>1.1100000000000001</v>
      </c>
      <c r="F32" s="183">
        <v>2.3420000000000001</v>
      </c>
      <c r="G32" s="183">
        <v>6.5069999999999997</v>
      </c>
      <c r="H32" s="183">
        <v>13.502000000000001</v>
      </c>
      <c r="I32" s="183">
        <v>17.420000000000002</v>
      </c>
      <c r="J32" s="183">
        <v>43.542999999999999</v>
      </c>
      <c r="K32" s="183">
        <v>89.197999999999993</v>
      </c>
      <c r="L32" s="184">
        <v>74.814999999999998</v>
      </c>
      <c r="M32" s="124"/>
      <c r="N32" s="124"/>
      <c r="O32" s="124"/>
      <c r="T32" s="115"/>
      <c r="U32" s="115"/>
      <c r="V32" s="115"/>
      <c r="W32" s="170"/>
      <c r="X32" s="170"/>
      <c r="Y32" s="170"/>
      <c r="Z32" s="170"/>
      <c r="AA32" s="170"/>
      <c r="AB32" s="170"/>
      <c r="AC32" s="170"/>
      <c r="AD32" s="170"/>
      <c r="AE32" s="170"/>
    </row>
    <row r="33" spans="1:31" ht="15.75">
      <c r="A33" s="182">
        <f t="shared" si="0"/>
        <v>2007</v>
      </c>
      <c r="B33" s="183">
        <f t="shared" si="1"/>
        <v>180.07300000000001</v>
      </c>
      <c r="C33" s="183">
        <v>1.5740000000000001</v>
      </c>
      <c r="D33" s="183">
        <v>0.48599999999999999</v>
      </c>
      <c r="E33" s="183">
        <v>1.075</v>
      </c>
      <c r="F33" s="183">
        <v>2.1890000000000001</v>
      </c>
      <c r="G33" s="183">
        <v>6.306</v>
      </c>
      <c r="H33" s="183">
        <v>13.34</v>
      </c>
      <c r="I33" s="183">
        <v>17.613</v>
      </c>
      <c r="J33" s="183">
        <v>42.069000000000003</v>
      </c>
      <c r="K33" s="183">
        <v>95.421000000000006</v>
      </c>
      <c r="L33" s="184">
        <v>72.736999999999995</v>
      </c>
      <c r="M33" s="124"/>
      <c r="N33" s="124"/>
      <c r="O33" s="124"/>
      <c r="T33" s="115"/>
      <c r="U33" s="115"/>
      <c r="V33" s="115"/>
      <c r="W33" s="170"/>
      <c r="X33" s="170"/>
      <c r="Y33" s="170"/>
      <c r="Z33" s="170"/>
      <c r="AA33" s="170"/>
      <c r="AB33" s="170"/>
      <c r="AC33" s="170"/>
      <c r="AD33" s="170"/>
      <c r="AE33" s="170"/>
    </row>
    <row r="34" spans="1:31" ht="15.75">
      <c r="A34" s="182">
        <f t="shared" si="0"/>
        <v>2008</v>
      </c>
      <c r="B34" s="183">
        <f t="shared" si="1"/>
        <v>187.39099999999996</v>
      </c>
      <c r="C34" s="183">
        <v>1.6759999999999999</v>
      </c>
      <c r="D34" s="183">
        <v>0.47699999999999998</v>
      </c>
      <c r="E34" s="183">
        <v>1.0029999999999999</v>
      </c>
      <c r="F34" s="183">
        <v>2.2810000000000001</v>
      </c>
      <c r="G34" s="183">
        <v>6.319</v>
      </c>
      <c r="H34" s="183">
        <v>13.446</v>
      </c>
      <c r="I34" s="183">
        <v>18.364999999999998</v>
      </c>
      <c r="J34" s="183">
        <v>42.113999999999997</v>
      </c>
      <c r="K34" s="183">
        <v>101.71</v>
      </c>
      <c r="L34" s="184">
        <v>73.043000000000006</v>
      </c>
      <c r="M34" s="124"/>
      <c r="N34" s="124"/>
      <c r="O34" s="124"/>
      <c r="T34" s="115"/>
      <c r="U34" s="115"/>
      <c r="V34" s="115"/>
      <c r="W34" s="170"/>
      <c r="X34" s="170"/>
      <c r="Y34" s="170"/>
      <c r="Z34" s="170"/>
      <c r="AA34" s="170"/>
      <c r="AB34" s="170"/>
      <c r="AC34" s="170"/>
      <c r="AD34" s="170"/>
      <c r="AE34" s="170"/>
    </row>
    <row r="35" spans="1:31" ht="15.75">
      <c r="A35" s="182">
        <f t="shared" si="0"/>
        <v>2009</v>
      </c>
      <c r="B35" s="183">
        <f t="shared" si="1"/>
        <v>191.52199999999999</v>
      </c>
      <c r="C35" s="183">
        <v>1.663</v>
      </c>
      <c r="D35" s="183">
        <v>0.496</v>
      </c>
      <c r="E35" s="183">
        <v>1.08</v>
      </c>
      <c r="F35" s="183">
        <v>2.1549999999999998</v>
      </c>
      <c r="G35" s="183">
        <v>6.28</v>
      </c>
      <c r="H35" s="183">
        <v>13.558</v>
      </c>
      <c r="I35" s="183">
        <v>18.881</v>
      </c>
      <c r="J35" s="183">
        <v>40.329000000000001</v>
      </c>
      <c r="K35" s="183">
        <v>107.08</v>
      </c>
      <c r="L35" s="184">
        <v>72.677000000000007</v>
      </c>
      <c r="M35" s="124"/>
      <c r="N35" s="124"/>
      <c r="O35" s="124"/>
      <c r="T35" s="115"/>
      <c r="U35" s="115"/>
      <c r="V35" s="115"/>
      <c r="W35" s="170"/>
      <c r="X35" s="170"/>
      <c r="Y35" s="170"/>
      <c r="Z35" s="170"/>
      <c r="AA35" s="170"/>
      <c r="AB35" s="170"/>
      <c r="AC35" s="170"/>
      <c r="AD35" s="170"/>
      <c r="AE35" s="170"/>
    </row>
    <row r="36" spans="1:31" ht="15.75">
      <c r="A36" s="182">
        <f t="shared" si="0"/>
        <v>2010</v>
      </c>
      <c r="B36" s="183">
        <f t="shared" si="1"/>
        <v>187.70100000000002</v>
      </c>
      <c r="C36" s="183">
        <v>1.603</v>
      </c>
      <c r="D36" s="183">
        <v>0.44</v>
      </c>
      <c r="E36" s="183">
        <v>1.036</v>
      </c>
      <c r="F36" s="183">
        <v>1.9850000000000001</v>
      </c>
      <c r="G36" s="183">
        <v>6.0250000000000004</v>
      </c>
      <c r="H36" s="183">
        <v>13.252000000000001</v>
      </c>
      <c r="I36" s="183">
        <v>19.879000000000001</v>
      </c>
      <c r="J36" s="183">
        <v>38.845999999999997</v>
      </c>
      <c r="K36" s="183">
        <v>104.63500000000001</v>
      </c>
      <c r="L36" s="184">
        <v>77.352999999999994</v>
      </c>
      <c r="M36" s="124"/>
      <c r="N36" s="124"/>
      <c r="O36" s="124"/>
      <c r="T36" s="115"/>
      <c r="U36" s="115"/>
      <c r="V36" s="115"/>
      <c r="W36" s="170"/>
      <c r="X36" s="170"/>
      <c r="Y36" s="170"/>
      <c r="Z36" s="170"/>
      <c r="AA36" s="170"/>
      <c r="AB36" s="170"/>
      <c r="AC36" s="170"/>
      <c r="AD36" s="170"/>
      <c r="AE36" s="170"/>
    </row>
    <row r="37" spans="1:31" ht="16.5" thickBot="1">
      <c r="A37" s="188">
        <f t="shared" si="0"/>
        <v>2011</v>
      </c>
      <c r="B37" s="189">
        <f t="shared" si="1"/>
        <v>181.47</v>
      </c>
      <c r="C37" s="189">
        <v>1.5209999999999999</v>
      </c>
      <c r="D37" s="189">
        <v>0.441</v>
      </c>
      <c r="E37" s="189">
        <v>0.99</v>
      </c>
      <c r="F37" s="189">
        <v>1.9610000000000001</v>
      </c>
      <c r="G37" s="189">
        <v>5.7859999999999996</v>
      </c>
      <c r="H37" s="189">
        <v>13.129</v>
      </c>
      <c r="I37" s="189">
        <v>20.385000000000002</v>
      </c>
      <c r="J37" s="189">
        <v>36.542000000000002</v>
      </c>
      <c r="K37" s="189">
        <v>100.715</v>
      </c>
      <c r="L37" s="190">
        <v>80.855000000000004</v>
      </c>
      <c r="M37" s="124"/>
      <c r="N37" s="124"/>
      <c r="O37" s="124"/>
      <c r="T37" s="115"/>
      <c r="U37" s="115"/>
      <c r="V37" s="115"/>
      <c r="W37" s="170"/>
      <c r="X37" s="170"/>
      <c r="Y37" s="170"/>
      <c r="Z37" s="170"/>
      <c r="AA37" s="170"/>
      <c r="AB37" s="170"/>
      <c r="AC37" s="170"/>
      <c r="AD37" s="170"/>
      <c r="AE37" s="170"/>
    </row>
    <row r="38" spans="1:31" ht="15.75">
      <c r="A38" s="124"/>
      <c r="B38" s="124"/>
      <c r="C38" s="124"/>
      <c r="D38" s="124"/>
      <c r="E38" s="124"/>
      <c r="F38" s="124"/>
      <c r="G38" s="124"/>
      <c r="H38" s="124"/>
      <c r="I38" s="124"/>
      <c r="J38" s="124"/>
      <c r="K38" s="124"/>
      <c r="L38" s="113"/>
      <c r="M38" s="124"/>
      <c r="N38" s="124"/>
      <c r="O38" s="124"/>
      <c r="T38" s="115"/>
      <c r="U38" s="115"/>
      <c r="V38" s="115"/>
      <c r="W38" s="170"/>
      <c r="X38" s="170"/>
      <c r="Y38" s="170"/>
      <c r="Z38" s="170"/>
      <c r="AA38" s="170"/>
      <c r="AB38" s="170"/>
      <c r="AC38" s="170"/>
      <c r="AD38" s="170"/>
      <c r="AE38" s="170"/>
    </row>
    <row r="39" spans="1:31" ht="15.75">
      <c r="A39" s="191" t="s">
        <v>99</v>
      </c>
      <c r="B39" s="124"/>
      <c r="C39" s="124"/>
      <c r="D39" s="124"/>
      <c r="E39" s="124"/>
      <c r="F39" s="124"/>
      <c r="G39" s="124"/>
      <c r="H39" s="124"/>
      <c r="I39" s="124"/>
      <c r="J39" s="124"/>
      <c r="K39" s="124"/>
      <c r="L39" s="113"/>
      <c r="M39" s="124"/>
      <c r="N39" s="124"/>
      <c r="O39" s="124"/>
      <c r="T39" s="115"/>
      <c r="U39" s="115"/>
      <c r="V39" s="115"/>
      <c r="W39" s="170"/>
      <c r="X39" s="170"/>
      <c r="Y39" s="170"/>
      <c r="Z39" s="170"/>
      <c r="AA39" s="170"/>
      <c r="AB39" s="170"/>
      <c r="AC39" s="170"/>
      <c r="AD39" s="170"/>
      <c r="AE39" s="170"/>
    </row>
    <row r="40" spans="1:31" ht="15.75">
      <c r="A40" s="108" t="s">
        <v>100</v>
      </c>
      <c r="B40" s="124"/>
      <c r="C40" s="124"/>
      <c r="D40" s="124"/>
      <c r="E40" s="124"/>
      <c r="F40" s="124"/>
      <c r="G40" s="124"/>
      <c r="H40" s="124"/>
      <c r="I40" s="124"/>
      <c r="J40" s="124"/>
      <c r="K40" s="124"/>
      <c r="L40" s="113"/>
      <c r="M40" s="124"/>
      <c r="N40" s="124"/>
      <c r="O40" s="124"/>
      <c r="T40" s="115"/>
      <c r="U40" s="115"/>
      <c r="V40" s="115"/>
      <c r="W40" s="170"/>
      <c r="X40" s="170"/>
      <c r="Y40" s="170"/>
      <c r="Z40" s="170"/>
      <c r="AA40" s="170"/>
      <c r="AB40" s="170"/>
      <c r="AC40" s="170"/>
      <c r="AD40" s="170"/>
      <c r="AE40" s="170"/>
    </row>
    <row r="41" spans="1:31" ht="15.75">
      <c r="A41" s="108" t="s">
        <v>101</v>
      </c>
      <c r="B41" s="124"/>
      <c r="C41" s="124"/>
      <c r="D41" s="124"/>
      <c r="E41" s="124"/>
      <c r="F41" s="124"/>
      <c r="G41" s="124"/>
      <c r="H41" s="124"/>
      <c r="I41" s="124"/>
      <c r="J41" s="124"/>
      <c r="K41" s="124"/>
      <c r="L41" s="113"/>
      <c r="M41" s="124"/>
      <c r="N41" s="124"/>
      <c r="O41" s="124"/>
      <c r="T41" s="115"/>
      <c r="U41" s="115"/>
      <c r="V41" s="115"/>
      <c r="W41" s="170"/>
      <c r="X41" s="170"/>
      <c r="Y41" s="170"/>
      <c r="Z41" s="170"/>
      <c r="AA41" s="170"/>
      <c r="AB41" s="170"/>
      <c r="AC41" s="170"/>
      <c r="AD41" s="170"/>
      <c r="AE41" s="170"/>
    </row>
    <row r="42" spans="1:31" ht="15.75">
      <c r="A42" s="108" t="s">
        <v>102</v>
      </c>
      <c r="B42" s="124"/>
      <c r="C42" s="124"/>
      <c r="D42" s="124"/>
      <c r="E42" s="124"/>
      <c r="F42" s="124"/>
      <c r="G42" s="124"/>
      <c r="H42" s="124"/>
      <c r="I42" s="124"/>
      <c r="J42" s="124"/>
      <c r="K42" s="124"/>
      <c r="L42" s="113"/>
      <c r="M42" s="124"/>
      <c r="N42" s="124"/>
      <c r="O42" s="124"/>
      <c r="T42" s="115"/>
      <c r="U42" s="115"/>
      <c r="V42" s="115"/>
      <c r="W42" s="170"/>
      <c r="X42" s="170"/>
      <c r="Y42" s="170"/>
      <c r="Z42" s="170"/>
      <c r="AA42" s="170"/>
      <c r="AB42" s="170"/>
      <c r="AC42" s="170"/>
      <c r="AD42" s="170"/>
      <c r="AE42" s="170"/>
    </row>
    <row r="43" spans="1:31" ht="15.75">
      <c r="A43" s="108" t="s">
        <v>103</v>
      </c>
      <c r="B43" s="124"/>
      <c r="C43" s="124"/>
      <c r="D43" s="124"/>
      <c r="E43" s="124"/>
      <c r="F43" s="124"/>
      <c r="G43" s="124"/>
      <c r="H43" s="124"/>
      <c r="I43" s="124"/>
      <c r="J43" s="124"/>
      <c r="K43" s="124"/>
      <c r="L43" s="113"/>
      <c r="M43" s="124"/>
      <c r="N43" s="124"/>
      <c r="O43" s="124"/>
      <c r="T43" s="115"/>
      <c r="U43" s="115"/>
      <c r="V43" s="115"/>
      <c r="W43" s="170"/>
      <c r="X43" s="170"/>
      <c r="Y43" s="170"/>
      <c r="Z43" s="170"/>
      <c r="AA43" s="170"/>
      <c r="AB43" s="170"/>
      <c r="AC43" s="170"/>
      <c r="AD43" s="170"/>
      <c r="AE43" s="170"/>
    </row>
    <row r="44" spans="1:31" ht="15.75">
      <c r="A44" s="108" t="s">
        <v>104</v>
      </c>
      <c r="B44" s="124"/>
      <c r="C44" s="124"/>
      <c r="D44" s="124"/>
      <c r="E44" s="124"/>
      <c r="F44" s="124"/>
      <c r="G44" s="124"/>
      <c r="H44" s="124"/>
      <c r="I44" s="124"/>
      <c r="J44" s="124"/>
      <c r="K44" s="124"/>
      <c r="L44" s="113"/>
      <c r="M44" s="124"/>
      <c r="N44" s="124"/>
      <c r="O44" s="124"/>
      <c r="T44" s="115"/>
      <c r="U44" s="115"/>
      <c r="V44" s="115"/>
      <c r="W44" s="170"/>
      <c r="X44" s="170"/>
      <c r="Y44" s="170"/>
      <c r="Z44" s="170"/>
      <c r="AA44" s="170"/>
      <c r="AB44" s="170"/>
      <c r="AC44" s="170"/>
      <c r="AD44" s="170"/>
      <c r="AE44" s="170"/>
    </row>
    <row r="45" spans="1:31" ht="15.75">
      <c r="A45" s="124"/>
      <c r="B45" s="124"/>
      <c r="C45" s="124"/>
      <c r="D45" s="124"/>
      <c r="E45" s="124"/>
      <c r="F45" s="124"/>
      <c r="G45" s="124"/>
      <c r="H45" s="124"/>
      <c r="I45" s="124"/>
      <c r="J45" s="124"/>
      <c r="K45" s="124"/>
      <c r="L45" s="113"/>
      <c r="M45" s="124"/>
      <c r="N45" s="124"/>
      <c r="O45" s="124"/>
      <c r="T45" s="115"/>
      <c r="U45" s="115"/>
      <c r="V45" s="115"/>
      <c r="W45" s="170"/>
      <c r="X45" s="170"/>
      <c r="Y45" s="170"/>
      <c r="Z45" s="170"/>
      <c r="AA45" s="170"/>
      <c r="AB45" s="170"/>
      <c r="AC45" s="170"/>
      <c r="AD45" s="170"/>
      <c r="AE45" s="170"/>
    </row>
    <row r="46" spans="1:31" ht="15.75">
      <c r="A46" s="124"/>
      <c r="B46" s="124"/>
      <c r="C46" s="124"/>
      <c r="D46" s="124"/>
      <c r="E46" s="124"/>
      <c r="F46" s="124"/>
      <c r="G46" s="124"/>
      <c r="H46" s="124"/>
      <c r="I46" s="124"/>
      <c r="J46" s="124"/>
      <c r="K46" s="124"/>
      <c r="L46" s="124"/>
      <c r="M46" s="124"/>
      <c r="T46" s="115"/>
      <c r="U46" s="115"/>
      <c r="V46" s="115"/>
    </row>
    <row r="47" spans="1:31" ht="15.75">
      <c r="A47" s="124"/>
      <c r="B47" s="124"/>
      <c r="C47" s="124"/>
      <c r="D47" s="124"/>
      <c r="E47" s="124"/>
      <c r="F47" s="124"/>
      <c r="G47" s="124"/>
      <c r="H47" s="124"/>
      <c r="I47" s="124"/>
      <c r="J47" s="124"/>
      <c r="K47" s="124"/>
      <c r="L47" s="124"/>
      <c r="M47" s="164"/>
      <c r="N47" s="165"/>
      <c r="O47" s="165"/>
      <c r="P47" s="165"/>
      <c r="Q47" s="165"/>
      <c r="R47" s="165"/>
      <c r="S47" s="165"/>
      <c r="T47" s="165"/>
      <c r="U47" s="165"/>
      <c r="V47" s="115"/>
    </row>
    <row r="48" spans="1:31" ht="15.75">
      <c r="A48" s="124"/>
      <c r="B48" s="124"/>
      <c r="C48" s="124"/>
      <c r="D48" s="124"/>
      <c r="E48" s="124"/>
      <c r="F48" s="124"/>
      <c r="G48" s="124"/>
      <c r="H48" s="124"/>
      <c r="I48" s="124"/>
      <c r="J48" s="124"/>
      <c r="K48" s="124"/>
      <c r="L48" s="113"/>
      <c r="M48" s="192"/>
      <c r="N48" s="192"/>
      <c r="O48" s="192"/>
      <c r="P48" s="192"/>
      <c r="Q48" s="192"/>
      <c r="R48" s="192"/>
      <c r="S48" s="192"/>
      <c r="T48" s="193"/>
      <c r="U48" s="193"/>
      <c r="V48" s="115"/>
    </row>
    <row r="49" spans="1:22" ht="15.75">
      <c r="A49" s="124"/>
      <c r="B49" s="124"/>
      <c r="C49" s="124"/>
      <c r="D49" s="124"/>
      <c r="E49" s="124"/>
      <c r="F49" s="124"/>
      <c r="G49" s="124"/>
      <c r="H49" s="124"/>
      <c r="I49" s="124"/>
      <c r="J49" s="124"/>
      <c r="K49" s="124"/>
      <c r="L49" s="113"/>
      <c r="M49" s="192"/>
      <c r="N49" s="192"/>
      <c r="O49" s="192"/>
      <c r="P49" s="192"/>
      <c r="Q49" s="192"/>
      <c r="R49" s="192"/>
      <c r="S49" s="192"/>
      <c r="T49" s="193"/>
      <c r="U49" s="193"/>
      <c r="V49" s="115"/>
    </row>
    <row r="50" spans="1:22" ht="15.75">
      <c r="A50" s="124"/>
      <c r="B50" s="124"/>
      <c r="C50" s="124"/>
      <c r="D50" s="124"/>
      <c r="E50" s="124"/>
      <c r="F50" s="124"/>
      <c r="G50" s="124"/>
      <c r="H50" s="124"/>
      <c r="I50" s="124"/>
      <c r="J50" s="124"/>
      <c r="K50" s="124"/>
      <c r="L50" s="113"/>
      <c r="M50" s="192"/>
      <c r="N50" s="192"/>
      <c r="O50" s="192"/>
      <c r="P50" s="192"/>
      <c r="Q50" s="192"/>
      <c r="R50" s="192"/>
      <c r="S50" s="192"/>
      <c r="T50" s="193"/>
      <c r="U50" s="193"/>
      <c r="V50" s="115"/>
    </row>
    <row r="51" spans="1:22" ht="15.75">
      <c r="A51" s="124"/>
      <c r="B51" s="124"/>
      <c r="C51" s="124"/>
      <c r="D51" s="124"/>
      <c r="E51" s="124"/>
      <c r="F51" s="124"/>
      <c r="G51" s="124"/>
      <c r="H51" s="124"/>
      <c r="I51" s="124"/>
      <c r="J51" s="124"/>
      <c r="K51" s="124"/>
      <c r="L51" s="113"/>
      <c r="M51" s="192"/>
      <c r="N51" s="192"/>
      <c r="O51" s="192"/>
      <c r="P51" s="192"/>
      <c r="Q51" s="192"/>
      <c r="R51" s="192"/>
      <c r="S51" s="192"/>
      <c r="T51" s="193"/>
      <c r="U51" s="193"/>
      <c r="V51" s="115"/>
    </row>
    <row r="52" spans="1:22" ht="15.75">
      <c r="A52" s="124"/>
      <c r="B52" s="124"/>
      <c r="C52" s="124"/>
      <c r="D52" s="124"/>
      <c r="E52" s="124"/>
      <c r="F52" s="124"/>
      <c r="G52" s="124"/>
      <c r="H52" s="124"/>
      <c r="I52" s="124"/>
      <c r="J52" s="124"/>
      <c r="K52" s="124"/>
      <c r="L52" s="113"/>
      <c r="M52" s="192"/>
      <c r="N52" s="192"/>
      <c r="O52" s="192"/>
      <c r="P52" s="192"/>
      <c r="Q52" s="192"/>
      <c r="R52" s="192"/>
      <c r="S52" s="192"/>
      <c r="T52" s="193"/>
      <c r="U52" s="193"/>
      <c r="V52" s="115"/>
    </row>
    <row r="53" spans="1:22" ht="15.75">
      <c r="A53" s="124"/>
      <c r="B53" s="124"/>
      <c r="C53" s="124"/>
      <c r="D53" s="124"/>
      <c r="E53" s="124"/>
      <c r="F53" s="124"/>
      <c r="G53" s="124"/>
      <c r="H53" s="124"/>
      <c r="I53" s="124"/>
      <c r="J53" s="124"/>
      <c r="K53" s="124"/>
      <c r="L53" s="113"/>
      <c r="M53" s="192"/>
      <c r="N53" s="192"/>
      <c r="O53" s="192"/>
      <c r="P53" s="192"/>
      <c r="Q53" s="192"/>
      <c r="R53" s="192"/>
      <c r="S53" s="192"/>
      <c r="T53" s="193"/>
      <c r="U53" s="193"/>
      <c r="V53" s="115"/>
    </row>
    <row r="54" spans="1:22" ht="15.75">
      <c r="A54" s="124"/>
      <c r="B54" s="124"/>
      <c r="C54" s="124"/>
      <c r="D54" s="124"/>
      <c r="E54" s="124"/>
      <c r="F54" s="124"/>
      <c r="G54" s="124"/>
      <c r="H54" s="124"/>
      <c r="I54" s="124"/>
      <c r="J54" s="124"/>
      <c r="K54" s="124"/>
      <c r="L54" s="113"/>
      <c r="M54" s="192"/>
      <c r="N54" s="192"/>
      <c r="O54" s="192"/>
      <c r="P54" s="192"/>
      <c r="Q54" s="192"/>
      <c r="R54" s="192"/>
      <c r="S54" s="192"/>
      <c r="T54" s="193"/>
      <c r="U54" s="193"/>
      <c r="V54" s="115"/>
    </row>
    <row r="55" spans="1:22" ht="15.75">
      <c r="A55" s="124"/>
      <c r="B55" s="124"/>
      <c r="C55" s="124"/>
      <c r="D55" s="124"/>
      <c r="E55" s="124"/>
      <c r="F55" s="124"/>
      <c r="G55" s="124"/>
      <c r="H55" s="124"/>
      <c r="I55" s="124"/>
      <c r="J55" s="124"/>
      <c r="K55" s="124"/>
      <c r="L55" s="113"/>
      <c r="M55" s="192"/>
      <c r="N55" s="192"/>
      <c r="O55" s="192"/>
      <c r="P55" s="192"/>
      <c r="Q55" s="192"/>
      <c r="R55" s="192"/>
      <c r="S55" s="192"/>
      <c r="T55" s="193"/>
      <c r="U55" s="193"/>
      <c r="V55" s="115"/>
    </row>
    <row r="56" spans="1:22" ht="15.75">
      <c r="A56" s="124"/>
      <c r="B56" s="124"/>
      <c r="C56" s="124"/>
      <c r="D56" s="124"/>
      <c r="E56" s="124"/>
      <c r="F56" s="124"/>
      <c r="G56" s="124"/>
      <c r="H56" s="124"/>
      <c r="I56" s="124"/>
      <c r="J56" s="124"/>
      <c r="K56" s="124"/>
      <c r="L56" s="113"/>
      <c r="M56" s="192"/>
      <c r="N56" s="192"/>
      <c r="O56" s="192"/>
      <c r="P56" s="192"/>
      <c r="Q56" s="192"/>
      <c r="R56" s="192"/>
      <c r="S56" s="192"/>
      <c r="T56" s="193"/>
      <c r="U56" s="193"/>
      <c r="V56" s="115"/>
    </row>
    <row r="57" spans="1:22" ht="15.75">
      <c r="A57" s="124"/>
      <c r="B57" s="124"/>
      <c r="C57" s="124"/>
      <c r="D57" s="124"/>
      <c r="E57" s="124"/>
      <c r="F57" s="124"/>
      <c r="G57" s="124"/>
      <c r="H57" s="124"/>
      <c r="I57" s="124"/>
      <c r="J57" s="124"/>
      <c r="K57" s="124"/>
      <c r="L57" s="113"/>
      <c r="M57" s="192"/>
      <c r="N57" s="192"/>
      <c r="O57" s="192"/>
      <c r="P57" s="192"/>
      <c r="Q57" s="192"/>
      <c r="R57" s="192"/>
      <c r="S57" s="192"/>
      <c r="T57" s="193"/>
      <c r="U57" s="193"/>
      <c r="V57" s="115"/>
    </row>
    <row r="58" spans="1:22" ht="15.75">
      <c r="A58" s="124"/>
      <c r="B58" s="124"/>
      <c r="C58" s="124"/>
      <c r="D58" s="124"/>
      <c r="E58" s="124"/>
      <c r="F58" s="124"/>
      <c r="G58" s="124"/>
      <c r="H58" s="124"/>
      <c r="I58" s="124"/>
      <c r="J58" s="124"/>
      <c r="K58" s="124"/>
      <c r="L58" s="113"/>
      <c r="M58" s="192"/>
      <c r="N58" s="192"/>
      <c r="O58" s="192"/>
      <c r="P58" s="192"/>
      <c r="Q58" s="192"/>
      <c r="R58" s="192"/>
      <c r="S58" s="192"/>
      <c r="T58" s="193"/>
      <c r="U58" s="193"/>
      <c r="V58" s="115"/>
    </row>
    <row r="59" spans="1:22" ht="15.75">
      <c r="A59" s="124"/>
      <c r="B59" s="124"/>
      <c r="C59" s="124"/>
      <c r="D59" s="124"/>
      <c r="E59" s="124"/>
      <c r="F59" s="124"/>
      <c r="G59" s="124"/>
      <c r="H59" s="124"/>
      <c r="I59" s="124"/>
      <c r="J59" s="124"/>
      <c r="K59" s="124"/>
      <c r="L59" s="113"/>
      <c r="M59" s="192"/>
      <c r="N59" s="192"/>
      <c r="O59" s="192"/>
      <c r="P59" s="192"/>
      <c r="Q59" s="192"/>
      <c r="R59" s="192"/>
      <c r="S59" s="192"/>
      <c r="T59" s="193"/>
      <c r="U59" s="193"/>
      <c r="V59" s="115"/>
    </row>
    <row r="60" spans="1:22" ht="15.75">
      <c r="A60" s="124"/>
      <c r="B60" s="124"/>
      <c r="C60" s="124"/>
      <c r="D60" s="124"/>
      <c r="E60" s="124"/>
      <c r="F60" s="124"/>
      <c r="G60" s="124"/>
      <c r="H60" s="124"/>
      <c r="I60" s="124"/>
      <c r="J60" s="124"/>
      <c r="K60" s="124"/>
      <c r="L60" s="113"/>
      <c r="M60" s="192"/>
      <c r="N60" s="192"/>
      <c r="O60" s="192"/>
      <c r="P60" s="192"/>
      <c r="Q60" s="192"/>
      <c r="R60" s="192"/>
      <c r="S60" s="192"/>
      <c r="T60" s="193"/>
      <c r="U60" s="193"/>
      <c r="V60" s="115"/>
    </row>
    <row r="61" spans="1:22" ht="15.75">
      <c r="A61" s="124"/>
      <c r="B61" s="124"/>
      <c r="C61" s="124"/>
      <c r="D61" s="124"/>
      <c r="E61" s="124"/>
      <c r="F61" s="124"/>
      <c r="G61" s="124"/>
      <c r="H61" s="124"/>
      <c r="I61" s="124"/>
      <c r="J61" s="124"/>
      <c r="K61" s="124"/>
      <c r="L61" s="113"/>
      <c r="M61" s="192"/>
      <c r="N61" s="192"/>
      <c r="O61" s="192"/>
      <c r="P61" s="192"/>
      <c r="Q61" s="192"/>
      <c r="R61" s="192"/>
      <c r="S61" s="192"/>
      <c r="T61" s="193"/>
      <c r="U61" s="193"/>
      <c r="V61" s="115"/>
    </row>
    <row r="62" spans="1:22" ht="15.75">
      <c r="A62" s="124"/>
      <c r="B62" s="124"/>
      <c r="C62" s="124"/>
      <c r="D62" s="124"/>
      <c r="E62" s="124"/>
      <c r="F62" s="124"/>
      <c r="G62" s="124"/>
      <c r="H62" s="124"/>
      <c r="I62" s="124"/>
      <c r="J62" s="124"/>
      <c r="K62" s="124"/>
      <c r="L62" s="124"/>
      <c r="M62" s="124"/>
      <c r="T62" s="115"/>
      <c r="U62" s="115"/>
      <c r="V62" s="115"/>
    </row>
    <row r="63" spans="1:22" ht="15.75">
      <c r="A63" s="124"/>
      <c r="B63" s="124"/>
      <c r="C63" s="124"/>
      <c r="D63" s="124"/>
      <c r="E63" s="124"/>
      <c r="F63" s="124"/>
      <c r="G63" s="124"/>
      <c r="H63" s="124"/>
      <c r="I63" s="124"/>
      <c r="J63" s="124"/>
      <c r="K63" s="124"/>
      <c r="L63" s="124"/>
      <c r="M63" s="124"/>
      <c r="T63" s="115"/>
      <c r="U63" s="115"/>
      <c r="V63" s="115"/>
    </row>
    <row r="64" spans="1:22" ht="15.75">
      <c r="A64" s="124"/>
      <c r="B64" s="124"/>
      <c r="C64" s="124"/>
      <c r="D64" s="124"/>
      <c r="E64" s="124"/>
      <c r="F64" s="124"/>
      <c r="G64" s="124"/>
      <c r="H64" s="124"/>
      <c r="I64" s="124"/>
      <c r="J64" s="124"/>
      <c r="K64" s="124"/>
      <c r="L64" s="124"/>
      <c r="M64" s="124"/>
      <c r="T64" s="115"/>
      <c r="U64" s="115"/>
      <c r="V64" s="115"/>
    </row>
    <row r="65" spans="1:22" ht="15.75">
      <c r="A65" s="124"/>
      <c r="B65" s="124"/>
      <c r="C65" s="124"/>
      <c r="D65" s="124"/>
      <c r="E65" s="124"/>
      <c r="F65" s="124"/>
      <c r="G65" s="124"/>
      <c r="H65" s="124"/>
      <c r="I65" s="124"/>
      <c r="J65" s="124"/>
      <c r="K65" s="124"/>
      <c r="L65" s="124"/>
      <c r="M65" s="124"/>
      <c r="T65" s="115"/>
      <c r="U65" s="115"/>
      <c r="V65" s="115"/>
    </row>
    <row r="66" spans="1:22" ht="15.75">
      <c r="A66" s="124"/>
      <c r="B66" s="124"/>
      <c r="C66" s="124"/>
      <c r="D66" s="124"/>
      <c r="E66" s="124"/>
      <c r="F66" s="124"/>
      <c r="G66" s="124"/>
      <c r="H66" s="124"/>
      <c r="I66" s="124"/>
      <c r="J66" s="124"/>
      <c r="K66" s="124"/>
      <c r="L66" s="124"/>
      <c r="M66" s="124"/>
      <c r="T66" s="115"/>
      <c r="U66" s="115"/>
      <c r="V66" s="115"/>
    </row>
    <row r="67" spans="1:22" ht="15.75">
      <c r="A67" s="124"/>
      <c r="B67" s="124"/>
      <c r="C67" s="124"/>
      <c r="D67" s="124"/>
      <c r="E67" s="124"/>
      <c r="F67" s="124"/>
      <c r="G67" s="124"/>
      <c r="H67" s="124"/>
      <c r="I67" s="124"/>
      <c r="J67" s="124"/>
      <c r="K67" s="124"/>
      <c r="L67" s="124"/>
      <c r="M67" s="124"/>
      <c r="T67" s="115"/>
      <c r="U67" s="115"/>
      <c r="V67" s="115"/>
    </row>
    <row r="68" spans="1:22" ht="15.75">
      <c r="A68" s="124"/>
      <c r="B68" s="124"/>
      <c r="C68" s="124"/>
      <c r="D68" s="124"/>
      <c r="E68" s="124"/>
      <c r="F68" s="124"/>
      <c r="G68" s="124"/>
      <c r="H68" s="124"/>
      <c r="I68" s="124"/>
      <c r="J68" s="124"/>
      <c r="K68" s="124"/>
      <c r="L68" s="124"/>
      <c r="M68" s="124"/>
      <c r="T68" s="115"/>
      <c r="U68" s="115"/>
      <c r="V68" s="115"/>
    </row>
    <row r="69" spans="1:22" ht="15.75">
      <c r="A69" s="124"/>
      <c r="B69" s="124"/>
      <c r="C69" s="124"/>
      <c r="D69" s="124"/>
      <c r="E69" s="124"/>
      <c r="F69" s="124"/>
      <c r="G69" s="124"/>
      <c r="H69" s="124"/>
      <c r="I69" s="124"/>
      <c r="J69" s="124"/>
      <c r="K69" s="124"/>
      <c r="L69" s="124"/>
      <c r="M69" s="124"/>
      <c r="T69" s="115"/>
      <c r="U69" s="115"/>
      <c r="V69" s="115"/>
    </row>
    <row r="70" spans="1:22" ht="15.75">
      <c r="A70" s="124"/>
      <c r="B70" s="124"/>
      <c r="C70" s="124"/>
      <c r="D70" s="124"/>
      <c r="E70" s="124"/>
      <c r="F70" s="124"/>
      <c r="G70" s="124"/>
      <c r="H70" s="124"/>
      <c r="I70" s="124"/>
      <c r="J70" s="124"/>
      <c r="K70" s="124"/>
      <c r="L70" s="124"/>
      <c r="M70" s="124"/>
      <c r="T70" s="115"/>
      <c r="U70" s="115"/>
      <c r="V70" s="115"/>
    </row>
    <row r="71" spans="1:22" ht="15.75">
      <c r="A71" s="124"/>
      <c r="B71" s="124"/>
      <c r="C71" s="124"/>
      <c r="D71" s="124"/>
      <c r="E71" s="124"/>
      <c r="F71" s="124"/>
      <c r="G71" s="124"/>
      <c r="H71" s="124"/>
      <c r="I71" s="124"/>
      <c r="J71" s="124"/>
      <c r="K71" s="124"/>
      <c r="L71" s="124"/>
      <c r="M71" s="124"/>
      <c r="T71" s="115"/>
      <c r="U71" s="115"/>
      <c r="V71" s="115"/>
    </row>
    <row r="72" spans="1:22" ht="15.75">
      <c r="A72" s="124"/>
      <c r="B72" s="124"/>
      <c r="C72" s="124"/>
      <c r="D72" s="124"/>
      <c r="E72" s="124"/>
      <c r="F72" s="124"/>
      <c r="G72" s="124"/>
      <c r="H72" s="124"/>
      <c r="I72" s="124"/>
      <c r="J72" s="124"/>
      <c r="K72" s="124"/>
      <c r="L72" s="124"/>
      <c r="M72" s="124"/>
      <c r="T72" s="115"/>
      <c r="U72" s="115"/>
      <c r="V72" s="115"/>
    </row>
    <row r="73" spans="1:22" ht="15.75">
      <c r="A73" s="124"/>
      <c r="B73" s="124"/>
      <c r="C73" s="124"/>
      <c r="D73" s="124"/>
      <c r="E73" s="124"/>
      <c r="F73" s="124"/>
      <c r="G73" s="124"/>
      <c r="H73" s="124"/>
      <c r="I73" s="124"/>
      <c r="J73" s="124"/>
      <c r="K73" s="124"/>
      <c r="L73" s="124"/>
      <c r="M73" s="124"/>
      <c r="T73" s="115"/>
      <c r="U73" s="115"/>
      <c r="V73" s="115"/>
    </row>
    <row r="74" spans="1:22" ht="15.75">
      <c r="A74" s="124"/>
      <c r="B74" s="124"/>
      <c r="C74" s="124"/>
      <c r="D74" s="124"/>
      <c r="E74" s="124"/>
      <c r="F74" s="124"/>
      <c r="G74" s="124"/>
      <c r="H74" s="124"/>
      <c r="I74" s="124"/>
      <c r="J74" s="124"/>
      <c r="K74" s="124"/>
      <c r="L74" s="124"/>
      <c r="M74" s="124"/>
    </row>
    <row r="75" spans="1:22" ht="15.75">
      <c r="A75" s="124"/>
      <c r="B75" s="124"/>
      <c r="C75" s="124"/>
      <c r="D75" s="124"/>
      <c r="E75" s="124"/>
      <c r="F75" s="124"/>
      <c r="G75" s="124"/>
      <c r="H75" s="124"/>
      <c r="I75" s="124"/>
      <c r="J75" s="124"/>
      <c r="K75" s="124"/>
      <c r="L75" s="124"/>
      <c r="M75" s="124"/>
    </row>
    <row r="76" spans="1:22" ht="15.75">
      <c r="A76" s="124"/>
      <c r="B76" s="124"/>
      <c r="C76" s="124"/>
      <c r="D76" s="124"/>
      <c r="E76" s="124"/>
      <c r="F76" s="124"/>
      <c r="G76" s="124"/>
      <c r="H76" s="124"/>
      <c r="I76" s="124"/>
      <c r="J76" s="124"/>
      <c r="K76" s="124"/>
      <c r="L76" s="124"/>
      <c r="M76" s="124"/>
    </row>
    <row r="77" spans="1:22" ht="15.75">
      <c r="A77" s="124"/>
      <c r="B77" s="124"/>
      <c r="C77" s="124"/>
      <c r="D77" s="124"/>
      <c r="E77" s="124"/>
      <c r="F77" s="124"/>
      <c r="G77" s="124"/>
      <c r="H77" s="124"/>
      <c r="I77" s="124"/>
      <c r="J77" s="124"/>
      <c r="K77" s="124"/>
      <c r="L77" s="124"/>
      <c r="M77" s="124"/>
    </row>
    <row r="78" spans="1:22" ht="15.75">
      <c r="A78" s="124"/>
      <c r="B78" s="124"/>
      <c r="C78" s="124"/>
      <c r="D78" s="124"/>
      <c r="E78" s="124"/>
      <c r="F78" s="124"/>
      <c r="G78" s="124"/>
      <c r="H78" s="124"/>
      <c r="I78" s="124"/>
      <c r="J78" s="124"/>
      <c r="K78" s="124"/>
      <c r="L78" s="124"/>
      <c r="M78" s="124"/>
    </row>
    <row r="79" spans="1:22" ht="15.75">
      <c r="A79" s="124"/>
      <c r="B79" s="124"/>
      <c r="C79" s="124"/>
      <c r="D79" s="124"/>
      <c r="E79" s="124"/>
      <c r="F79" s="124"/>
      <c r="G79" s="124"/>
      <c r="H79" s="124"/>
      <c r="I79" s="124"/>
      <c r="J79" s="124"/>
      <c r="K79" s="124"/>
      <c r="L79" s="124"/>
      <c r="M79" s="124"/>
    </row>
    <row r="80" spans="1:22" ht="15.75">
      <c r="A80" s="124"/>
      <c r="B80" s="124"/>
      <c r="C80" s="124"/>
      <c r="D80" s="124"/>
      <c r="E80" s="124"/>
      <c r="F80" s="124"/>
      <c r="G80" s="124"/>
      <c r="H80" s="124"/>
      <c r="I80" s="124"/>
      <c r="J80" s="124"/>
      <c r="K80" s="124"/>
      <c r="L80" s="124"/>
      <c r="M80" s="124"/>
    </row>
    <row r="81" spans="1:13" ht="15.75">
      <c r="A81" s="124"/>
      <c r="B81" s="124"/>
      <c r="C81" s="124"/>
      <c r="D81" s="124"/>
      <c r="E81" s="124"/>
      <c r="F81" s="124"/>
      <c r="G81" s="124"/>
      <c r="H81" s="124"/>
      <c r="I81" s="124"/>
      <c r="J81" s="124"/>
      <c r="K81" s="124"/>
      <c r="L81" s="124"/>
      <c r="M81" s="124"/>
    </row>
    <row r="82" spans="1:13" ht="15.75">
      <c r="C82" s="124"/>
      <c r="D82" s="124"/>
      <c r="E82" s="124"/>
      <c r="F82" s="124"/>
      <c r="G82" s="124"/>
      <c r="H82" s="124"/>
      <c r="I82" s="124"/>
      <c r="J82" s="124"/>
      <c r="K82" s="124"/>
    </row>
    <row r="83" spans="1:13" ht="15.75">
      <c r="C83" s="124"/>
      <c r="D83" s="124"/>
      <c r="E83" s="124"/>
      <c r="F83" s="124"/>
      <c r="G83" s="124"/>
      <c r="H83" s="124"/>
      <c r="I83" s="124"/>
      <c r="J83" s="124"/>
      <c r="K83" s="124"/>
    </row>
    <row r="84" spans="1:13" ht="15.75">
      <c r="C84" s="124"/>
      <c r="D84" s="124"/>
      <c r="E84" s="124"/>
      <c r="F84" s="124"/>
      <c r="G84" s="124"/>
      <c r="H84" s="124"/>
      <c r="I84" s="124"/>
      <c r="J84" s="124"/>
      <c r="K84" s="124"/>
    </row>
    <row r="85" spans="1:13" ht="15.75">
      <c r="C85" s="124"/>
      <c r="D85" s="124"/>
      <c r="E85" s="124"/>
      <c r="F85" s="124"/>
      <c r="G85" s="124"/>
      <c r="H85" s="124"/>
      <c r="I85" s="124"/>
      <c r="J85" s="124"/>
      <c r="K85" s="124"/>
    </row>
    <row r="86" spans="1:13" ht="15.75">
      <c r="C86" s="124"/>
      <c r="D86" s="124"/>
      <c r="E86" s="124"/>
      <c r="F86" s="124"/>
      <c r="G86" s="124"/>
      <c r="H86" s="124"/>
      <c r="I86" s="124"/>
      <c r="J86" s="124"/>
      <c r="K86" s="124"/>
    </row>
    <row r="87" spans="1:13" ht="15.75">
      <c r="C87" s="124"/>
      <c r="D87" s="124"/>
      <c r="E87" s="124"/>
      <c r="F87" s="124"/>
      <c r="G87" s="124"/>
      <c r="H87" s="124"/>
      <c r="I87" s="124"/>
      <c r="J87" s="124"/>
      <c r="K87" s="124"/>
    </row>
    <row r="88" spans="1:13" ht="15.75">
      <c r="C88" s="124"/>
      <c r="D88" s="124"/>
      <c r="E88" s="124"/>
      <c r="F88" s="124"/>
      <c r="G88" s="124"/>
      <c r="H88" s="124"/>
      <c r="I88" s="124"/>
      <c r="J88" s="124"/>
      <c r="K88" s="124"/>
    </row>
    <row r="89" spans="1:13" ht="15.75">
      <c r="C89" s="124"/>
      <c r="D89" s="124"/>
      <c r="E89" s="124"/>
      <c r="F89" s="124"/>
      <c r="G89" s="124"/>
      <c r="H89" s="124"/>
      <c r="I89" s="124"/>
      <c r="J89" s="124"/>
      <c r="K89" s="124"/>
    </row>
    <row r="90" spans="1:13" ht="15.75">
      <c r="C90" s="124"/>
      <c r="D90" s="124"/>
      <c r="E90" s="124"/>
      <c r="F90" s="124"/>
      <c r="G90" s="124"/>
      <c r="H90" s="124"/>
      <c r="I90" s="124"/>
      <c r="J90" s="124"/>
      <c r="K90" s="124"/>
    </row>
    <row r="91" spans="1:13" ht="15.75">
      <c r="C91" s="124"/>
      <c r="D91" s="124"/>
      <c r="E91" s="124"/>
      <c r="F91" s="124"/>
      <c r="G91" s="124"/>
      <c r="H91" s="124"/>
      <c r="I91" s="124"/>
      <c r="J91" s="124"/>
      <c r="K91" s="124"/>
    </row>
  </sheetData>
  <sheetProtection selectLockedCells="1" selectUnlockedCells="1"/>
  <mergeCells count="2">
    <mergeCell ref="A5:L5"/>
    <mergeCell ref="A7:A8"/>
  </mergeCells>
  <hyperlinks>
    <hyperlink ref="A1" location="Index!A1" display="Back to index"/>
  </hyperlinks>
  <pageMargins left="0.75" right="0.75" top="1" bottom="1" header="0.51180555555555995" footer="0.51180555555555995"/>
  <pageSetup paperSize="9" firstPageNumber="0"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L37"/>
  <sheetViews>
    <sheetView workbookViewId="0">
      <selection activeCell="O15" sqref="O15"/>
    </sheetView>
  </sheetViews>
  <sheetFormatPr defaultColWidth="12.28515625" defaultRowHeight="15.75"/>
  <cols>
    <col min="1" max="16384" width="12.28515625" style="113"/>
  </cols>
  <sheetData>
    <row r="1" spans="1:12">
      <c r="A1" s="40" t="s">
        <v>31</v>
      </c>
    </row>
    <row r="4" spans="1:12" ht="26.25" customHeight="1"/>
    <row r="5" spans="1:12" ht="15.75" customHeight="1" thickBot="1"/>
    <row r="6" spans="1:12" ht="28.5" customHeight="1">
      <c r="A6" s="405" t="s">
        <v>125</v>
      </c>
      <c r="B6" s="406"/>
      <c r="C6" s="406"/>
      <c r="D6" s="406"/>
      <c r="E6" s="406"/>
      <c r="F6" s="406"/>
      <c r="G6" s="406"/>
      <c r="H6" s="406"/>
      <c r="I6" s="406"/>
      <c r="J6" s="406"/>
      <c r="K6" s="406"/>
      <c r="L6" s="407"/>
    </row>
    <row r="7" spans="1:12">
      <c r="A7" s="194" t="s">
        <v>21</v>
      </c>
      <c r="B7" s="195"/>
      <c r="C7" s="195" t="s">
        <v>126</v>
      </c>
      <c r="D7" s="195" t="s">
        <v>127</v>
      </c>
      <c r="E7" s="195" t="s">
        <v>128</v>
      </c>
      <c r="F7" s="195" t="s">
        <v>129</v>
      </c>
      <c r="G7" s="195" t="s">
        <v>130</v>
      </c>
      <c r="H7" s="195" t="s">
        <v>131</v>
      </c>
      <c r="I7" s="195" t="s">
        <v>132</v>
      </c>
      <c r="J7" s="195" t="s">
        <v>133</v>
      </c>
      <c r="K7" s="195" t="s">
        <v>134</v>
      </c>
      <c r="L7" s="196" t="s">
        <v>135</v>
      </c>
    </row>
    <row r="8" spans="1:12" ht="14.45" customHeight="1">
      <c r="A8" s="403" t="s">
        <v>95</v>
      </c>
      <c r="B8" s="99" t="s">
        <v>33</v>
      </c>
      <c r="C8" s="99" t="s">
        <v>34</v>
      </c>
      <c r="D8" s="99" t="s">
        <v>35</v>
      </c>
      <c r="E8" s="99" t="s">
        <v>36</v>
      </c>
      <c r="F8" s="99" t="s">
        <v>37</v>
      </c>
      <c r="G8" s="99" t="s">
        <v>38</v>
      </c>
      <c r="H8" s="99" t="s">
        <v>39</v>
      </c>
      <c r="I8" s="99" t="s">
        <v>40</v>
      </c>
      <c r="J8" s="99" t="s">
        <v>41</v>
      </c>
      <c r="K8" s="99" t="s">
        <v>42</v>
      </c>
      <c r="L8" s="100" t="s">
        <v>43</v>
      </c>
    </row>
    <row r="9" spans="1:12">
      <c r="A9" s="403"/>
      <c r="B9" s="118" t="s">
        <v>81</v>
      </c>
      <c r="C9" s="197" t="s">
        <v>82</v>
      </c>
      <c r="D9" s="135" t="s">
        <v>83</v>
      </c>
      <c r="E9" s="135" t="s">
        <v>84</v>
      </c>
      <c r="F9" s="135" t="s">
        <v>85</v>
      </c>
      <c r="G9" s="135" t="s">
        <v>86</v>
      </c>
      <c r="H9" s="135" t="s">
        <v>87</v>
      </c>
      <c r="I9" s="135" t="s">
        <v>88</v>
      </c>
      <c r="J9" s="135" t="s">
        <v>89</v>
      </c>
      <c r="K9" s="135" t="s">
        <v>136</v>
      </c>
      <c r="L9" s="121" t="s">
        <v>91</v>
      </c>
    </row>
    <row r="10" spans="1:12">
      <c r="A10" s="75">
        <v>1984</v>
      </c>
      <c r="B10" s="88">
        <f>'TD3(m)'!B10/'TD2(m)'!B10*100000</f>
        <v>1054.8794936748566</v>
      </c>
      <c r="C10" s="198">
        <f>'TD3(m)'!C10/'TD2(m)'!C10*100000</f>
        <v>144.18915392908929</v>
      </c>
      <c r="D10" s="198">
        <f>'TD3(m)'!D10/'TD2(m)'!D10*100000</f>
        <v>60.465155501200989</v>
      </c>
      <c r="E10" s="198">
        <f>'TD3(m)'!E10/'TD2(m)'!E10*100000</f>
        <v>165.65284080745673</v>
      </c>
      <c r="F10" s="198">
        <f>'TD3(m)'!F10/'TD2(m)'!F10*100000</f>
        <v>195.33030263258806</v>
      </c>
      <c r="G10" s="198">
        <f>'TD3(m)'!G10/'TD2(m)'!G10*100000</f>
        <v>446.2985579796723</v>
      </c>
      <c r="H10" s="198">
        <f>'TD3(m)'!H10/'TD2(m)'!H10*100000</f>
        <v>1126.1078441248198</v>
      </c>
      <c r="I10" s="198">
        <f>'TD3(m)'!I10/'TD2(m)'!I10*100000</f>
        <v>2192.8946994870939</v>
      </c>
      <c r="J10" s="198">
        <f>'TD3(m)'!J10/'TD2(m)'!J10*100000</f>
        <v>5297.7664224233667</v>
      </c>
      <c r="K10" s="198">
        <f>'TD3(m)'!K10/'TD2(m)'!K10*100000</f>
        <v>12182.512924252642</v>
      </c>
      <c r="L10" s="199">
        <f>'TD3(m)'!L10/'TD2(m)'!L10*100000</f>
        <v>24925.918408768015</v>
      </c>
    </row>
    <row r="11" spans="1:12">
      <c r="A11" s="75">
        <v>1985</v>
      </c>
      <c r="B11" s="88">
        <f>'TD3(m)'!B11/'TD2(m)'!B11*100000</f>
        <v>1066.9048983780287</v>
      </c>
      <c r="C11" s="198">
        <f>'TD3(m)'!C11/'TD2(m)'!C11*100000</f>
        <v>144.27271414126824</v>
      </c>
      <c r="D11" s="198">
        <f>'TD3(m)'!D11/'TD2(m)'!D11*100000</f>
        <v>59.509371108847176</v>
      </c>
      <c r="E11" s="198">
        <f>'TD3(m)'!E11/'TD2(m)'!E11*100000</f>
        <v>155.47856698300413</v>
      </c>
      <c r="F11" s="198">
        <f>'TD3(m)'!F11/'TD2(m)'!F11*100000</f>
        <v>194.42368927285449</v>
      </c>
      <c r="G11" s="198">
        <f>'TD3(m)'!G11/'TD2(m)'!G11*100000</f>
        <v>440.26586659229656</v>
      </c>
      <c r="H11" s="198">
        <f>'TD3(m)'!H11/'TD2(m)'!H11*100000</f>
        <v>1118.6694916227798</v>
      </c>
      <c r="I11" s="198">
        <f>'TD3(m)'!I11/'TD2(m)'!I11*100000</f>
        <v>2182.2508179526917</v>
      </c>
      <c r="J11" s="198">
        <f>'TD3(m)'!J11/'TD2(m)'!J11*100000</f>
        <v>5348.767334961799</v>
      </c>
      <c r="K11" s="198">
        <f>'TD3(m)'!K11/'TD2(m)'!K11*100000</f>
        <v>12506.57212943756</v>
      </c>
      <c r="L11" s="199">
        <f>'TD3(m)'!L11/'TD2(m)'!L11*100000</f>
        <v>25840.903269029932</v>
      </c>
    </row>
    <row r="12" spans="1:12">
      <c r="A12" s="75">
        <v>1986</v>
      </c>
      <c r="B12" s="88">
        <f>'TD3(m)'!B12/'TD2(m)'!B12*100000</f>
        <v>1050.9423030283049</v>
      </c>
      <c r="C12" s="198">
        <f>'TD3(m)'!C12/'TD2(m)'!C12*100000</f>
        <v>139.84380760774414</v>
      </c>
      <c r="D12" s="198">
        <f>'TD3(m)'!D12/'TD2(m)'!D12*100000</f>
        <v>57.169286827820663</v>
      </c>
      <c r="E12" s="198">
        <f>'TD3(m)'!E12/'TD2(m)'!E12*100000</f>
        <v>154.11625007311238</v>
      </c>
      <c r="F12" s="198">
        <f>'TD3(m)'!F12/'TD2(m)'!F12*100000</f>
        <v>197.60218275467284</v>
      </c>
      <c r="G12" s="198">
        <f>'TD3(m)'!G12/'TD2(m)'!G12*100000</f>
        <v>426.186498036118</v>
      </c>
      <c r="H12" s="198">
        <f>'TD3(m)'!H12/'TD2(m)'!H12*100000</f>
        <v>1089.9857599593574</v>
      </c>
      <c r="I12" s="198">
        <f>'TD3(m)'!I12/'TD2(m)'!I12*100000</f>
        <v>2173.7488475141899</v>
      </c>
      <c r="J12" s="198">
        <f>'TD3(m)'!J12/'TD2(m)'!J12*100000</f>
        <v>5313.7349827810567</v>
      </c>
      <c r="K12" s="198">
        <f>'TD3(m)'!K12/'TD2(m)'!K12*100000</f>
        <v>12161.257367904149</v>
      </c>
      <c r="L12" s="199">
        <f>'TD3(m)'!L12/'TD2(m)'!L12*100000</f>
        <v>25219.979780581871</v>
      </c>
    </row>
    <row r="13" spans="1:12">
      <c r="A13" s="75">
        <v>1987</v>
      </c>
      <c r="B13" s="88">
        <f>'TD3(m)'!B13/'TD2(m)'!B13*100000</f>
        <v>1015.1235132365974</v>
      </c>
      <c r="C13" s="198">
        <f>'TD3(m)'!C13/'TD2(m)'!C13*100000</f>
        <v>135.84244446722604</v>
      </c>
      <c r="D13" s="198">
        <f>'TD3(m)'!D13/'TD2(m)'!D13*100000</f>
        <v>53.095130278970267</v>
      </c>
      <c r="E13" s="198">
        <f>'TD3(m)'!E13/'TD2(m)'!E13*100000</f>
        <v>148.57616252314321</v>
      </c>
      <c r="F13" s="198">
        <f>'TD3(m)'!F13/'TD2(m)'!F13*100000</f>
        <v>195.63794386063634</v>
      </c>
      <c r="G13" s="198">
        <f>'TD3(m)'!G13/'TD2(m)'!G13*100000</f>
        <v>404.46912661555683</v>
      </c>
      <c r="H13" s="198">
        <f>'TD3(m)'!H13/'TD2(m)'!H13*100000</f>
        <v>1043.9766470239661</v>
      </c>
      <c r="I13" s="198">
        <f>'TD3(m)'!I13/'TD2(m)'!I13*100000</f>
        <v>2131.4725593010385</v>
      </c>
      <c r="J13" s="198">
        <f>'TD3(m)'!J13/'TD2(m)'!J13*100000</f>
        <v>5128.1033716426437</v>
      </c>
      <c r="K13" s="198">
        <f>'TD3(m)'!K13/'TD2(m)'!K13*100000</f>
        <v>11585.153741461703</v>
      </c>
      <c r="L13" s="199">
        <f>'TD3(m)'!L13/'TD2(m)'!L13*100000</f>
        <v>24460.685661829608</v>
      </c>
    </row>
    <row r="14" spans="1:12">
      <c r="A14" s="75">
        <v>1988</v>
      </c>
      <c r="B14" s="88">
        <f>'TD3(m)'!B14/'TD2(m)'!B14*100000</f>
        <v>999.63187619474377</v>
      </c>
      <c r="C14" s="198">
        <f>'TD3(m)'!C14/'TD2(m)'!C14*100000</f>
        <v>133.69900095397733</v>
      </c>
      <c r="D14" s="198">
        <f>'TD3(m)'!D14/'TD2(m)'!D14*100000</f>
        <v>54.321282020713234</v>
      </c>
      <c r="E14" s="198">
        <f>'TD3(m)'!E14/'TD2(m)'!E14*100000</f>
        <v>149.39710828284771</v>
      </c>
      <c r="F14" s="198">
        <f>'TD3(m)'!F14/'TD2(m)'!F14*100000</f>
        <v>199.65142216831558</v>
      </c>
      <c r="G14" s="198">
        <f>'TD3(m)'!G14/'TD2(m)'!G14*100000</f>
        <v>394.56354342003385</v>
      </c>
      <c r="H14" s="198">
        <f>'TD3(m)'!H14/'TD2(m)'!H14*100000</f>
        <v>1017.7243333487733</v>
      </c>
      <c r="I14" s="198">
        <f>'TD3(m)'!I14/'TD2(m)'!I14*100000</f>
        <v>2091.5433819924374</v>
      </c>
      <c r="J14" s="198">
        <f>'TD3(m)'!J14/'TD2(m)'!J14*100000</f>
        <v>4986.4445729477238</v>
      </c>
      <c r="K14" s="198">
        <f>'TD3(m)'!K14/'TD2(m)'!K14*100000</f>
        <v>11301.476060530886</v>
      </c>
      <c r="L14" s="199">
        <f>'TD3(m)'!L14/'TD2(m)'!L14*100000</f>
        <v>23643.423607226301</v>
      </c>
    </row>
    <row r="15" spans="1:12">
      <c r="A15" s="75">
        <v>1989</v>
      </c>
      <c r="B15" s="88">
        <f>'TD3(m)'!B15/'TD2(m)'!B15*100000</f>
        <v>1001.0104457548778</v>
      </c>
      <c r="C15" s="198">
        <f>'TD3(m)'!C15/'TD2(m)'!C15*100000</f>
        <v>127.51723156006103</v>
      </c>
      <c r="D15" s="198">
        <f>'TD3(m)'!D15/'TD2(m)'!D15*100000</f>
        <v>54.039836329550141</v>
      </c>
      <c r="E15" s="198">
        <f>'TD3(m)'!E15/'TD2(m)'!E15*100000</f>
        <v>156.09444642037244</v>
      </c>
      <c r="F15" s="198">
        <f>'TD3(m)'!F15/'TD2(m)'!F15*100000</f>
        <v>204.19049821735493</v>
      </c>
      <c r="G15" s="198">
        <f>'TD3(m)'!G15/'TD2(m)'!G15*100000</f>
        <v>391.32805532190093</v>
      </c>
      <c r="H15" s="198">
        <f>'TD3(m)'!H15/'TD2(m)'!H15*100000</f>
        <v>995.49182531863141</v>
      </c>
      <c r="I15" s="198">
        <f>'TD3(m)'!I15/'TD2(m)'!I15*100000</f>
        <v>2104.7762494060789</v>
      </c>
      <c r="J15" s="198">
        <f>'TD3(m)'!J15/'TD2(m)'!J15*100000</f>
        <v>4890.1367788639109</v>
      </c>
      <c r="K15" s="198">
        <f>'TD3(m)'!K15/'TD2(m)'!K15*100000</f>
        <v>11200.764300544639</v>
      </c>
      <c r="L15" s="199">
        <f>'TD3(m)'!L15/'TD2(m)'!L15*100000</f>
        <v>23573.253833049403</v>
      </c>
    </row>
    <row r="16" spans="1:12">
      <c r="A16" s="75">
        <v>1990</v>
      </c>
      <c r="B16" s="88">
        <f>'TD3(m)'!B16/'TD2(m)'!B16*100000</f>
        <v>989.92158533562292</v>
      </c>
      <c r="C16" s="198">
        <f>'TD3(m)'!C16/'TD2(m)'!C16*100000</f>
        <v>123.79193833149102</v>
      </c>
      <c r="D16" s="198">
        <f>'TD3(m)'!D16/'TD2(m)'!D16*100000</f>
        <v>52.032625386145227</v>
      </c>
      <c r="E16" s="198">
        <f>'TD3(m)'!E16/'TD2(m)'!E16*100000</f>
        <v>156.66811729738237</v>
      </c>
      <c r="F16" s="198">
        <f>'TD3(m)'!F16/'TD2(m)'!F16*100000</f>
        <v>212.32551861697144</v>
      </c>
      <c r="G16" s="198">
        <f>'TD3(m)'!G16/'TD2(m)'!G16*100000</f>
        <v>391.54115818974486</v>
      </c>
      <c r="H16" s="198">
        <f>'TD3(m)'!H16/'TD2(m)'!H16*100000</f>
        <v>947.84087424381812</v>
      </c>
      <c r="I16" s="198">
        <f>'TD3(m)'!I16/'TD2(m)'!I16*100000</f>
        <v>2029.346121136236</v>
      </c>
      <c r="J16" s="198">
        <f>'TD3(m)'!J16/'TD2(m)'!J16*100000</f>
        <v>4583.8343529909225</v>
      </c>
      <c r="K16" s="198">
        <f>'TD3(m)'!K16/'TD2(m)'!K16*100000</f>
        <v>11042.082880609396</v>
      </c>
      <c r="L16" s="199">
        <f>'TD3(m)'!L16/'TD2(m)'!L16*100000</f>
        <v>23729.265860475567</v>
      </c>
    </row>
    <row r="17" spans="1:12">
      <c r="A17" s="75">
        <v>1991</v>
      </c>
      <c r="B17" s="88">
        <f>'TD3(m)'!B17/'TD2(m)'!B17*100000</f>
        <v>985.09648636846748</v>
      </c>
      <c r="C17" s="198">
        <f>'TD3(m)'!C17/'TD2(m)'!C17*100000</f>
        <v>123.01892806144298</v>
      </c>
      <c r="D17" s="198">
        <f>'TD3(m)'!D17/'TD2(m)'!D17*100000</f>
        <v>51.280033282523533</v>
      </c>
      <c r="E17" s="198">
        <f>'TD3(m)'!E17/'TD2(m)'!E17*100000</f>
        <v>158.47790926602187</v>
      </c>
      <c r="F17" s="198">
        <f>'TD3(m)'!F17/'TD2(m)'!F17*100000</f>
        <v>218.62915144311859</v>
      </c>
      <c r="G17" s="198">
        <f>'TD3(m)'!G17/'TD2(m)'!G17*100000</f>
        <v>400.77701348901218</v>
      </c>
      <c r="H17" s="198">
        <f>'TD3(m)'!H17/'TD2(m)'!H17*100000</f>
        <v>919.815924471176</v>
      </c>
      <c r="I17" s="198">
        <f>'TD3(m)'!I17/'TD2(m)'!I17*100000</f>
        <v>2010.4619339810129</v>
      </c>
      <c r="J17" s="198">
        <f>'TD3(m)'!J17/'TD2(m)'!J17*100000</f>
        <v>4382.0864190495886</v>
      </c>
      <c r="K17" s="198">
        <f>'TD3(m)'!K17/'TD2(m)'!K17*100000</f>
        <v>10806.765196744722</v>
      </c>
      <c r="L17" s="199">
        <f>'TD3(m)'!L17/'TD2(m)'!L17*100000</f>
        <v>22889.509621353198</v>
      </c>
    </row>
    <row r="18" spans="1:12">
      <c r="A18" s="75">
        <v>1992</v>
      </c>
      <c r="B18" s="88">
        <f>'TD3(m)'!B18/'TD2(m)'!B18*100000</f>
        <v>976.81183012474014</v>
      </c>
      <c r="C18" s="198">
        <f>'TD3(m)'!C18/'TD2(m)'!C18*100000</f>
        <v>114.38983155383987</v>
      </c>
      <c r="D18" s="198">
        <f>'TD3(m)'!D18/'TD2(m)'!D18*100000</f>
        <v>48.020307159805277</v>
      </c>
      <c r="E18" s="198">
        <f>'TD3(m)'!E18/'TD2(m)'!E18*100000</f>
        <v>152.17083367746338</v>
      </c>
      <c r="F18" s="198">
        <f>'TD3(m)'!F18/'TD2(m)'!F18*100000</f>
        <v>220.95603136633807</v>
      </c>
      <c r="G18" s="198">
        <f>'TD3(m)'!G18/'TD2(m)'!G18*100000</f>
        <v>403.07715118073003</v>
      </c>
      <c r="H18" s="198">
        <f>'TD3(m)'!H18/'TD2(m)'!H18*100000</f>
        <v>895.33185642900435</v>
      </c>
      <c r="I18" s="198">
        <f>'TD3(m)'!I18/'TD2(m)'!I18*100000</f>
        <v>1976.0247515667961</v>
      </c>
      <c r="J18" s="198">
        <f>'TD3(m)'!J18/'TD2(m)'!J18*100000</f>
        <v>4217.6857739754232</v>
      </c>
      <c r="K18" s="198">
        <f>'TD3(m)'!K18/'TD2(m)'!K18*100000</f>
        <v>10480.898263275998</v>
      </c>
      <c r="L18" s="199">
        <f>'TD3(m)'!L18/'TD2(m)'!L18*100000</f>
        <v>22473.100361835841</v>
      </c>
    </row>
    <row r="19" spans="1:12">
      <c r="A19" s="75">
        <v>1993</v>
      </c>
      <c r="B19" s="88">
        <f>'TD3(m)'!B19/'TD2(m)'!B19*100000</f>
        <v>987.5429825854543</v>
      </c>
      <c r="C19" s="198">
        <f>'TD3(m)'!C19/'TD2(m)'!C19*100000</f>
        <v>105.74468226261314</v>
      </c>
      <c r="D19" s="198">
        <f>'TD3(m)'!D19/'TD2(m)'!D19*100000</f>
        <v>46.114872757486559</v>
      </c>
      <c r="E19" s="198">
        <f>'TD3(m)'!E19/'TD2(m)'!E19*100000</f>
        <v>149.62180410996081</v>
      </c>
      <c r="F19" s="198">
        <f>'TD3(m)'!F19/'TD2(m)'!F19*100000</f>
        <v>225.41843442584735</v>
      </c>
      <c r="G19" s="198">
        <f>'TD3(m)'!G19/'TD2(m)'!G19*100000</f>
        <v>404.30904595673843</v>
      </c>
      <c r="H19" s="198">
        <f>'TD3(m)'!H19/'TD2(m)'!H19*100000</f>
        <v>877.7358097131463</v>
      </c>
      <c r="I19" s="198">
        <f>'TD3(m)'!I19/'TD2(m)'!I19*100000</f>
        <v>1959.2630272877943</v>
      </c>
      <c r="J19" s="198">
        <f>'TD3(m)'!J19/'TD2(m)'!J19*100000</f>
        <v>4084.4333900505144</v>
      </c>
      <c r="K19" s="198">
        <f>'TD3(m)'!K19/'TD2(m)'!K19*100000</f>
        <v>10648.041112503701</v>
      </c>
      <c r="L19" s="199">
        <f>'TD3(m)'!L19/'TD2(m)'!L19*100000</f>
        <v>22869.455796706046</v>
      </c>
    </row>
    <row r="20" spans="1:12">
      <c r="A20" s="75">
        <v>1994</v>
      </c>
      <c r="B20" s="88">
        <f>'TD3(m)'!B20/'TD2(m)'!B20*100000</f>
        <v>966.97991258196794</v>
      </c>
      <c r="C20" s="198">
        <f>'TD3(m)'!C20/'TD2(m)'!C20*100000</f>
        <v>95.283135960431039</v>
      </c>
      <c r="D20" s="198">
        <f>'TD3(m)'!D20/'TD2(m)'!D20*100000</f>
        <v>45.339681058971465</v>
      </c>
      <c r="E20" s="198">
        <f>'TD3(m)'!E20/'TD2(m)'!E20*100000</f>
        <v>145.00852516216304</v>
      </c>
      <c r="F20" s="198">
        <f>'TD3(m)'!F20/'TD2(m)'!F20*100000</f>
        <v>221.01617245349794</v>
      </c>
      <c r="G20" s="198">
        <f>'TD3(m)'!G20/'TD2(m)'!G20*100000</f>
        <v>407.45985901072675</v>
      </c>
      <c r="H20" s="198">
        <f>'TD3(m)'!H20/'TD2(m)'!H20*100000</f>
        <v>860.81180477117061</v>
      </c>
      <c r="I20" s="198">
        <f>'TD3(m)'!I20/'TD2(m)'!I20*100000</f>
        <v>1891.3658702010605</v>
      </c>
      <c r="J20" s="198">
        <f>'TD3(m)'!J20/'TD2(m)'!J20*100000</f>
        <v>3893.7678552534126</v>
      </c>
      <c r="K20" s="198">
        <f>'TD3(m)'!K20/'TD2(m)'!K20*100000</f>
        <v>10213.579169442299</v>
      </c>
      <c r="L20" s="199">
        <f>'TD3(m)'!L20/'TD2(m)'!L20*100000</f>
        <v>21990.71881806989</v>
      </c>
    </row>
    <row r="21" spans="1:12">
      <c r="A21" s="75">
        <v>1995</v>
      </c>
      <c r="B21" s="88">
        <f>'TD3(m)'!B21/'TD2(m)'!B21*100000</f>
        <v>979.78985083229486</v>
      </c>
      <c r="C21" s="198">
        <f>'TD3(m)'!C21/'TD2(m)'!C21*100000</f>
        <v>82.204802027835797</v>
      </c>
      <c r="D21" s="198">
        <f>'TD3(m)'!D21/'TD2(m)'!D21*100000</f>
        <v>42.659626384239886</v>
      </c>
      <c r="E21" s="198">
        <f>'TD3(m)'!E21/'TD2(m)'!E21*100000</f>
        <v>138.05318085919933</v>
      </c>
      <c r="F21" s="198">
        <f>'TD3(m)'!F21/'TD2(m)'!F21*100000</f>
        <v>215.49428261291868</v>
      </c>
      <c r="G21" s="198">
        <f>'TD3(m)'!G21/'TD2(m)'!G21*100000</f>
        <v>408.08917407264727</v>
      </c>
      <c r="H21" s="198">
        <f>'TD3(m)'!H21/'TD2(m)'!H21*100000</f>
        <v>835.6793223262066</v>
      </c>
      <c r="I21" s="198">
        <f>'TD3(m)'!I21/'TD2(m)'!I21*100000</f>
        <v>1903.9599118634981</v>
      </c>
      <c r="J21" s="198">
        <f>'TD3(m)'!J21/'TD2(m)'!J21*100000</f>
        <v>3940.5330530851193</v>
      </c>
      <c r="K21" s="198">
        <f>'TD3(m)'!K21/'TD2(m)'!K21*100000</f>
        <v>10456.111976986091</v>
      </c>
      <c r="L21" s="199">
        <f>'TD3(m)'!L21/'TD2(m)'!L21*100000</f>
        <v>22465.618376300092</v>
      </c>
    </row>
    <row r="22" spans="1:12">
      <c r="A22" s="75">
        <v>1996</v>
      </c>
      <c r="B22" s="88">
        <f>'TD3(m)'!B22/'TD2(m)'!B22*100000</f>
        <v>983.08133447321063</v>
      </c>
      <c r="C22" s="198">
        <f>'TD3(m)'!C22/'TD2(m)'!C22*100000</f>
        <v>82.672226657371098</v>
      </c>
      <c r="D22" s="198">
        <f>'TD3(m)'!D22/'TD2(m)'!D22*100000</f>
        <v>43.295131945017971</v>
      </c>
      <c r="E22" s="198">
        <f>'TD3(m)'!E22/'TD2(m)'!E22*100000</f>
        <v>126.37577317383241</v>
      </c>
      <c r="F22" s="198">
        <f>'TD3(m)'!F22/'TD2(m)'!F22*100000</f>
        <v>195.5230491103388</v>
      </c>
      <c r="G22" s="198">
        <f>'TD3(m)'!G22/'TD2(m)'!G22*100000</f>
        <v>394.34926754011713</v>
      </c>
      <c r="H22" s="198">
        <f>'TD3(m)'!H22/'TD2(m)'!H22*100000</f>
        <v>819.38655646165455</v>
      </c>
      <c r="I22" s="198">
        <f>'TD3(m)'!I22/'TD2(m)'!I22*100000</f>
        <v>1883.3171820241805</v>
      </c>
      <c r="J22" s="198">
        <f>'TD3(m)'!J22/'TD2(m)'!J22*100000</f>
        <v>3980.9598281309295</v>
      </c>
      <c r="K22" s="198">
        <f>'TD3(m)'!K22/'TD2(m)'!K22*100000</f>
        <v>10732.895521009652</v>
      </c>
      <c r="L22" s="199">
        <f>'TD3(m)'!L22/'TD2(m)'!L22*100000</f>
        <v>22637.43657312663</v>
      </c>
    </row>
    <row r="23" spans="1:12">
      <c r="A23" s="75">
        <v>1997</v>
      </c>
      <c r="B23" s="88">
        <f>'TD3(m)'!B23/'TD2(m)'!B23*100000</f>
        <v>966.18297494940725</v>
      </c>
      <c r="C23" s="198">
        <f>'TD3(m)'!C23/'TD2(m)'!C23*100000</f>
        <v>80.569129145562755</v>
      </c>
      <c r="D23" s="198">
        <f>'TD3(m)'!D23/'TD2(m)'!D23*100000</f>
        <v>41.948154205359351</v>
      </c>
      <c r="E23" s="198">
        <f>'TD3(m)'!E23/'TD2(m)'!E23*100000</f>
        <v>119.35456477674248</v>
      </c>
      <c r="F23" s="198">
        <f>'TD3(m)'!F23/'TD2(m)'!F23*100000</f>
        <v>173.14558768841903</v>
      </c>
      <c r="G23" s="198">
        <f>'TD3(m)'!G23/'TD2(m)'!G23*100000</f>
        <v>382.48290444071409</v>
      </c>
      <c r="H23" s="198">
        <f>'TD3(m)'!H23/'TD2(m)'!H23*100000</f>
        <v>784.30076398360234</v>
      </c>
      <c r="I23" s="198">
        <f>'TD3(m)'!I23/'TD2(m)'!I23*100000</f>
        <v>1816.0365317957835</v>
      </c>
      <c r="J23" s="198">
        <f>'TD3(m)'!J23/'TD2(m)'!J23*100000</f>
        <v>3976.3711017854775</v>
      </c>
      <c r="K23" s="198">
        <f>'TD3(m)'!K23/'TD2(m)'!K23*100000</f>
        <v>10597.155737816633</v>
      </c>
      <c r="L23" s="199">
        <f>'TD3(m)'!L23/'TD2(m)'!L23*100000</f>
        <v>22536.800257870422</v>
      </c>
    </row>
    <row r="24" spans="1:12">
      <c r="A24" s="75">
        <f t="shared" ref="A24:A37" si="0">A23+1</f>
        <v>1998</v>
      </c>
      <c r="B24" s="88">
        <f>'TD3(m)'!B24/'TD2(m)'!B24*100000</f>
        <v>876.8343849350706</v>
      </c>
      <c r="C24" s="198">
        <f>'TD3(m)'!C24/'TD2(m)'!C24*100000</f>
        <v>77.199866801781397</v>
      </c>
      <c r="D24" s="198">
        <f>'TD3(m)'!D24/'TD2(m)'!D24*100000</f>
        <v>38.842224447059131</v>
      </c>
      <c r="E24" s="198">
        <f>'TD3(m)'!E24/'TD2(m)'!E24*100000</f>
        <v>115.62037213000359</v>
      </c>
      <c r="F24" s="198">
        <f>'TD3(m)'!F24/'TD2(m)'!F24*100000</f>
        <v>164.36965220110878</v>
      </c>
      <c r="G24" s="198">
        <f>'TD3(m)'!G24/'TD2(m)'!G24*100000</f>
        <v>378.95754764430899</v>
      </c>
      <c r="H24" s="198">
        <f>'TD3(m)'!H24/'TD2(m)'!H24*100000</f>
        <v>768.04653655334312</v>
      </c>
      <c r="I24" s="198">
        <f>'TD3(m)'!I24/'TD2(m)'!I24*100000</f>
        <v>1772.3501869536165</v>
      </c>
      <c r="J24" s="198">
        <f>'TD3(m)'!J24/'TD2(m)'!J24*100000</f>
        <v>4004.1650543791293</v>
      </c>
      <c r="K24" s="198">
        <f>'TD3(m)'!K24/'TD2(m)'!K24*100000</f>
        <v>10765.790070456129</v>
      </c>
      <c r="L24" s="199">
        <f>'TD3(m)'!L24/'TD2(m)'!L24*100000</f>
        <v>22051.050718778461</v>
      </c>
    </row>
    <row r="25" spans="1:12">
      <c r="A25" s="75">
        <f t="shared" si="0"/>
        <v>1999</v>
      </c>
      <c r="B25" s="88">
        <f>'TD3(m)'!B25/'TD2(m)'!B25*100000</f>
        <v>870.5298451287091</v>
      </c>
      <c r="C25" s="198">
        <f>'TD3(m)'!C25/'TD2(m)'!C25*100000</f>
        <v>74.968384468934318</v>
      </c>
      <c r="D25" s="198">
        <f>'TD3(m)'!D25/'TD2(m)'!D25*100000</f>
        <v>41.247358417875304</v>
      </c>
      <c r="E25" s="198">
        <f>'TD3(m)'!E25/'TD2(m)'!E25*100000</f>
        <v>113.25470494454022</v>
      </c>
      <c r="F25" s="198">
        <f>'TD3(m)'!F25/'TD2(m)'!F25*100000</f>
        <v>154.02992950349173</v>
      </c>
      <c r="G25" s="198">
        <f>'TD3(m)'!G25/'TD2(m)'!G25*100000</f>
        <v>375.87836475030531</v>
      </c>
      <c r="H25" s="198">
        <f>'TD3(m)'!H25/'TD2(m)'!H25*100000</f>
        <v>759.77057219784217</v>
      </c>
      <c r="I25" s="198">
        <f>'TD3(m)'!I25/'TD2(m)'!I25*100000</f>
        <v>1732.1695345370115</v>
      </c>
      <c r="J25" s="198">
        <f>'TD3(m)'!J25/'TD2(m)'!J25*100000</f>
        <v>4010.2477085743408</v>
      </c>
      <c r="K25" s="198">
        <f>'TD3(m)'!K25/'TD2(m)'!K25*100000</f>
        <v>10502.714817854663</v>
      </c>
      <c r="L25" s="199">
        <f>'TD3(m)'!L25/'TD2(m)'!L25*100000</f>
        <v>22335.436527542664</v>
      </c>
    </row>
    <row r="26" spans="1:12">
      <c r="A26" s="75">
        <f t="shared" si="0"/>
        <v>2000</v>
      </c>
      <c r="B26" s="88">
        <f>'TD3(m)'!B26/'TD2(m)'!B26*100000</f>
        <v>853.51862922753207</v>
      </c>
      <c r="C26" s="198">
        <f>'TD3(m)'!C26/'TD2(m)'!C26*100000</f>
        <v>79.082570021150829</v>
      </c>
      <c r="D26" s="198">
        <f>'TD3(m)'!D26/'TD2(m)'!D26*100000</f>
        <v>38.771408574113877</v>
      </c>
      <c r="E26" s="198">
        <f>'TD3(m)'!E26/'TD2(m)'!E26*100000</f>
        <v>106.70447527243627</v>
      </c>
      <c r="F26" s="198">
        <f>'TD3(m)'!F26/'TD2(m)'!F26*100000</f>
        <v>151.66463181723381</v>
      </c>
      <c r="G26" s="198">
        <f>'TD3(m)'!G26/'TD2(m)'!G26*100000</f>
        <v>369.09548285587238</v>
      </c>
      <c r="H26" s="198">
        <f>'TD3(m)'!H26/'TD2(m)'!H26*100000</f>
        <v>751.53222189430539</v>
      </c>
      <c r="I26" s="198">
        <f>'TD3(m)'!I26/'TD2(m)'!I26*100000</f>
        <v>1674.05374612076</v>
      </c>
      <c r="J26" s="198">
        <f>'TD3(m)'!J26/'TD2(m)'!J26*100000</f>
        <v>3862.3677347018333</v>
      </c>
      <c r="K26" s="198">
        <f>'TD3(m)'!K26/'TD2(m)'!K26*100000</f>
        <v>9796.1977297053254</v>
      </c>
      <c r="L26" s="199">
        <f>'TD3(m)'!L26/'TD2(m)'!L26*100000</f>
        <v>21891.824797132707</v>
      </c>
    </row>
    <row r="27" spans="1:12">
      <c r="A27" s="75">
        <f t="shared" si="0"/>
        <v>2001</v>
      </c>
      <c r="B27" s="88">
        <f>'TD3(m)'!B27/'TD2(m)'!B27*100000</f>
        <v>847.00660031031509</v>
      </c>
      <c r="C27" s="198">
        <f>'TD3(m)'!C27/'TD2(m)'!C27*100000</f>
        <v>78.413787433764583</v>
      </c>
      <c r="D27" s="198">
        <f>'TD3(m)'!D27/'TD2(m)'!D27*100000</f>
        <v>40.292107656867145</v>
      </c>
      <c r="E27" s="198">
        <f>'TD3(m)'!E27/'TD2(m)'!E27*100000</f>
        <v>107.48595246402395</v>
      </c>
      <c r="F27" s="198">
        <f>'TD3(m)'!F27/'TD2(m)'!F27*100000</f>
        <v>151.94069386016693</v>
      </c>
      <c r="G27" s="198">
        <f>'TD3(m)'!G27/'TD2(m)'!G27*100000</f>
        <v>369.80498826158004</v>
      </c>
      <c r="H27" s="198">
        <f>'TD3(m)'!H27/'TD2(m)'!H27*100000</f>
        <v>746.9449597145325</v>
      </c>
      <c r="I27" s="198">
        <f>'TD3(m)'!I27/'TD2(m)'!I27*100000</f>
        <v>1628.3112595881923</v>
      </c>
      <c r="J27" s="198">
        <f>'TD3(m)'!J27/'TD2(m)'!J27*100000</f>
        <v>3752.1633472476042</v>
      </c>
      <c r="K27" s="198">
        <f>'TD3(m)'!K27/'TD2(m)'!K27*100000</f>
        <v>9381.8056801924158</v>
      </c>
      <c r="L27" s="199">
        <f>'TD3(m)'!L27/'TD2(m)'!L27*100000</f>
        <v>21567.994958890959</v>
      </c>
    </row>
    <row r="28" spans="1:12">
      <c r="A28" s="75">
        <f t="shared" si="0"/>
        <v>2002</v>
      </c>
      <c r="B28" s="88">
        <f>'TD3(m)'!B28/'TD2(m)'!B28*100000</f>
        <v>838.31133255488476</v>
      </c>
      <c r="C28" s="198">
        <f>'TD3(m)'!C28/'TD2(m)'!C28*100000</f>
        <v>70.858736012007384</v>
      </c>
      <c r="D28" s="198">
        <f>'TD3(m)'!D28/'TD2(m)'!D28*100000</f>
        <v>35.568269655651996</v>
      </c>
      <c r="E28" s="198">
        <f>'TD3(m)'!E28/'TD2(m)'!E28*100000</f>
        <v>104.18402313593137</v>
      </c>
      <c r="F28" s="198">
        <f>'TD3(m)'!F28/'TD2(m)'!F28*100000</f>
        <v>145.74603752960468</v>
      </c>
      <c r="G28" s="198">
        <f>'TD3(m)'!G28/'TD2(m)'!G28*100000</f>
        <v>356.72162703636747</v>
      </c>
      <c r="H28" s="198">
        <f>'TD3(m)'!H28/'TD2(m)'!H28*100000</f>
        <v>758.66667192696605</v>
      </c>
      <c r="I28" s="198">
        <f>'TD3(m)'!I28/'TD2(m)'!I28*100000</f>
        <v>1584.6113590324992</v>
      </c>
      <c r="J28" s="198">
        <f>'TD3(m)'!J28/'TD2(m)'!J28*100000</f>
        <v>3676.520285687363</v>
      </c>
      <c r="K28" s="198">
        <f>'TD3(m)'!K28/'TD2(m)'!K28*100000</f>
        <v>9010.1719485755038</v>
      </c>
      <c r="L28" s="199">
        <f>'TD3(m)'!L28/'TD2(m)'!L28*100000</f>
        <v>21651.731654153551</v>
      </c>
    </row>
    <row r="29" spans="1:12">
      <c r="A29" s="75">
        <f t="shared" si="0"/>
        <v>2003</v>
      </c>
      <c r="B29" s="88">
        <f>'TD3(m)'!B29/'TD2(m)'!B29*100000</f>
        <v>845.05820927446086</v>
      </c>
      <c r="C29" s="198">
        <f>'TD3(m)'!C29/'TD2(m)'!C29*100000</f>
        <v>69.487247046424429</v>
      </c>
      <c r="D29" s="198">
        <f>'TD3(m)'!D29/'TD2(m)'!D29*100000</f>
        <v>33.972261812897699</v>
      </c>
      <c r="E29" s="198">
        <f>'TD3(m)'!E29/'TD2(m)'!E29*100000</f>
        <v>94.915898974788107</v>
      </c>
      <c r="F29" s="198">
        <f>'TD3(m)'!F29/'TD2(m)'!F29*100000</f>
        <v>143.17374515398967</v>
      </c>
      <c r="G29" s="198">
        <f>'TD3(m)'!G29/'TD2(m)'!G29*100000</f>
        <v>347.35532617434183</v>
      </c>
      <c r="H29" s="198">
        <f>'TD3(m)'!H29/'TD2(m)'!H29*100000</f>
        <v>768.07323825026242</v>
      </c>
      <c r="I29" s="198">
        <f>'TD3(m)'!I29/'TD2(m)'!I29*100000</f>
        <v>1551.9184793072923</v>
      </c>
      <c r="J29" s="198">
        <f>'TD3(m)'!J29/'TD2(m)'!J29*100000</f>
        <v>3677.4573647666375</v>
      </c>
      <c r="K29" s="198">
        <f>'TD3(m)'!K29/'TD2(m)'!K29*100000</f>
        <v>8980.8345720313555</v>
      </c>
      <c r="L29" s="199">
        <f>'TD3(m)'!L29/'TD2(m)'!L29*100000</f>
        <v>22391.120680257274</v>
      </c>
    </row>
    <row r="30" spans="1:12">
      <c r="A30" s="75">
        <f t="shared" si="0"/>
        <v>2004</v>
      </c>
      <c r="B30" s="88">
        <f>'TD3(m)'!B30/'TD2(m)'!B30*100000</f>
        <v>793.10590656739669</v>
      </c>
      <c r="C30" s="198">
        <f>'TD3(m)'!C30/'TD2(m)'!C30*100000</f>
        <v>65.371477867543334</v>
      </c>
      <c r="D30" s="198">
        <f>'TD3(m)'!D30/'TD2(m)'!D30*100000</f>
        <v>30.249323450534238</v>
      </c>
      <c r="E30" s="198">
        <f>'TD3(m)'!E30/'TD2(m)'!E30*100000</f>
        <v>89.336586248915012</v>
      </c>
      <c r="F30" s="198">
        <f>'TD3(m)'!F30/'TD2(m)'!F30*100000</f>
        <v>130.30462367012427</v>
      </c>
      <c r="G30" s="198">
        <f>'TD3(m)'!G30/'TD2(m)'!G30*100000</f>
        <v>325.38810798155532</v>
      </c>
      <c r="H30" s="198">
        <f>'TD3(m)'!H30/'TD2(m)'!H30*100000</f>
        <v>725.48259163928196</v>
      </c>
      <c r="I30" s="198">
        <f>'TD3(m)'!I30/'TD2(m)'!I30*100000</f>
        <v>1444.7308509889936</v>
      </c>
      <c r="J30" s="198">
        <f>'TD3(m)'!J30/'TD2(m)'!J30*100000</f>
        <v>3405.2201808107316</v>
      </c>
      <c r="K30" s="198">
        <f>'TD3(m)'!K30/'TD2(m)'!K30*100000</f>
        <v>8201.4272870831446</v>
      </c>
      <c r="L30" s="199">
        <f>'TD3(m)'!L30/'TD2(m)'!L30*100000</f>
        <v>20350.032262570759</v>
      </c>
    </row>
    <row r="31" spans="1:12">
      <c r="A31" s="75">
        <f t="shared" si="0"/>
        <v>2005</v>
      </c>
      <c r="B31" s="88">
        <f>'TD3(m)'!B31/'TD2(m)'!B31*100000</f>
        <v>812.15467515014791</v>
      </c>
      <c r="C31" s="198">
        <f>'TD3(m)'!C31/'TD2(m)'!C31*100000</f>
        <v>61.143850094840978</v>
      </c>
      <c r="D31" s="198">
        <f>'TD3(m)'!D31/'TD2(m)'!D31*100000</f>
        <v>30.007604806196866</v>
      </c>
      <c r="E31" s="198">
        <f>'TD3(m)'!E31/'TD2(m)'!E31*100000</f>
        <v>88.246775359008637</v>
      </c>
      <c r="F31" s="198">
        <f>'TD3(m)'!F31/'TD2(m)'!F31*100000</f>
        <v>127.85437924363691</v>
      </c>
      <c r="G31" s="198">
        <f>'TD3(m)'!G31/'TD2(m)'!G31*100000</f>
        <v>315.29023818876703</v>
      </c>
      <c r="H31" s="198">
        <f>'TD3(m)'!H31/'TD2(m)'!H31*100000</f>
        <v>744.21761868905855</v>
      </c>
      <c r="I31" s="198">
        <f>'TD3(m)'!I31/'TD2(m)'!I31*100000</f>
        <v>1434.8015360935337</v>
      </c>
      <c r="J31" s="198">
        <f>'TD3(m)'!J31/'TD2(m)'!J31*100000</f>
        <v>3390.4955998505861</v>
      </c>
      <c r="K31" s="198">
        <f>'TD3(m)'!K31/'TD2(m)'!K31*100000</f>
        <v>8373.615581864804</v>
      </c>
      <c r="L31" s="199">
        <f>'TD3(m)'!L31/'TD2(m)'!L31*100000</f>
        <v>21493.727430229399</v>
      </c>
    </row>
    <row r="32" spans="1:12">
      <c r="A32" s="75">
        <f t="shared" si="0"/>
        <v>2006</v>
      </c>
      <c r="B32" s="88">
        <f>'TD3(m)'!B32/'TD2(m)'!B32*100000</f>
        <v>799.69275220837642</v>
      </c>
      <c r="C32" s="198">
        <f>'TD3(m)'!C32/'TD2(m)'!C32*100000</f>
        <v>62.902456303510967</v>
      </c>
      <c r="D32" s="198">
        <f>'TD3(m)'!D32/'TD2(m)'!D32*100000</f>
        <v>28.969060686487758</v>
      </c>
      <c r="E32" s="198">
        <f>'TD3(m)'!E32/'TD2(m)'!E32*100000</f>
        <v>81.24076241803867</v>
      </c>
      <c r="F32" s="198">
        <f>'TD3(m)'!F32/'TD2(m)'!F32*100000</f>
        <v>124.81853924543597</v>
      </c>
      <c r="G32" s="198">
        <f>'TD3(m)'!G32/'TD2(m)'!G32*100000</f>
        <v>303.10790155313305</v>
      </c>
      <c r="H32" s="198">
        <f>'TD3(m)'!H32/'TD2(m)'!H32*100000</f>
        <v>733.10535584489082</v>
      </c>
      <c r="I32" s="198">
        <f>'TD3(m)'!I32/'TD2(m)'!I32*100000</f>
        <v>1380.7874793138365</v>
      </c>
      <c r="J32" s="198">
        <f>'TD3(m)'!J32/'TD2(m)'!J32*100000</f>
        <v>3213.9203905152867</v>
      </c>
      <c r="K32" s="198">
        <f>'TD3(m)'!K32/'TD2(m)'!K32*100000</f>
        <v>8110.5766615798757</v>
      </c>
      <c r="L32" s="199">
        <f>'TD3(m)'!L32/'TD2(m)'!L32*100000</f>
        <v>21191.659585987018</v>
      </c>
    </row>
    <row r="33" spans="1:12">
      <c r="A33" s="75">
        <f t="shared" si="0"/>
        <v>2007</v>
      </c>
      <c r="B33" s="88">
        <f>'TD3(m)'!B33/'TD2(m)'!B33*100000</f>
        <v>804.88796009296641</v>
      </c>
      <c r="C33" s="198">
        <f>'TD3(m)'!C33/'TD2(m)'!C33*100000</f>
        <v>61.463147602410331</v>
      </c>
      <c r="D33" s="198">
        <f>'TD3(m)'!D33/'TD2(m)'!D33*100000</f>
        <v>27.107617240444569</v>
      </c>
      <c r="E33" s="198">
        <f>'TD3(m)'!E33/'TD2(m)'!E33*100000</f>
        <v>83.468807269834187</v>
      </c>
      <c r="F33" s="198">
        <f>'TD3(m)'!F33/'TD2(m)'!F33*100000</f>
        <v>118.5792276980163</v>
      </c>
      <c r="G33" s="198">
        <f>'TD3(m)'!G33/'TD2(m)'!G33*100000</f>
        <v>289.1164819216616</v>
      </c>
      <c r="H33" s="198">
        <f>'TD3(m)'!H33/'TD2(m)'!H33*100000</f>
        <v>723.40360994864034</v>
      </c>
      <c r="I33" s="198">
        <f>'TD3(m)'!I33/'TD2(m)'!I33*100000</f>
        <v>1354.3521195193098</v>
      </c>
      <c r="J33" s="198">
        <f>'TD3(m)'!J33/'TD2(m)'!J33*100000</f>
        <v>3134.2782764061694</v>
      </c>
      <c r="K33" s="198">
        <f>'TD3(m)'!K33/'TD2(m)'!K33*100000</f>
        <v>8169.2072561925343</v>
      </c>
      <c r="L33" s="199">
        <f>'TD3(m)'!L33/'TD2(m)'!L33*100000</f>
        <v>21818.19629449748</v>
      </c>
    </row>
    <row r="34" spans="1:12">
      <c r="A34" s="75">
        <f t="shared" si="0"/>
        <v>2008</v>
      </c>
      <c r="B34" s="88">
        <f>'TD3(m)'!B34/'TD2(m)'!B34*100000</f>
        <v>812.87036081860151</v>
      </c>
      <c r="C34" s="198">
        <f>'TD3(m)'!C34/'TD2(m)'!C34*100000</f>
        <v>58.760315991107191</v>
      </c>
      <c r="D34" s="198">
        <f>'TD3(m)'!D34/'TD2(m)'!D34*100000</f>
        <v>25.255077562769873</v>
      </c>
      <c r="E34" s="198">
        <f>'TD3(m)'!E34/'TD2(m)'!E34*100000</f>
        <v>82.94440942460308</v>
      </c>
      <c r="F34" s="198">
        <f>'TD3(m)'!F34/'TD2(m)'!F34*100000</f>
        <v>115.4663300181667</v>
      </c>
      <c r="G34" s="198">
        <f>'TD3(m)'!G34/'TD2(m)'!G34*100000</f>
        <v>280.19121878771006</v>
      </c>
      <c r="H34" s="198">
        <f>'TD3(m)'!H34/'TD2(m)'!H34*100000</f>
        <v>712.1092258203654</v>
      </c>
      <c r="I34" s="198">
        <f>'TD3(m)'!I34/'TD2(m)'!I34*100000</f>
        <v>1317.0270277553946</v>
      </c>
      <c r="J34" s="198">
        <f>'TD3(m)'!J34/'TD2(m)'!J34*100000</f>
        <v>3085.4980441122457</v>
      </c>
      <c r="K34" s="198">
        <f>'TD3(m)'!K34/'TD2(m)'!K34*100000</f>
        <v>8289.8341288271695</v>
      </c>
      <c r="L34" s="199">
        <f>'TD3(m)'!L34/'TD2(m)'!L34*100000</f>
        <v>22014.174965130231</v>
      </c>
    </row>
    <row r="35" spans="1:12">
      <c r="A35" s="75">
        <f t="shared" si="0"/>
        <v>2009</v>
      </c>
      <c r="B35" s="88">
        <f>'TD3(m)'!B35/'TD2(m)'!B35*100000</f>
        <v>814.78322830224795</v>
      </c>
      <c r="C35" s="198">
        <f>'TD3(m)'!C35/'TD2(m)'!C35*100000</f>
        <v>60.241982293703607</v>
      </c>
      <c r="D35" s="198">
        <f>'TD3(m)'!D35/'TD2(m)'!D35*100000</f>
        <v>26.571045035617487</v>
      </c>
      <c r="E35" s="198">
        <f>'TD3(m)'!E35/'TD2(m)'!E35*100000</f>
        <v>80.040490772580213</v>
      </c>
      <c r="F35" s="198">
        <f>'TD3(m)'!F35/'TD2(m)'!F35*100000</f>
        <v>118.99986859968932</v>
      </c>
      <c r="G35" s="198">
        <f>'TD3(m)'!G35/'TD2(m)'!G35*100000</f>
        <v>277.61820044057254</v>
      </c>
      <c r="H35" s="198">
        <f>'TD3(m)'!H35/'TD2(m)'!H35*100000</f>
        <v>710.87607383967179</v>
      </c>
      <c r="I35" s="198">
        <f>'TD3(m)'!I35/'TD2(m)'!I35*100000</f>
        <v>1295.5144539427886</v>
      </c>
      <c r="J35" s="198">
        <f>'TD3(m)'!J35/'TD2(m)'!J35*100000</f>
        <v>2993.9475749669941</v>
      </c>
      <c r="K35" s="198">
        <f>'TD3(m)'!K35/'TD2(m)'!K35*100000</f>
        <v>8228.933932721382</v>
      </c>
      <c r="L35" s="199">
        <f>'TD3(m)'!L35/'TD2(m)'!L35*100000</f>
        <v>21594.295193842332</v>
      </c>
    </row>
    <row r="36" spans="1:12">
      <c r="A36" s="75">
        <f t="shared" si="0"/>
        <v>2010</v>
      </c>
      <c r="B36" s="88">
        <f>'TD3(m)'!B36/'TD2(m)'!B36*100000</f>
        <v>803.68255746093052</v>
      </c>
      <c r="C36" s="198">
        <f>'TD3(m)'!C36/'TD2(m)'!C36*100000</f>
        <v>56.85283764119886</v>
      </c>
      <c r="D36" s="198">
        <f>'TD3(m)'!D36/'TD2(m)'!D36*100000</f>
        <v>24.82211665885135</v>
      </c>
      <c r="E36" s="198">
        <f>'TD3(m)'!E36/'TD2(m)'!E36*100000</f>
        <v>76.577573491315619</v>
      </c>
      <c r="F36" s="198">
        <f>'TD3(m)'!F36/'TD2(m)'!F36*100000</f>
        <v>117.25806883170036</v>
      </c>
      <c r="G36" s="198">
        <f>'TD3(m)'!G36/'TD2(m)'!G36*100000</f>
        <v>268.09335363839159</v>
      </c>
      <c r="H36" s="198">
        <f>'TD3(m)'!H36/'TD2(m)'!H36*100000</f>
        <v>695.72008091032774</v>
      </c>
      <c r="I36" s="198">
        <f>'TD3(m)'!I36/'TD2(m)'!I36*100000</f>
        <v>1295.7218699844195</v>
      </c>
      <c r="J36" s="198">
        <f>'TD3(m)'!J36/'TD2(m)'!J36*100000</f>
        <v>2918.8007928451311</v>
      </c>
      <c r="K36" s="198">
        <f>'TD3(m)'!K36/'TD2(m)'!K36*100000</f>
        <v>8017.006996938565</v>
      </c>
      <c r="L36" s="199">
        <f>'TD3(m)'!L36/'TD2(m)'!L36*100000</f>
        <v>20167.892911548312</v>
      </c>
    </row>
    <row r="37" spans="1:12" ht="16.5" thickBot="1">
      <c r="A37" s="89">
        <f t="shared" si="0"/>
        <v>2011</v>
      </c>
      <c r="B37" s="200">
        <f>'TD3(m)'!B37/'TD2(m)'!B37*100000</f>
        <v>780.83309084822542</v>
      </c>
      <c r="C37" s="201">
        <f>'TD3(m)'!C37/'TD2(m)'!C37*100000</f>
        <v>52.937750591657213</v>
      </c>
      <c r="D37" s="201">
        <f>'TD3(m)'!D37/'TD2(m)'!D37*100000</f>
        <v>22.842054048868292</v>
      </c>
      <c r="E37" s="201">
        <f>'TD3(m)'!E37/'TD2(m)'!E37*100000</f>
        <v>76.708152370541811</v>
      </c>
      <c r="F37" s="201">
        <f>'TD3(m)'!F37/'TD2(m)'!F37*100000</f>
        <v>111.95483838737073</v>
      </c>
      <c r="G37" s="201">
        <f>'TD3(m)'!G37/'TD2(m)'!G37*100000</f>
        <v>257.5234642840303</v>
      </c>
      <c r="H37" s="201">
        <f>'TD3(m)'!H37/'TD2(m)'!H37*100000</f>
        <v>678.12996952864671</v>
      </c>
      <c r="I37" s="201">
        <f>'TD3(m)'!I37/'TD2(m)'!I37*100000</f>
        <v>1265.0704476944081</v>
      </c>
      <c r="J37" s="201">
        <f>'TD3(m)'!J37/'TD2(m)'!J37*100000</f>
        <v>2819.8778208760164</v>
      </c>
      <c r="K37" s="201">
        <f>'TD3(m)'!K37/'TD2(m)'!K37*100000</f>
        <v>7681.1701619728392</v>
      </c>
      <c r="L37" s="202">
        <f>'TD3(m)'!L37/'TD2(m)'!L37*100000</f>
        <v>19005.660758811242</v>
      </c>
    </row>
  </sheetData>
  <sheetProtection selectLockedCells="1" selectUnlockedCells="1"/>
  <mergeCells count="2">
    <mergeCell ref="A6:L6"/>
    <mergeCell ref="A8:A9"/>
  </mergeCells>
  <hyperlinks>
    <hyperlink ref="A1" location="Index!A1" display="Back to index"/>
  </hyperlinks>
  <pageMargins left="0.78749999999999998" right="0.78749999999999998" top="1.0527777777778" bottom="1.0527777777778" header="0.78749999999999998" footer="0.78749999999999998"/>
  <pageSetup paperSize="9" firstPageNumber="0" orientation="portrait" horizontalDpi="300" verticalDpi="300" r:id="rId1"/>
  <headerFooter alignWithMargins="0">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Charts</vt:lpstr>
      </vt:variant>
      <vt:variant>
        <vt:i4>4</vt:i4>
      </vt:variant>
    </vt:vector>
  </HeadingPairs>
  <TitlesOfParts>
    <vt:vector size="21" baseType="lpstr">
      <vt:lpstr>Index</vt:lpstr>
      <vt:lpstr>TD1</vt:lpstr>
      <vt:lpstr>TD2</vt:lpstr>
      <vt:lpstr>TD2(m)</vt:lpstr>
      <vt:lpstr>TD2(f)</vt:lpstr>
      <vt:lpstr>TD3</vt:lpstr>
      <vt:lpstr>TD3(m)</vt:lpstr>
      <vt:lpstr>TD3(f)</vt:lpstr>
      <vt:lpstr>TD4(m)</vt:lpstr>
      <vt:lpstr>TD4(f)</vt:lpstr>
      <vt:lpstr>TD5</vt:lpstr>
      <vt:lpstr>TD6</vt:lpstr>
      <vt:lpstr>TD7</vt:lpstr>
      <vt:lpstr>TD8</vt:lpstr>
      <vt:lpstr>TD9</vt:lpstr>
      <vt:lpstr>TD10</vt:lpstr>
      <vt:lpstr>DataSeries</vt:lpstr>
      <vt:lpstr>FD1</vt:lpstr>
      <vt:lpstr>FD2</vt:lpstr>
      <vt:lpstr>FD3</vt:lpstr>
      <vt:lpstr>FD4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2017-02-03T15:06:56Z</dcterms:modified>
</cp:coreProperties>
</file>