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worksheets/sheet6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65" windowWidth="14805" windowHeight="7950" activeTab="5"/>
  </bookViews>
  <sheets>
    <sheet name="Index" sheetId="1" r:id="rId1"/>
    <sheet name="TE1" sheetId="4" r:id="rId2"/>
    <sheet name="TE2" sheetId="8" r:id="rId3"/>
    <sheet name="TE3" sheetId="9" r:id="rId4"/>
    <sheet name="TE4" sheetId="11" r:id="rId5"/>
    <sheet name="FE1" sheetId="13" r:id="rId6"/>
    <sheet name="TE5" sheetId="14" r:id="rId7"/>
    <sheet name="FE2" sheetId="15" r:id="rId8"/>
    <sheet name="FE3" sheetId="17" r:id="rId9"/>
    <sheet name="FE4" sheetId="18" r:id="rId10"/>
    <sheet name="Dataseries" sheetId="12" r:id="rId11"/>
  </sheets>
  <externalReferences>
    <externalReference r:id="rId12"/>
    <externalReference r:id="rId13"/>
    <externalReference r:id="rId14"/>
  </externalReferences>
  <definedNames>
    <definedName name="HTML_CodePage" hidden="1">1252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</definedNames>
  <calcPr calcId="152511" concurrentCalc="0"/>
</workbook>
</file>

<file path=xl/calcChain.xml><?xml version="1.0" encoding="utf-8"?>
<calcChain xmlns="http://schemas.openxmlformats.org/spreadsheetml/2006/main">
  <c r="C51" i="14" l="1"/>
  <c r="F51" i="14"/>
  <c r="D51" i="14"/>
  <c r="G51" i="14"/>
  <c r="E51" i="14"/>
  <c r="H51" i="14"/>
  <c r="C52" i="14"/>
  <c r="F52" i="14"/>
  <c r="D52" i="14"/>
  <c r="G52" i="14"/>
  <c r="E52" i="14"/>
  <c r="H52" i="14"/>
  <c r="C9" i="14"/>
  <c r="F9" i="14"/>
  <c r="D9" i="14"/>
  <c r="G9" i="14"/>
  <c r="E9" i="14"/>
  <c r="H9" i="14"/>
  <c r="C10" i="14"/>
  <c r="F10" i="14"/>
  <c r="D10" i="14"/>
  <c r="G10" i="14"/>
  <c r="E10" i="14"/>
  <c r="H10" i="14"/>
  <c r="C11" i="14"/>
  <c r="F11" i="14"/>
  <c r="D11" i="14"/>
  <c r="G11" i="14"/>
  <c r="E11" i="14"/>
  <c r="H11" i="14"/>
  <c r="C12" i="14"/>
  <c r="F12" i="14"/>
  <c r="D12" i="14"/>
  <c r="G12" i="14"/>
  <c r="E12" i="14"/>
  <c r="H12" i="14"/>
  <c r="C13" i="14"/>
  <c r="F13" i="14"/>
  <c r="D13" i="14"/>
  <c r="G13" i="14"/>
  <c r="E13" i="14"/>
  <c r="H13" i="14"/>
  <c r="C14" i="14"/>
  <c r="F14" i="14"/>
  <c r="D14" i="14"/>
  <c r="G14" i="14"/>
  <c r="E14" i="14"/>
  <c r="H14" i="14"/>
  <c r="C15" i="14"/>
  <c r="F15" i="14"/>
  <c r="D15" i="14"/>
  <c r="G15" i="14"/>
  <c r="E15" i="14"/>
  <c r="H15" i="14"/>
  <c r="C16" i="14"/>
  <c r="F16" i="14"/>
  <c r="D16" i="14"/>
  <c r="G16" i="14"/>
  <c r="E16" i="14"/>
  <c r="H16" i="14"/>
  <c r="C17" i="14"/>
  <c r="F17" i="14"/>
  <c r="D17" i="14"/>
  <c r="G17" i="14"/>
  <c r="E17" i="14"/>
  <c r="H17" i="14"/>
  <c r="C18" i="14"/>
  <c r="F18" i="14"/>
  <c r="D18" i="14"/>
  <c r="G18" i="14"/>
  <c r="E18" i="14"/>
  <c r="H18" i="14"/>
  <c r="C19" i="14"/>
  <c r="F19" i="14"/>
  <c r="D19" i="14"/>
  <c r="G19" i="14"/>
  <c r="E19" i="14"/>
  <c r="H19" i="14"/>
  <c r="C20" i="14"/>
  <c r="F20" i="14"/>
  <c r="D20" i="14"/>
  <c r="G20" i="14"/>
  <c r="E20" i="14"/>
  <c r="H20" i="14"/>
  <c r="C21" i="14"/>
  <c r="F21" i="14"/>
  <c r="D21" i="14"/>
  <c r="G21" i="14"/>
  <c r="E21" i="14"/>
  <c r="H21" i="14"/>
  <c r="C22" i="14"/>
  <c r="F22" i="14"/>
  <c r="D22" i="14"/>
  <c r="G22" i="14"/>
  <c r="E22" i="14"/>
  <c r="H22" i="14"/>
  <c r="C23" i="14"/>
  <c r="F23" i="14"/>
  <c r="D23" i="14"/>
  <c r="G23" i="14"/>
  <c r="E23" i="14"/>
  <c r="H23" i="14"/>
  <c r="C24" i="14"/>
  <c r="F24" i="14"/>
  <c r="D24" i="14"/>
  <c r="G24" i="14"/>
  <c r="E24" i="14"/>
  <c r="H24" i="14"/>
  <c r="C25" i="14"/>
  <c r="F25" i="14"/>
  <c r="D25" i="14"/>
  <c r="G25" i="14"/>
  <c r="E25" i="14"/>
  <c r="H25" i="14"/>
  <c r="C26" i="14"/>
  <c r="F26" i="14"/>
  <c r="D26" i="14"/>
  <c r="G26" i="14"/>
  <c r="E26" i="14"/>
  <c r="H26" i="14"/>
  <c r="C27" i="14"/>
  <c r="F27" i="14"/>
  <c r="D27" i="14"/>
  <c r="G27" i="14"/>
  <c r="E27" i="14"/>
  <c r="H27" i="14"/>
  <c r="C28" i="14"/>
  <c r="F28" i="14"/>
  <c r="D28" i="14"/>
  <c r="G28" i="14"/>
  <c r="E28" i="14"/>
  <c r="H28" i="14"/>
  <c r="C29" i="14"/>
  <c r="F29" i="14"/>
  <c r="D29" i="14"/>
  <c r="G29" i="14"/>
  <c r="E29" i="14"/>
  <c r="H29" i="14"/>
  <c r="C30" i="14"/>
  <c r="F30" i="14"/>
  <c r="D30" i="14"/>
  <c r="G30" i="14"/>
  <c r="E30" i="14"/>
  <c r="H30" i="14"/>
  <c r="C31" i="14"/>
  <c r="F31" i="14"/>
  <c r="D31" i="14"/>
  <c r="G31" i="14"/>
  <c r="E31" i="14"/>
  <c r="H31" i="14"/>
  <c r="C32" i="14"/>
  <c r="F32" i="14"/>
  <c r="D32" i="14"/>
  <c r="G32" i="14"/>
  <c r="E32" i="14"/>
  <c r="H32" i="14"/>
  <c r="C33" i="14"/>
  <c r="F33" i="14"/>
  <c r="D33" i="14"/>
  <c r="G33" i="14"/>
  <c r="E33" i="14"/>
  <c r="H33" i="14"/>
  <c r="C34" i="14"/>
  <c r="F34" i="14"/>
  <c r="D34" i="14"/>
  <c r="G34" i="14"/>
  <c r="E34" i="14"/>
  <c r="H34" i="14"/>
  <c r="C35" i="14"/>
  <c r="F35" i="14"/>
  <c r="D35" i="14"/>
  <c r="G35" i="14"/>
  <c r="E35" i="14"/>
  <c r="H35" i="14"/>
  <c r="C36" i="14"/>
  <c r="F36" i="14"/>
  <c r="D36" i="14"/>
  <c r="G36" i="14"/>
  <c r="E36" i="14"/>
  <c r="H36" i="14"/>
  <c r="C37" i="14"/>
  <c r="F37" i="14"/>
  <c r="D37" i="14"/>
  <c r="G37" i="14"/>
  <c r="E37" i="14"/>
  <c r="H37" i="14"/>
  <c r="C38" i="14"/>
  <c r="F38" i="14"/>
  <c r="D38" i="14"/>
  <c r="G38" i="14"/>
  <c r="E38" i="14"/>
  <c r="H38" i="14"/>
  <c r="C39" i="14"/>
  <c r="F39" i="14"/>
  <c r="D39" i="14"/>
  <c r="G39" i="14"/>
  <c r="E39" i="14"/>
  <c r="H39" i="14"/>
  <c r="C40" i="14"/>
  <c r="F40" i="14"/>
  <c r="D40" i="14"/>
  <c r="G40" i="14"/>
  <c r="E40" i="14"/>
  <c r="H40" i="14"/>
  <c r="C41" i="14"/>
  <c r="F41" i="14"/>
  <c r="D41" i="14"/>
  <c r="G41" i="14"/>
  <c r="E41" i="14"/>
  <c r="H41" i="14"/>
  <c r="C42" i="14"/>
  <c r="F42" i="14"/>
  <c r="D42" i="14"/>
  <c r="G42" i="14"/>
  <c r="E42" i="14"/>
  <c r="H42" i="14"/>
  <c r="C43" i="14"/>
  <c r="F43" i="14"/>
  <c r="D43" i="14"/>
  <c r="G43" i="14"/>
  <c r="E43" i="14"/>
  <c r="H43" i="14"/>
  <c r="C44" i="14"/>
  <c r="F44" i="14"/>
  <c r="D44" i="14"/>
  <c r="G44" i="14"/>
  <c r="E44" i="14"/>
  <c r="H44" i="14"/>
  <c r="C45" i="14"/>
  <c r="F45" i="14"/>
  <c r="D45" i="14"/>
  <c r="G45" i="14"/>
  <c r="E45" i="14"/>
  <c r="H45" i="14"/>
  <c r="C46" i="14"/>
  <c r="F46" i="14"/>
  <c r="D46" i="14"/>
  <c r="G46" i="14"/>
  <c r="E46" i="14"/>
  <c r="H46" i="14"/>
  <c r="C47" i="14"/>
  <c r="F47" i="14"/>
  <c r="D47" i="14"/>
  <c r="G47" i="14"/>
  <c r="E47" i="14"/>
  <c r="H47" i="14"/>
  <c r="C48" i="14"/>
  <c r="F48" i="14"/>
  <c r="D48" i="14"/>
  <c r="G48" i="14"/>
  <c r="E48" i="14"/>
  <c r="H48" i="14"/>
  <c r="C49" i="14"/>
  <c r="F49" i="14"/>
  <c r="D49" i="14"/>
  <c r="G49" i="14"/>
  <c r="E49" i="14"/>
  <c r="H49" i="14"/>
  <c r="C50" i="14"/>
  <c r="F50" i="14"/>
  <c r="D50" i="14"/>
  <c r="G50" i="14"/>
  <c r="E50" i="14"/>
  <c r="H50" i="14"/>
  <c r="G8" i="14"/>
  <c r="H8" i="14"/>
  <c r="E8" i="14"/>
  <c r="D8" i="14"/>
  <c r="F8" i="14"/>
  <c r="C8" i="14"/>
  <c r="B7" i="11"/>
  <c r="E7" i="4"/>
  <c r="K7" i="11"/>
  <c r="D7" i="4"/>
  <c r="J7" i="11"/>
  <c r="C7" i="4"/>
  <c r="I7" i="11"/>
  <c r="G7" i="4"/>
  <c r="M7" i="11"/>
  <c r="C7" i="11"/>
  <c r="E7" i="11"/>
  <c r="G7" i="11"/>
  <c r="F7" i="4"/>
  <c r="L7" i="11"/>
  <c r="F7" i="11"/>
  <c r="B8" i="11"/>
  <c r="H7" i="11"/>
  <c r="D8" i="11"/>
  <c r="C8" i="11"/>
  <c r="E8" i="11"/>
  <c r="G8" i="11"/>
  <c r="F8" i="11"/>
  <c r="B9" i="11"/>
  <c r="D9" i="11"/>
  <c r="C9" i="11"/>
  <c r="E9" i="11"/>
  <c r="G9" i="11"/>
  <c r="F9" i="11"/>
  <c r="B10" i="11"/>
  <c r="D10" i="11"/>
  <c r="C10" i="11"/>
  <c r="E10" i="11"/>
  <c r="G10" i="11"/>
  <c r="F10" i="11"/>
  <c r="B11" i="11"/>
  <c r="D11" i="11"/>
  <c r="C11" i="11"/>
  <c r="E11" i="11"/>
  <c r="G11" i="11"/>
  <c r="F11" i="11"/>
  <c r="B12" i="11"/>
  <c r="D12" i="11"/>
  <c r="C12" i="11"/>
  <c r="E12" i="11"/>
  <c r="G12" i="11"/>
  <c r="F12" i="11"/>
  <c r="B13" i="11"/>
  <c r="D13" i="11"/>
  <c r="C13" i="11"/>
  <c r="E13" i="11"/>
  <c r="G13" i="11"/>
  <c r="F13" i="11"/>
  <c r="B14" i="11"/>
  <c r="D14" i="11"/>
  <c r="C14" i="11"/>
  <c r="E14" i="11"/>
  <c r="G14" i="11"/>
  <c r="F14" i="11"/>
  <c r="B15" i="11"/>
  <c r="D15" i="11"/>
  <c r="C15" i="11"/>
  <c r="E15" i="11"/>
  <c r="G15" i="11"/>
  <c r="F15" i="11"/>
  <c r="B16" i="11"/>
  <c r="D16" i="11"/>
  <c r="C16" i="11"/>
  <c r="E16" i="11"/>
  <c r="G16" i="11"/>
  <c r="F16" i="11"/>
  <c r="B17" i="11"/>
  <c r="D17" i="11"/>
  <c r="C17" i="11"/>
  <c r="E17" i="11"/>
  <c r="G17" i="11"/>
  <c r="F17" i="11"/>
  <c r="B18" i="11"/>
  <c r="D18" i="11"/>
  <c r="C18" i="11"/>
  <c r="E18" i="11"/>
  <c r="G18" i="11"/>
  <c r="F18" i="11"/>
  <c r="B19" i="11"/>
  <c r="D19" i="11"/>
  <c r="C19" i="11"/>
  <c r="E19" i="11"/>
  <c r="G19" i="11"/>
  <c r="F19" i="11"/>
  <c r="B20" i="11"/>
  <c r="D20" i="11"/>
  <c r="C20" i="11"/>
  <c r="E20" i="11"/>
  <c r="G20" i="11"/>
  <c r="F20" i="11"/>
  <c r="B21" i="11"/>
  <c r="D21" i="11"/>
  <c r="C21" i="11"/>
  <c r="E21" i="11"/>
  <c r="G21" i="11"/>
  <c r="F21" i="11"/>
  <c r="B22" i="11"/>
  <c r="D22" i="11"/>
  <c r="C22" i="11"/>
  <c r="E22" i="11"/>
  <c r="G22" i="11"/>
  <c r="F22" i="11"/>
  <c r="B23" i="11"/>
  <c r="D23" i="11"/>
  <c r="C23" i="11"/>
  <c r="E23" i="11"/>
  <c r="G23" i="11"/>
  <c r="F23" i="11"/>
  <c r="B24" i="11"/>
  <c r="D24" i="11"/>
  <c r="C24" i="11"/>
  <c r="E24" i="11"/>
  <c r="G24" i="11"/>
  <c r="F24" i="11"/>
  <c r="B25" i="11"/>
  <c r="D25" i="11"/>
  <c r="C25" i="11"/>
  <c r="E25" i="11"/>
  <c r="G25" i="11"/>
  <c r="F25" i="11"/>
  <c r="B26" i="11"/>
  <c r="D26" i="11"/>
  <c r="C26" i="11"/>
  <c r="E26" i="11"/>
  <c r="G26" i="11"/>
  <c r="F26" i="11"/>
  <c r="B27" i="11"/>
  <c r="D27" i="11"/>
  <c r="C27" i="11"/>
  <c r="E27" i="11"/>
  <c r="G27" i="11"/>
  <c r="F27" i="11"/>
  <c r="B28" i="11"/>
  <c r="D28" i="11"/>
  <c r="C28" i="11"/>
  <c r="E28" i="11"/>
  <c r="G28" i="11"/>
  <c r="F28" i="11"/>
  <c r="B29" i="11"/>
  <c r="D29" i="11"/>
  <c r="C29" i="11"/>
  <c r="E29" i="11"/>
  <c r="G29" i="11"/>
  <c r="F29" i="11"/>
  <c r="B30" i="11"/>
  <c r="D30" i="11"/>
  <c r="C30" i="11"/>
  <c r="E30" i="11"/>
  <c r="G30" i="11"/>
  <c r="F30" i="11"/>
  <c r="B31" i="11"/>
  <c r="D31" i="11"/>
  <c r="C31" i="11"/>
  <c r="E31" i="11"/>
  <c r="G31" i="11"/>
  <c r="F31" i="11"/>
  <c r="B32" i="11"/>
  <c r="D32" i="11"/>
  <c r="C32" i="11"/>
  <c r="E32" i="11"/>
  <c r="G32" i="11"/>
  <c r="F32" i="11"/>
  <c r="B33" i="11"/>
  <c r="D33" i="11"/>
  <c r="C33" i="11"/>
  <c r="E33" i="11"/>
  <c r="G33" i="11"/>
  <c r="F33" i="11"/>
  <c r="B34" i="11"/>
  <c r="D34" i="11"/>
  <c r="C34" i="11"/>
  <c r="E34" i="11"/>
  <c r="G34" i="11"/>
  <c r="F34" i="11"/>
  <c r="B35" i="11"/>
  <c r="D35" i="11"/>
  <c r="C35" i="11"/>
  <c r="E35" i="11"/>
  <c r="G35" i="11"/>
  <c r="F35" i="11"/>
  <c r="B36" i="11"/>
  <c r="D36" i="11"/>
  <c r="C36" i="11"/>
  <c r="E36" i="11"/>
  <c r="G36" i="11"/>
  <c r="F36" i="11"/>
  <c r="B37" i="11"/>
  <c r="D37" i="11"/>
  <c r="C37" i="11"/>
  <c r="E37" i="11"/>
  <c r="G37" i="11"/>
  <c r="F37" i="11"/>
  <c r="B38" i="11"/>
  <c r="D38" i="11"/>
  <c r="C38" i="11"/>
  <c r="E38" i="11"/>
  <c r="G38" i="11"/>
  <c r="F38" i="11"/>
  <c r="B39" i="11"/>
  <c r="D39" i="11"/>
  <c r="C39" i="11"/>
  <c r="E39" i="11"/>
  <c r="G39" i="11"/>
  <c r="F39" i="11"/>
  <c r="B40" i="11"/>
  <c r="D40" i="11"/>
  <c r="C40" i="11"/>
  <c r="E40" i="11"/>
  <c r="G40" i="11"/>
  <c r="F40" i="11"/>
  <c r="B41" i="11"/>
  <c r="D41" i="11"/>
  <c r="C41" i="11"/>
  <c r="E41" i="11"/>
  <c r="G41" i="11"/>
  <c r="F41" i="11"/>
  <c r="B42" i="11"/>
  <c r="D42" i="11"/>
  <c r="C42" i="11"/>
  <c r="E42" i="11"/>
  <c r="G42" i="11"/>
  <c r="F42" i="11"/>
  <c r="B43" i="11"/>
  <c r="D43" i="11"/>
  <c r="C43" i="11"/>
  <c r="E43" i="11"/>
  <c r="G43" i="11"/>
  <c r="F43" i="11"/>
  <c r="B44" i="11"/>
  <c r="D44" i="11"/>
  <c r="C44" i="11"/>
  <c r="E44" i="11"/>
  <c r="G44" i="11"/>
  <c r="F44" i="11"/>
  <c r="B45" i="11"/>
  <c r="D45" i="11"/>
  <c r="C45" i="11"/>
  <c r="E45" i="11"/>
  <c r="G45" i="11"/>
  <c r="F45" i="11"/>
  <c r="B46" i="11"/>
  <c r="D46" i="11"/>
  <c r="C46" i="11"/>
  <c r="E46" i="11"/>
  <c r="G46" i="11"/>
  <c r="F46" i="11"/>
  <c r="B47" i="11"/>
  <c r="D47" i="11"/>
  <c r="C47" i="11"/>
  <c r="E47" i="11"/>
  <c r="G47" i="11"/>
  <c r="F47" i="11"/>
  <c r="B48" i="11"/>
  <c r="D48" i="11"/>
  <c r="C48" i="11"/>
  <c r="E48" i="11"/>
  <c r="G48" i="11"/>
  <c r="F48" i="11"/>
  <c r="B49" i="11"/>
  <c r="D49" i="11"/>
  <c r="C49" i="11"/>
  <c r="E49" i="11"/>
  <c r="G49" i="11"/>
  <c r="F49" i="11"/>
  <c r="B50" i="11"/>
  <c r="D50" i="11"/>
  <c r="C50" i="11"/>
  <c r="E50" i="11"/>
  <c r="G50" i="11"/>
  <c r="F50" i="11"/>
  <c r="B51" i="11"/>
  <c r="D51" i="11"/>
  <c r="C51" i="11"/>
  <c r="E51" i="11"/>
  <c r="G51" i="11"/>
  <c r="F51" i="11"/>
  <c r="B52" i="11"/>
  <c r="D52" i="11"/>
  <c r="C52" i="11"/>
  <c r="E52" i="11"/>
  <c r="G52" i="11"/>
  <c r="F52" i="11"/>
  <c r="B53" i="11"/>
  <c r="D53" i="11"/>
  <c r="C53" i="11"/>
  <c r="E53" i="11"/>
  <c r="G53" i="11"/>
  <c r="F53" i="11"/>
  <c r="B54" i="11"/>
  <c r="D54" i="11"/>
  <c r="C54" i="11"/>
  <c r="E54" i="11"/>
  <c r="G54" i="11"/>
  <c r="F54" i="11"/>
  <c r="B55" i="11"/>
  <c r="D55" i="11"/>
  <c r="C55" i="11"/>
  <c r="E55" i="11"/>
  <c r="G55" i="11"/>
  <c r="F55" i="11"/>
  <c r="B56" i="11"/>
  <c r="D56" i="11"/>
  <c r="C56" i="11"/>
  <c r="E56" i="11"/>
  <c r="G56" i="11"/>
  <c r="F56" i="11"/>
  <c r="B57" i="11"/>
  <c r="D57" i="11"/>
  <c r="C57" i="11"/>
  <c r="E57" i="11"/>
  <c r="G57" i="11"/>
  <c r="F57" i="11"/>
  <c r="B58" i="11"/>
  <c r="D58" i="11"/>
  <c r="C58" i="11"/>
  <c r="E58" i="11"/>
  <c r="G58" i="11"/>
  <c r="F58" i="11"/>
  <c r="B59" i="11"/>
  <c r="D59" i="11"/>
  <c r="C59" i="11"/>
  <c r="E59" i="11"/>
  <c r="G59" i="11"/>
  <c r="F59" i="11"/>
  <c r="B60" i="11"/>
  <c r="D60" i="11"/>
  <c r="C60" i="11"/>
  <c r="E60" i="11"/>
  <c r="G60" i="11"/>
  <c r="F60" i="11"/>
  <c r="B61" i="11"/>
  <c r="D61" i="11"/>
  <c r="C61" i="11"/>
  <c r="E61" i="11"/>
  <c r="G61" i="11"/>
  <c r="F61" i="11"/>
  <c r="B62" i="11"/>
  <c r="D62" i="11"/>
  <c r="C62" i="11"/>
  <c r="E62" i="11"/>
  <c r="G62" i="11"/>
  <c r="F62" i="11"/>
  <c r="B63" i="11"/>
  <c r="D63" i="11"/>
  <c r="C63" i="11"/>
  <c r="E63" i="11"/>
  <c r="G63" i="11"/>
  <c r="F63" i="11"/>
  <c r="B64" i="11"/>
  <c r="D64" i="11"/>
  <c r="C64" i="11"/>
  <c r="E64" i="11"/>
  <c r="G64" i="11"/>
  <c r="F64" i="11"/>
  <c r="B65" i="11"/>
  <c r="D65" i="11"/>
  <c r="C65" i="11"/>
  <c r="E65" i="11"/>
  <c r="G65" i="11"/>
  <c r="F65" i="11"/>
  <c r="B66" i="11"/>
  <c r="D66" i="11"/>
  <c r="C66" i="11"/>
  <c r="E66" i="11"/>
  <c r="G66" i="11"/>
  <c r="F66" i="11"/>
  <c r="B67" i="11"/>
  <c r="D67" i="11"/>
  <c r="C67" i="11"/>
  <c r="E67" i="11"/>
  <c r="G67" i="11"/>
  <c r="F67" i="11"/>
  <c r="B68" i="11"/>
  <c r="D68" i="11"/>
  <c r="C68" i="11"/>
  <c r="E68" i="11"/>
  <c r="G68" i="11"/>
  <c r="F68" i="11"/>
  <c r="B69" i="11"/>
  <c r="D69" i="11"/>
  <c r="C69" i="11"/>
  <c r="E69" i="11"/>
  <c r="G69" i="11"/>
  <c r="F69" i="11"/>
  <c r="B70" i="11"/>
  <c r="D70" i="11"/>
  <c r="C70" i="11"/>
  <c r="E70" i="11"/>
  <c r="G70" i="11"/>
  <c r="F70" i="11"/>
  <c r="B71" i="11"/>
  <c r="D71" i="11"/>
  <c r="C71" i="11"/>
  <c r="E71" i="11"/>
  <c r="G71" i="11"/>
  <c r="F71" i="11"/>
  <c r="B72" i="11"/>
  <c r="D72" i="11"/>
  <c r="C72" i="11"/>
  <c r="E72" i="11"/>
  <c r="G72" i="11"/>
  <c r="F72" i="11"/>
  <c r="B73" i="11"/>
  <c r="D73" i="11"/>
  <c r="C73" i="11"/>
  <c r="E73" i="11"/>
  <c r="G73" i="11"/>
  <c r="F73" i="11"/>
  <c r="B74" i="11"/>
  <c r="D74" i="11"/>
  <c r="C74" i="11"/>
  <c r="E74" i="11"/>
  <c r="G74" i="11"/>
  <c r="F74" i="11"/>
  <c r="B75" i="11"/>
  <c r="D75" i="11"/>
  <c r="C75" i="11"/>
  <c r="E75" i="11"/>
  <c r="G75" i="11"/>
  <c r="F75" i="11"/>
  <c r="B76" i="11"/>
  <c r="D76" i="11"/>
  <c r="C76" i="11"/>
  <c r="E76" i="11"/>
  <c r="G76" i="11"/>
  <c r="F76" i="11"/>
  <c r="B77" i="11"/>
  <c r="D77" i="11"/>
  <c r="C77" i="11"/>
  <c r="E77" i="11"/>
  <c r="G77" i="11"/>
  <c r="F77" i="11"/>
  <c r="B78" i="11"/>
  <c r="D78" i="11"/>
  <c r="C78" i="11"/>
  <c r="E78" i="11"/>
  <c r="G78" i="11"/>
  <c r="F78" i="11"/>
  <c r="B79" i="11"/>
  <c r="D79" i="11"/>
  <c r="C79" i="11"/>
  <c r="E79" i="11"/>
  <c r="G79" i="11"/>
  <c r="F79" i="11"/>
  <c r="B80" i="11"/>
  <c r="D80" i="11"/>
  <c r="C80" i="11"/>
  <c r="E80" i="11"/>
  <c r="G80" i="11"/>
  <c r="F80" i="11"/>
  <c r="B81" i="11"/>
  <c r="D81" i="11"/>
  <c r="C81" i="11"/>
  <c r="E81" i="11"/>
  <c r="G81" i="11"/>
  <c r="F81" i="11"/>
  <c r="B82" i="11"/>
  <c r="D82" i="11"/>
  <c r="C82" i="11"/>
  <c r="E82" i="11"/>
  <c r="G82" i="11"/>
  <c r="F82" i="11"/>
  <c r="B83" i="11"/>
  <c r="D83" i="11"/>
  <c r="C83" i="11"/>
  <c r="E83" i="11"/>
  <c r="G83" i="11"/>
  <c r="F83" i="11"/>
  <c r="B84" i="11"/>
  <c r="D84" i="11"/>
  <c r="C84" i="11"/>
  <c r="E84" i="11"/>
  <c r="G84" i="11"/>
  <c r="F84" i="11"/>
  <c r="B85" i="11"/>
  <c r="D85" i="11"/>
  <c r="C85" i="11"/>
  <c r="E85" i="11"/>
  <c r="G85" i="11"/>
  <c r="F85" i="11"/>
  <c r="B86" i="11"/>
  <c r="D86" i="11"/>
  <c r="C86" i="11"/>
  <c r="E86" i="11"/>
  <c r="G86" i="11"/>
  <c r="F86" i="11"/>
  <c r="B87" i="11"/>
  <c r="D87" i="11"/>
  <c r="C87" i="11"/>
  <c r="E87" i="11"/>
  <c r="G87" i="11"/>
  <c r="F87" i="11"/>
  <c r="B88" i="11"/>
  <c r="D88" i="11"/>
  <c r="C88" i="11"/>
  <c r="E88" i="11"/>
  <c r="G88" i="11"/>
  <c r="F88" i="11"/>
  <c r="B89" i="11"/>
  <c r="D89" i="11"/>
  <c r="C89" i="11"/>
  <c r="E89" i="11"/>
  <c r="G89" i="11"/>
  <c r="F89" i="11"/>
  <c r="B90" i="11"/>
  <c r="D90" i="11"/>
  <c r="C90" i="11"/>
  <c r="E90" i="11"/>
  <c r="G90" i="11"/>
  <c r="F90" i="11"/>
  <c r="B91" i="11"/>
  <c r="D91" i="11"/>
  <c r="C91" i="11"/>
  <c r="E91" i="11"/>
  <c r="G91" i="11"/>
  <c r="F91" i="11"/>
  <c r="B92" i="11"/>
  <c r="D92" i="11"/>
  <c r="C92" i="11"/>
  <c r="E92" i="11"/>
  <c r="G92" i="11"/>
  <c r="F92" i="11"/>
  <c r="B93" i="11"/>
  <c r="D93" i="11"/>
  <c r="C93" i="11"/>
  <c r="E93" i="11"/>
  <c r="G93" i="11"/>
  <c r="F93" i="11"/>
  <c r="B94" i="11"/>
  <c r="D94" i="11"/>
  <c r="C94" i="11"/>
  <c r="E94" i="11"/>
  <c r="G94" i="11"/>
  <c r="F94" i="11"/>
  <c r="B95" i="11"/>
  <c r="D95" i="11"/>
  <c r="C95" i="11"/>
  <c r="E95" i="11"/>
  <c r="G95" i="11"/>
  <c r="F95" i="11"/>
  <c r="B96" i="11"/>
  <c r="D96" i="11"/>
  <c r="C96" i="11"/>
  <c r="E96" i="11"/>
  <c r="G96" i="11"/>
  <c r="F96" i="11"/>
  <c r="B97" i="11"/>
  <c r="D97" i="11"/>
  <c r="C97" i="11"/>
  <c r="E97" i="11"/>
  <c r="G97" i="11"/>
  <c r="F97" i="11"/>
  <c r="B98" i="11"/>
  <c r="D98" i="11"/>
  <c r="C98" i="11"/>
  <c r="E98" i="11"/>
  <c r="G98" i="11"/>
  <c r="F98" i="11"/>
  <c r="B99" i="11"/>
  <c r="D99" i="11"/>
  <c r="C99" i="11"/>
  <c r="E99" i="11"/>
  <c r="G99" i="11"/>
  <c r="F99" i="11"/>
  <c r="B100" i="11"/>
  <c r="D100" i="11"/>
  <c r="C100" i="11"/>
  <c r="E100" i="11"/>
  <c r="G100" i="11"/>
  <c r="F100" i="11"/>
  <c r="B101" i="11"/>
  <c r="D101" i="11"/>
  <c r="C101" i="11"/>
  <c r="E101" i="11"/>
  <c r="G101" i="11"/>
  <c r="F101" i="11"/>
  <c r="B102" i="11"/>
  <c r="D102" i="11"/>
  <c r="C102" i="11"/>
  <c r="E102" i="11"/>
  <c r="G102" i="11"/>
  <c r="F102" i="11"/>
  <c r="B103" i="11"/>
  <c r="D103" i="11"/>
  <c r="C103" i="11"/>
  <c r="E103" i="11"/>
  <c r="G103" i="11"/>
  <c r="F103" i="11"/>
  <c r="B104" i="11"/>
  <c r="D104" i="11"/>
  <c r="C104" i="11"/>
  <c r="E104" i="11"/>
  <c r="G104" i="11"/>
  <c r="F104" i="11"/>
  <c r="B105" i="11"/>
  <c r="D105" i="11"/>
  <c r="C105" i="11"/>
  <c r="E105" i="11"/>
  <c r="G105" i="11"/>
  <c r="F105" i="11"/>
  <c r="B106" i="11"/>
  <c r="D106" i="11"/>
  <c r="C106" i="11"/>
  <c r="E106" i="11"/>
  <c r="G106" i="11"/>
  <c r="F106" i="11"/>
  <c r="B107" i="11"/>
  <c r="D107" i="11"/>
  <c r="C107" i="11"/>
  <c r="E107" i="11"/>
  <c r="G107" i="11"/>
  <c r="F107" i="11"/>
  <c r="B108" i="11"/>
  <c r="D108" i="11"/>
  <c r="C108" i="11"/>
  <c r="E108" i="11"/>
  <c r="G108" i="11"/>
  <c r="F108" i="11"/>
  <c r="B109" i="11"/>
  <c r="D109" i="11"/>
  <c r="C109" i="11"/>
  <c r="E109" i="11"/>
  <c r="G109" i="11"/>
  <c r="F109" i="11"/>
  <c r="B110" i="11"/>
  <c r="D110" i="11"/>
  <c r="C110" i="11"/>
  <c r="E110" i="11"/>
  <c r="G110" i="11"/>
  <c r="F110" i="11"/>
  <c r="B111" i="11"/>
  <c r="D111" i="11"/>
  <c r="C111" i="11"/>
  <c r="E111" i="11"/>
  <c r="G111" i="11"/>
  <c r="F111" i="11"/>
  <c r="B112" i="11"/>
  <c r="D112" i="11"/>
  <c r="C112" i="11"/>
  <c r="E112" i="11"/>
  <c r="G112" i="11"/>
  <c r="F112" i="11"/>
  <c r="B113" i="11"/>
  <c r="D113" i="11"/>
  <c r="C113" i="11"/>
  <c r="E113" i="11"/>
  <c r="G113" i="11"/>
  <c r="F113" i="11"/>
  <c r="B114" i="11"/>
  <c r="D114" i="11"/>
  <c r="C114" i="11"/>
  <c r="E114" i="11"/>
  <c r="G114" i="11"/>
  <c r="F114" i="11"/>
  <c r="B115" i="11"/>
  <c r="D115" i="11"/>
  <c r="C115" i="11"/>
  <c r="E115" i="11"/>
  <c r="G115" i="11"/>
  <c r="F115" i="11"/>
  <c r="B116" i="11"/>
  <c r="D116" i="11"/>
  <c r="C116" i="11"/>
  <c r="E116" i="11"/>
  <c r="G116" i="11"/>
  <c r="F116" i="11"/>
  <c r="B117" i="11"/>
  <c r="D117" i="11"/>
  <c r="C117" i="11"/>
  <c r="E117" i="11"/>
  <c r="G117" i="11"/>
  <c r="F117" i="11"/>
  <c r="B118" i="11"/>
  <c r="D118" i="11"/>
  <c r="C118" i="11"/>
  <c r="E118" i="11"/>
  <c r="G118" i="11"/>
  <c r="F118" i="11"/>
  <c r="B119" i="11"/>
  <c r="D119" i="11"/>
  <c r="C119" i="11"/>
  <c r="E119" i="11"/>
  <c r="G119" i="11"/>
  <c r="F119" i="11"/>
  <c r="B120" i="11"/>
  <c r="D120" i="11"/>
  <c r="C120" i="11"/>
  <c r="E120" i="11"/>
  <c r="G120" i="11"/>
  <c r="F120" i="11"/>
  <c r="B121" i="11"/>
  <c r="D121" i="11"/>
  <c r="C121" i="11"/>
  <c r="E121" i="11"/>
  <c r="G121" i="11"/>
  <c r="F121" i="11"/>
  <c r="B122" i="11"/>
  <c r="D122" i="11"/>
  <c r="C122" i="11"/>
  <c r="E122" i="11"/>
  <c r="G122" i="11"/>
  <c r="F122" i="11"/>
  <c r="B123" i="11"/>
  <c r="D123" i="11"/>
  <c r="C123" i="11"/>
  <c r="E123" i="11"/>
  <c r="G123" i="11"/>
  <c r="F123" i="11"/>
  <c r="B124" i="11"/>
  <c r="D124" i="11"/>
  <c r="C124" i="11"/>
  <c r="E124" i="11"/>
  <c r="G124" i="11"/>
  <c r="F124" i="11"/>
  <c r="B125" i="11"/>
  <c r="D125" i="11"/>
  <c r="C125" i="11"/>
  <c r="E125" i="11"/>
  <c r="G125" i="11"/>
  <c r="F125" i="11"/>
  <c r="B126" i="11"/>
  <c r="D126" i="11"/>
  <c r="C126" i="11"/>
  <c r="E126" i="11"/>
  <c r="G126" i="11"/>
  <c r="F126" i="11"/>
  <c r="B127" i="11"/>
  <c r="D127" i="11"/>
  <c r="C127" i="11"/>
  <c r="E127" i="11"/>
  <c r="G127" i="11"/>
  <c r="F127" i="11"/>
  <c r="B128" i="11"/>
  <c r="D128" i="11"/>
  <c r="C128" i="11"/>
  <c r="E128" i="11"/>
  <c r="G128" i="11"/>
  <c r="F128" i="11"/>
  <c r="B129" i="11"/>
  <c r="D129" i="11"/>
  <c r="C129" i="11"/>
  <c r="E129" i="11"/>
  <c r="G129" i="11"/>
  <c r="F129" i="11"/>
  <c r="B130" i="11"/>
  <c r="D130" i="11"/>
  <c r="C130" i="11"/>
  <c r="E130" i="11"/>
  <c r="G130" i="11"/>
  <c r="F130" i="11"/>
  <c r="B131" i="11"/>
  <c r="D131" i="11"/>
  <c r="C131" i="11"/>
  <c r="E131" i="11"/>
  <c r="G131" i="11"/>
  <c r="F131" i="11"/>
  <c r="B132" i="11"/>
  <c r="D132" i="11"/>
  <c r="C132" i="11"/>
  <c r="E132" i="11"/>
  <c r="G132" i="11"/>
  <c r="F132" i="11"/>
  <c r="B133" i="11"/>
  <c r="D133" i="11"/>
  <c r="C133" i="11"/>
  <c r="E133" i="11"/>
  <c r="G133" i="11"/>
  <c r="F133" i="11"/>
  <c r="B134" i="11"/>
  <c r="D134" i="11"/>
  <c r="C134" i="11"/>
  <c r="E134" i="11"/>
  <c r="G134" i="11"/>
  <c r="F134" i="11"/>
  <c r="B135" i="11"/>
  <c r="D135" i="11"/>
  <c r="C135" i="11"/>
  <c r="E135" i="11"/>
  <c r="G135" i="11"/>
  <c r="F135" i="11"/>
  <c r="B136" i="11"/>
  <c r="D136" i="11"/>
  <c r="C136" i="11"/>
  <c r="E136" i="11"/>
  <c r="G136" i="11"/>
  <c r="F136" i="11"/>
  <c r="B137" i="11"/>
  <c r="D137" i="11"/>
  <c r="C137" i="11"/>
  <c r="E137" i="11"/>
  <c r="G137" i="11"/>
  <c r="F137" i="11"/>
  <c r="B138" i="11"/>
  <c r="D138" i="11"/>
  <c r="C138" i="11"/>
  <c r="E138" i="11"/>
  <c r="G138" i="11"/>
  <c r="F138" i="11"/>
  <c r="B139" i="11"/>
  <c r="D139" i="11"/>
  <c r="C139" i="11"/>
  <c r="E139" i="11"/>
  <c r="G139" i="11"/>
  <c r="F139" i="11"/>
  <c r="B140" i="11"/>
  <c r="D140" i="11"/>
  <c r="C140" i="11"/>
  <c r="E140" i="11"/>
  <c r="G140" i="11"/>
  <c r="F140" i="11"/>
  <c r="B141" i="11"/>
  <c r="D141" i="11"/>
  <c r="C141" i="11"/>
  <c r="E141" i="11"/>
  <c r="G141" i="11"/>
  <c r="F141" i="11"/>
  <c r="B142" i="11"/>
  <c r="D142" i="11"/>
  <c r="C142" i="11"/>
  <c r="E142" i="11"/>
  <c r="G142" i="11"/>
  <c r="F142" i="11"/>
  <c r="B143" i="11"/>
  <c r="D143" i="11"/>
  <c r="C143" i="11"/>
  <c r="E143" i="11"/>
  <c r="G143" i="11"/>
  <c r="F143" i="11"/>
  <c r="B144" i="11"/>
  <c r="D144" i="11"/>
  <c r="C144" i="11"/>
  <c r="E144" i="11"/>
  <c r="G144" i="11"/>
  <c r="F144" i="11"/>
  <c r="B145" i="11"/>
  <c r="B7" i="9"/>
  <c r="E6" i="4"/>
  <c r="K7" i="9"/>
  <c r="D6" i="4"/>
  <c r="J7" i="9"/>
  <c r="C6" i="4"/>
  <c r="I7" i="9"/>
  <c r="G6" i="4"/>
  <c r="M7" i="9"/>
  <c r="C7" i="9"/>
  <c r="E7" i="9"/>
  <c r="G7" i="9"/>
  <c r="F6" i="4"/>
  <c r="L7" i="9"/>
  <c r="F7" i="9"/>
  <c r="B8" i="9"/>
  <c r="H7" i="9"/>
  <c r="D8" i="9"/>
  <c r="C8" i="9"/>
  <c r="E8" i="9"/>
  <c r="G8" i="9"/>
  <c r="F8" i="9"/>
  <c r="B9" i="9"/>
  <c r="D9" i="9"/>
  <c r="C9" i="9"/>
  <c r="E9" i="9"/>
  <c r="G9" i="9"/>
  <c r="F9" i="9"/>
  <c r="B10" i="9"/>
  <c r="D10" i="9"/>
  <c r="C10" i="9"/>
  <c r="E10" i="9"/>
  <c r="G10" i="9"/>
  <c r="F10" i="9"/>
  <c r="B11" i="9"/>
  <c r="D11" i="9"/>
  <c r="C11" i="9"/>
  <c r="E11" i="9"/>
  <c r="G11" i="9"/>
  <c r="F11" i="9"/>
  <c r="B12" i="9"/>
  <c r="D12" i="9"/>
  <c r="C12" i="9"/>
  <c r="E12" i="9"/>
  <c r="G12" i="9"/>
  <c r="F12" i="9"/>
  <c r="B13" i="9"/>
  <c r="D13" i="9"/>
  <c r="C13" i="9"/>
  <c r="E13" i="9"/>
  <c r="G13" i="9"/>
  <c r="F13" i="9"/>
  <c r="B14" i="9"/>
  <c r="D14" i="9"/>
  <c r="C14" i="9"/>
  <c r="E14" i="9"/>
  <c r="G14" i="9"/>
  <c r="F14" i="9"/>
  <c r="B15" i="9"/>
  <c r="D15" i="9"/>
  <c r="C15" i="9"/>
  <c r="E15" i="9"/>
  <c r="G15" i="9"/>
  <c r="F15" i="9"/>
  <c r="B16" i="9"/>
  <c r="D16" i="9"/>
  <c r="C16" i="9"/>
  <c r="E16" i="9"/>
  <c r="G16" i="9"/>
  <c r="F16" i="9"/>
  <c r="B17" i="9"/>
  <c r="D17" i="9"/>
  <c r="C17" i="9"/>
  <c r="E17" i="9"/>
  <c r="G17" i="9"/>
  <c r="F17" i="9"/>
  <c r="B18" i="9"/>
  <c r="D18" i="9"/>
  <c r="C18" i="9"/>
  <c r="E18" i="9"/>
  <c r="G18" i="9"/>
  <c r="F18" i="9"/>
  <c r="B19" i="9"/>
  <c r="D19" i="9"/>
  <c r="C19" i="9"/>
  <c r="E19" i="9"/>
  <c r="G19" i="9"/>
  <c r="F19" i="9"/>
  <c r="B20" i="9"/>
  <c r="D20" i="9"/>
  <c r="C20" i="9"/>
  <c r="E20" i="9"/>
  <c r="G20" i="9"/>
  <c r="F20" i="9"/>
  <c r="B21" i="9"/>
  <c r="D21" i="9"/>
  <c r="C21" i="9"/>
  <c r="E21" i="9"/>
  <c r="G21" i="9"/>
  <c r="F21" i="9"/>
  <c r="B22" i="9"/>
  <c r="D22" i="9"/>
  <c r="C22" i="9"/>
  <c r="E22" i="9"/>
  <c r="G22" i="9"/>
  <c r="F22" i="9"/>
  <c r="B23" i="9"/>
  <c r="D23" i="9"/>
  <c r="C23" i="9"/>
  <c r="E23" i="9"/>
  <c r="G23" i="9"/>
  <c r="F23" i="9"/>
  <c r="B24" i="9"/>
  <c r="D24" i="9"/>
  <c r="C24" i="9"/>
  <c r="E24" i="9"/>
  <c r="G24" i="9"/>
  <c r="F24" i="9"/>
  <c r="B25" i="9"/>
  <c r="D25" i="9"/>
  <c r="C25" i="9"/>
  <c r="E25" i="9"/>
  <c r="G25" i="9"/>
  <c r="F25" i="9"/>
  <c r="B26" i="9"/>
  <c r="D26" i="9"/>
  <c r="C26" i="9"/>
  <c r="E26" i="9"/>
  <c r="G26" i="9"/>
  <c r="F26" i="9"/>
  <c r="B27" i="9"/>
  <c r="D27" i="9"/>
  <c r="C27" i="9"/>
  <c r="E27" i="9"/>
  <c r="G27" i="9"/>
  <c r="F27" i="9"/>
  <c r="B28" i="9"/>
  <c r="D28" i="9"/>
  <c r="C28" i="9"/>
  <c r="E28" i="9"/>
  <c r="G28" i="9"/>
  <c r="F28" i="9"/>
  <c r="B29" i="9"/>
  <c r="D29" i="9"/>
  <c r="C29" i="9"/>
  <c r="E29" i="9"/>
  <c r="G29" i="9"/>
  <c r="F29" i="9"/>
  <c r="B30" i="9"/>
  <c r="D30" i="9"/>
  <c r="C30" i="9"/>
  <c r="E30" i="9"/>
  <c r="G30" i="9"/>
  <c r="F30" i="9"/>
  <c r="B31" i="9"/>
  <c r="D31" i="9"/>
  <c r="C31" i="9"/>
  <c r="E31" i="9"/>
  <c r="G31" i="9"/>
  <c r="F31" i="9"/>
  <c r="B32" i="9"/>
  <c r="D32" i="9"/>
  <c r="C32" i="9"/>
  <c r="E32" i="9"/>
  <c r="G32" i="9"/>
  <c r="F32" i="9"/>
  <c r="B33" i="9"/>
  <c r="D33" i="9"/>
  <c r="C33" i="9"/>
  <c r="E33" i="9"/>
  <c r="G33" i="9"/>
  <c r="F33" i="9"/>
  <c r="B34" i="9"/>
  <c r="D34" i="9"/>
  <c r="C34" i="9"/>
  <c r="E34" i="9"/>
  <c r="G34" i="9"/>
  <c r="F34" i="9"/>
  <c r="B35" i="9"/>
  <c r="D35" i="9"/>
  <c r="C35" i="9"/>
  <c r="E35" i="9"/>
  <c r="G35" i="9"/>
  <c r="F35" i="9"/>
  <c r="B36" i="9"/>
  <c r="D36" i="9"/>
  <c r="C36" i="9"/>
  <c r="E36" i="9"/>
  <c r="G36" i="9"/>
  <c r="F36" i="9"/>
  <c r="B37" i="9"/>
  <c r="D37" i="9"/>
  <c r="C37" i="9"/>
  <c r="E37" i="9"/>
  <c r="G37" i="9"/>
  <c r="F37" i="9"/>
  <c r="B38" i="9"/>
  <c r="D38" i="9"/>
  <c r="C38" i="9"/>
  <c r="E38" i="9"/>
  <c r="G38" i="9"/>
  <c r="F38" i="9"/>
  <c r="B39" i="9"/>
  <c r="D39" i="9"/>
  <c r="C39" i="9"/>
  <c r="E39" i="9"/>
  <c r="G39" i="9"/>
  <c r="F39" i="9"/>
  <c r="B40" i="9"/>
  <c r="D40" i="9"/>
  <c r="C40" i="9"/>
  <c r="E40" i="9"/>
  <c r="G40" i="9"/>
  <c r="F40" i="9"/>
  <c r="B41" i="9"/>
  <c r="D41" i="9"/>
  <c r="C41" i="9"/>
  <c r="E41" i="9"/>
  <c r="G41" i="9"/>
  <c r="F41" i="9"/>
  <c r="B42" i="9"/>
  <c r="D42" i="9"/>
  <c r="C42" i="9"/>
  <c r="E42" i="9"/>
  <c r="G42" i="9"/>
  <c r="F42" i="9"/>
  <c r="B43" i="9"/>
  <c r="D43" i="9"/>
  <c r="C43" i="9"/>
  <c r="E43" i="9"/>
  <c r="G43" i="9"/>
  <c r="F43" i="9"/>
  <c r="B44" i="9"/>
  <c r="D44" i="9"/>
  <c r="C44" i="9"/>
  <c r="E44" i="9"/>
  <c r="G44" i="9"/>
  <c r="F44" i="9"/>
  <c r="B45" i="9"/>
  <c r="D45" i="9"/>
  <c r="C45" i="9"/>
  <c r="E45" i="9"/>
  <c r="G45" i="9"/>
  <c r="F45" i="9"/>
  <c r="B46" i="9"/>
  <c r="D46" i="9"/>
  <c r="C46" i="9"/>
  <c r="E46" i="9"/>
  <c r="G46" i="9"/>
  <c r="F46" i="9"/>
  <c r="B47" i="9"/>
  <c r="D47" i="9"/>
  <c r="C47" i="9"/>
  <c r="E47" i="9"/>
  <c r="G47" i="9"/>
  <c r="F47" i="9"/>
  <c r="B48" i="9"/>
  <c r="D48" i="9"/>
  <c r="C48" i="9"/>
  <c r="E48" i="9"/>
  <c r="G48" i="9"/>
  <c r="F48" i="9"/>
  <c r="B49" i="9"/>
  <c r="D49" i="9"/>
  <c r="C49" i="9"/>
  <c r="E49" i="9"/>
  <c r="G49" i="9"/>
  <c r="F49" i="9"/>
  <c r="B50" i="9"/>
  <c r="D50" i="9"/>
  <c r="C50" i="9"/>
  <c r="E50" i="9"/>
  <c r="G50" i="9"/>
  <c r="F50" i="9"/>
  <c r="B51" i="9"/>
  <c r="D51" i="9"/>
  <c r="C51" i="9"/>
  <c r="E51" i="9"/>
  <c r="G51" i="9"/>
  <c r="F51" i="9"/>
  <c r="B52" i="9"/>
  <c r="D52" i="9"/>
  <c r="C52" i="9"/>
  <c r="E52" i="9"/>
  <c r="G52" i="9"/>
  <c r="F52" i="9"/>
  <c r="B53" i="9"/>
  <c r="D53" i="9"/>
  <c r="C53" i="9"/>
  <c r="E53" i="9"/>
  <c r="G53" i="9"/>
  <c r="F53" i="9"/>
  <c r="B54" i="9"/>
  <c r="D54" i="9"/>
  <c r="C54" i="9"/>
  <c r="E54" i="9"/>
  <c r="G54" i="9"/>
  <c r="F54" i="9"/>
  <c r="B55" i="9"/>
  <c r="D55" i="9"/>
  <c r="C55" i="9"/>
  <c r="E55" i="9"/>
  <c r="G55" i="9"/>
  <c r="F55" i="9"/>
  <c r="B56" i="9"/>
  <c r="D56" i="9"/>
  <c r="C56" i="9"/>
  <c r="E56" i="9"/>
  <c r="G56" i="9"/>
  <c r="F56" i="9"/>
  <c r="B57" i="9"/>
  <c r="D57" i="9"/>
  <c r="C57" i="9"/>
  <c r="E57" i="9"/>
  <c r="G57" i="9"/>
  <c r="F57" i="9"/>
  <c r="B58" i="9"/>
  <c r="D58" i="9"/>
  <c r="C58" i="9"/>
  <c r="E58" i="9"/>
  <c r="G58" i="9"/>
  <c r="F58" i="9"/>
  <c r="B59" i="9"/>
  <c r="D59" i="9"/>
  <c r="C59" i="9"/>
  <c r="E59" i="9"/>
  <c r="G59" i="9"/>
  <c r="F59" i="9"/>
  <c r="B60" i="9"/>
  <c r="D60" i="9"/>
  <c r="C60" i="9"/>
  <c r="E60" i="9"/>
  <c r="G60" i="9"/>
  <c r="F60" i="9"/>
  <c r="B61" i="9"/>
  <c r="D61" i="9"/>
  <c r="C61" i="9"/>
  <c r="E61" i="9"/>
  <c r="G61" i="9"/>
  <c r="F61" i="9"/>
  <c r="B62" i="9"/>
  <c r="D62" i="9"/>
  <c r="C62" i="9"/>
  <c r="E62" i="9"/>
  <c r="G62" i="9"/>
  <c r="F62" i="9"/>
  <c r="B63" i="9"/>
  <c r="D63" i="9"/>
  <c r="C63" i="9"/>
  <c r="E63" i="9"/>
  <c r="G63" i="9"/>
  <c r="F63" i="9"/>
  <c r="B64" i="9"/>
  <c r="D64" i="9"/>
  <c r="C64" i="9"/>
  <c r="E64" i="9"/>
  <c r="G64" i="9"/>
  <c r="F64" i="9"/>
  <c r="B65" i="9"/>
  <c r="D65" i="9"/>
  <c r="C65" i="9"/>
  <c r="E65" i="9"/>
  <c r="G65" i="9"/>
  <c r="F65" i="9"/>
  <c r="B66" i="9"/>
  <c r="D66" i="9"/>
  <c r="C66" i="9"/>
  <c r="E66" i="9"/>
  <c r="G66" i="9"/>
  <c r="F66" i="9"/>
  <c r="B67" i="9"/>
  <c r="D67" i="9"/>
  <c r="C67" i="9"/>
  <c r="E67" i="9"/>
  <c r="G67" i="9"/>
  <c r="F67" i="9"/>
  <c r="B68" i="9"/>
  <c r="D68" i="9"/>
  <c r="C68" i="9"/>
  <c r="E68" i="9"/>
  <c r="G68" i="9"/>
  <c r="F68" i="9"/>
  <c r="B69" i="9"/>
  <c r="D69" i="9"/>
  <c r="C69" i="9"/>
  <c r="E69" i="9"/>
  <c r="G69" i="9"/>
  <c r="F69" i="9"/>
  <c r="B70" i="9"/>
  <c r="D70" i="9"/>
  <c r="C70" i="9"/>
  <c r="E70" i="9"/>
  <c r="G70" i="9"/>
  <c r="F70" i="9"/>
  <c r="B71" i="9"/>
  <c r="D71" i="9"/>
  <c r="C71" i="9"/>
  <c r="E71" i="9"/>
  <c r="G71" i="9"/>
  <c r="F71" i="9"/>
  <c r="B72" i="9"/>
  <c r="D72" i="9"/>
  <c r="C72" i="9"/>
  <c r="E72" i="9"/>
  <c r="G72" i="9"/>
  <c r="F72" i="9"/>
  <c r="B73" i="9"/>
  <c r="D73" i="9"/>
  <c r="C73" i="9"/>
  <c r="E73" i="9"/>
  <c r="G73" i="9"/>
  <c r="F73" i="9"/>
  <c r="B74" i="9"/>
  <c r="D74" i="9"/>
  <c r="C74" i="9"/>
  <c r="E74" i="9"/>
  <c r="G74" i="9"/>
  <c r="F74" i="9"/>
  <c r="B75" i="9"/>
  <c r="D75" i="9"/>
  <c r="C75" i="9"/>
  <c r="E75" i="9"/>
  <c r="G75" i="9"/>
  <c r="F75" i="9"/>
  <c r="B76" i="9"/>
  <c r="D76" i="9"/>
  <c r="C76" i="9"/>
  <c r="E76" i="9"/>
  <c r="G76" i="9"/>
  <c r="F76" i="9"/>
  <c r="B77" i="9"/>
  <c r="D77" i="9"/>
  <c r="C77" i="9"/>
  <c r="E77" i="9"/>
  <c r="G77" i="9"/>
  <c r="F77" i="9"/>
  <c r="B78" i="9"/>
  <c r="D78" i="9"/>
  <c r="C78" i="9"/>
  <c r="E78" i="9"/>
  <c r="G78" i="9"/>
  <c r="F78" i="9"/>
  <c r="B79" i="9"/>
  <c r="D79" i="9"/>
  <c r="C79" i="9"/>
  <c r="E79" i="9"/>
  <c r="G79" i="9"/>
  <c r="F79" i="9"/>
  <c r="B80" i="9"/>
  <c r="D80" i="9"/>
  <c r="C80" i="9"/>
  <c r="E80" i="9"/>
  <c r="G80" i="9"/>
  <c r="F80" i="9"/>
  <c r="B81" i="9"/>
  <c r="D81" i="9"/>
  <c r="C81" i="9"/>
  <c r="E81" i="9"/>
  <c r="G81" i="9"/>
  <c r="F81" i="9"/>
  <c r="B82" i="9"/>
  <c r="D82" i="9"/>
  <c r="C82" i="9"/>
  <c r="E82" i="9"/>
  <c r="G82" i="9"/>
  <c r="F82" i="9"/>
  <c r="B83" i="9"/>
  <c r="D83" i="9"/>
  <c r="C83" i="9"/>
  <c r="E83" i="9"/>
  <c r="G83" i="9"/>
  <c r="F83" i="9"/>
  <c r="B84" i="9"/>
  <c r="D84" i="9"/>
  <c r="C84" i="9"/>
  <c r="E84" i="9"/>
  <c r="G84" i="9"/>
  <c r="F84" i="9"/>
  <c r="B85" i="9"/>
  <c r="D85" i="9"/>
  <c r="C85" i="9"/>
  <c r="E85" i="9"/>
  <c r="G85" i="9"/>
  <c r="F85" i="9"/>
  <c r="B86" i="9"/>
  <c r="D86" i="9"/>
  <c r="C86" i="9"/>
  <c r="E86" i="9"/>
  <c r="G86" i="9"/>
  <c r="F86" i="9"/>
  <c r="B87" i="9"/>
  <c r="D87" i="9"/>
  <c r="C87" i="9"/>
  <c r="E87" i="9"/>
  <c r="G87" i="9"/>
  <c r="F87" i="9"/>
  <c r="B88" i="9"/>
  <c r="D88" i="9"/>
  <c r="C88" i="9"/>
  <c r="E88" i="9"/>
  <c r="G88" i="9"/>
  <c r="F88" i="9"/>
  <c r="B89" i="9"/>
  <c r="D89" i="9"/>
  <c r="C89" i="9"/>
  <c r="E89" i="9"/>
  <c r="G89" i="9"/>
  <c r="F89" i="9"/>
  <c r="B90" i="9"/>
  <c r="D90" i="9"/>
  <c r="C90" i="9"/>
  <c r="E90" i="9"/>
  <c r="G90" i="9"/>
  <c r="F90" i="9"/>
  <c r="B91" i="9"/>
  <c r="D91" i="9"/>
  <c r="C91" i="9"/>
  <c r="E91" i="9"/>
  <c r="G91" i="9"/>
  <c r="F91" i="9"/>
  <c r="B92" i="9"/>
  <c r="D92" i="9"/>
  <c r="C92" i="9"/>
  <c r="E92" i="9"/>
  <c r="G92" i="9"/>
  <c r="F92" i="9"/>
  <c r="B93" i="9"/>
  <c r="D93" i="9"/>
  <c r="C93" i="9"/>
  <c r="E93" i="9"/>
  <c r="G93" i="9"/>
  <c r="F93" i="9"/>
  <c r="B94" i="9"/>
  <c r="D94" i="9"/>
  <c r="C94" i="9"/>
  <c r="E94" i="9"/>
  <c r="G94" i="9"/>
  <c r="F94" i="9"/>
  <c r="B95" i="9"/>
  <c r="D95" i="9"/>
  <c r="C95" i="9"/>
  <c r="E95" i="9"/>
  <c r="G95" i="9"/>
  <c r="F95" i="9"/>
  <c r="B96" i="9"/>
  <c r="D96" i="9"/>
  <c r="C96" i="9"/>
  <c r="E96" i="9"/>
  <c r="G96" i="9"/>
  <c r="F96" i="9"/>
  <c r="B97" i="9"/>
  <c r="D97" i="9"/>
  <c r="C97" i="9"/>
  <c r="E97" i="9"/>
  <c r="G97" i="9"/>
  <c r="F97" i="9"/>
  <c r="B98" i="9"/>
  <c r="D98" i="9"/>
  <c r="C98" i="9"/>
  <c r="E98" i="9"/>
  <c r="G98" i="9"/>
  <c r="F98" i="9"/>
  <c r="B99" i="9"/>
  <c r="D99" i="9"/>
  <c r="C99" i="9"/>
  <c r="E99" i="9"/>
  <c r="G99" i="9"/>
  <c r="F99" i="9"/>
  <c r="B100" i="9"/>
  <c r="D100" i="9"/>
  <c r="C100" i="9"/>
  <c r="E100" i="9"/>
  <c r="G100" i="9"/>
  <c r="F100" i="9"/>
  <c r="B101" i="9"/>
  <c r="D101" i="9"/>
  <c r="C101" i="9"/>
  <c r="E101" i="9"/>
  <c r="G101" i="9"/>
  <c r="F101" i="9"/>
  <c r="B102" i="9"/>
  <c r="D102" i="9"/>
  <c r="C102" i="9"/>
  <c r="E102" i="9"/>
  <c r="G102" i="9"/>
  <c r="F102" i="9"/>
  <c r="B103" i="9"/>
  <c r="D103" i="9"/>
  <c r="C103" i="9"/>
  <c r="E103" i="9"/>
  <c r="G103" i="9"/>
  <c r="F103" i="9"/>
  <c r="B104" i="9"/>
  <c r="D104" i="9"/>
  <c r="C104" i="9"/>
  <c r="E104" i="9"/>
  <c r="G104" i="9"/>
  <c r="F104" i="9"/>
  <c r="B105" i="9"/>
  <c r="D105" i="9"/>
  <c r="C105" i="9"/>
  <c r="E105" i="9"/>
  <c r="G105" i="9"/>
  <c r="F105" i="9"/>
  <c r="B106" i="9"/>
  <c r="D106" i="9"/>
  <c r="C106" i="9"/>
  <c r="E106" i="9"/>
  <c r="G106" i="9"/>
  <c r="F106" i="9"/>
  <c r="B107" i="9"/>
  <c r="D107" i="9"/>
  <c r="C107" i="9"/>
  <c r="E107" i="9"/>
  <c r="G107" i="9"/>
  <c r="F107" i="9"/>
  <c r="B108" i="9"/>
  <c r="D108" i="9"/>
  <c r="C108" i="9"/>
  <c r="E108" i="9"/>
  <c r="G108" i="9"/>
  <c r="F108" i="9"/>
  <c r="B109" i="9"/>
  <c r="D109" i="9"/>
  <c r="C109" i="9"/>
  <c r="E109" i="9"/>
  <c r="G109" i="9"/>
  <c r="F109" i="9"/>
  <c r="B110" i="9"/>
  <c r="D110" i="9"/>
  <c r="C110" i="9"/>
  <c r="E110" i="9"/>
  <c r="G110" i="9"/>
  <c r="F110" i="9"/>
  <c r="B111" i="9"/>
  <c r="D111" i="9"/>
  <c r="C111" i="9"/>
  <c r="E111" i="9"/>
  <c r="G111" i="9"/>
  <c r="F111" i="9"/>
  <c r="B112" i="9"/>
  <c r="D112" i="9"/>
  <c r="C112" i="9"/>
  <c r="E112" i="9"/>
  <c r="G112" i="9"/>
  <c r="F112" i="9"/>
  <c r="B113" i="9"/>
  <c r="D113" i="9"/>
  <c r="C113" i="9"/>
  <c r="E113" i="9"/>
  <c r="G113" i="9"/>
  <c r="F113" i="9"/>
  <c r="B114" i="9"/>
  <c r="D114" i="9"/>
  <c r="C114" i="9"/>
  <c r="E114" i="9"/>
  <c r="G114" i="9"/>
  <c r="F114" i="9"/>
  <c r="B115" i="9"/>
  <c r="D115" i="9"/>
  <c r="C115" i="9"/>
  <c r="E115" i="9"/>
  <c r="G115" i="9"/>
  <c r="F115" i="9"/>
  <c r="B116" i="9"/>
  <c r="D116" i="9"/>
  <c r="C116" i="9"/>
  <c r="E116" i="9"/>
  <c r="G116" i="9"/>
  <c r="F116" i="9"/>
  <c r="B117" i="9"/>
  <c r="D117" i="9"/>
  <c r="C117" i="9"/>
  <c r="E117" i="9"/>
  <c r="G117" i="9"/>
  <c r="F117" i="9"/>
  <c r="B118" i="9"/>
  <c r="D118" i="9"/>
  <c r="C118" i="9"/>
  <c r="E118" i="9"/>
  <c r="G118" i="9"/>
  <c r="F118" i="9"/>
  <c r="B119" i="9"/>
  <c r="D119" i="9"/>
  <c r="C119" i="9"/>
  <c r="E119" i="9"/>
  <c r="G119" i="9"/>
  <c r="F119" i="9"/>
  <c r="B120" i="9"/>
  <c r="D120" i="9"/>
  <c r="C120" i="9"/>
  <c r="E120" i="9"/>
  <c r="G120" i="9"/>
  <c r="F120" i="9"/>
  <c r="B121" i="9"/>
  <c r="D121" i="9"/>
  <c r="C121" i="9"/>
  <c r="E121" i="9"/>
  <c r="G121" i="9"/>
  <c r="F121" i="9"/>
  <c r="B122" i="9"/>
  <c r="D122" i="9"/>
  <c r="C122" i="9"/>
  <c r="E122" i="9"/>
  <c r="G122" i="9"/>
  <c r="F122" i="9"/>
  <c r="B123" i="9"/>
  <c r="D123" i="9"/>
  <c r="C123" i="9"/>
  <c r="E123" i="9"/>
  <c r="G123" i="9"/>
  <c r="F123" i="9"/>
  <c r="B124" i="9"/>
  <c r="D124" i="9"/>
  <c r="C124" i="9"/>
  <c r="E124" i="9"/>
  <c r="G124" i="9"/>
  <c r="F124" i="9"/>
  <c r="B125" i="9"/>
  <c r="D125" i="9"/>
  <c r="C125" i="9"/>
  <c r="E125" i="9"/>
  <c r="G125" i="9"/>
  <c r="F125" i="9"/>
  <c r="B126" i="9"/>
  <c r="D126" i="9"/>
  <c r="C126" i="9"/>
  <c r="E126" i="9"/>
  <c r="G126" i="9"/>
  <c r="F126" i="9"/>
  <c r="B127" i="9"/>
  <c r="D127" i="9"/>
  <c r="C127" i="9"/>
  <c r="E127" i="9"/>
  <c r="G127" i="9"/>
  <c r="F127" i="9"/>
  <c r="B128" i="9"/>
  <c r="D128" i="9"/>
  <c r="C128" i="9"/>
  <c r="E128" i="9"/>
  <c r="G128" i="9"/>
  <c r="F128" i="9"/>
  <c r="B129" i="9"/>
  <c r="D129" i="9"/>
  <c r="C129" i="9"/>
  <c r="E129" i="9"/>
  <c r="G129" i="9"/>
  <c r="F129" i="9"/>
  <c r="B130" i="9"/>
  <c r="D130" i="9"/>
  <c r="C130" i="9"/>
  <c r="E130" i="9"/>
  <c r="G130" i="9"/>
  <c r="F130" i="9"/>
  <c r="B131" i="9"/>
  <c r="D131" i="9"/>
  <c r="C131" i="9"/>
  <c r="E131" i="9"/>
  <c r="G131" i="9"/>
  <c r="F131" i="9"/>
  <c r="B132" i="9"/>
  <c r="D132" i="9"/>
  <c r="C132" i="9"/>
  <c r="E132" i="9"/>
  <c r="G132" i="9"/>
  <c r="F132" i="9"/>
  <c r="B133" i="9"/>
  <c r="D133" i="9"/>
  <c r="C133" i="9"/>
  <c r="E133" i="9"/>
  <c r="G133" i="9"/>
  <c r="F133" i="9"/>
  <c r="B134" i="9"/>
  <c r="D134" i="9"/>
  <c r="C134" i="9"/>
  <c r="E134" i="9"/>
  <c r="G134" i="9"/>
  <c r="F134" i="9"/>
  <c r="B135" i="9"/>
  <c r="D135" i="9"/>
  <c r="C135" i="9"/>
  <c r="E135" i="9"/>
  <c r="G135" i="9"/>
  <c r="F135" i="9"/>
  <c r="B136" i="9"/>
  <c r="D136" i="9"/>
  <c r="C136" i="9"/>
  <c r="E136" i="9"/>
  <c r="G136" i="9"/>
  <c r="F136" i="9"/>
  <c r="B137" i="9"/>
  <c r="D137" i="9"/>
  <c r="C137" i="9"/>
  <c r="E137" i="9"/>
  <c r="G137" i="9"/>
  <c r="F137" i="9"/>
  <c r="B138" i="9"/>
  <c r="D138" i="9"/>
  <c r="C138" i="9"/>
  <c r="E138" i="9"/>
  <c r="G138" i="9"/>
  <c r="F138" i="9"/>
  <c r="B139" i="9"/>
  <c r="D139" i="9"/>
  <c r="C139" i="9"/>
  <c r="E139" i="9"/>
  <c r="G139" i="9"/>
  <c r="F139" i="9"/>
  <c r="B140" i="9"/>
  <c r="D140" i="9"/>
  <c r="C140" i="9"/>
  <c r="E140" i="9"/>
  <c r="G140" i="9"/>
  <c r="F140" i="9"/>
  <c r="B141" i="9"/>
  <c r="D141" i="9"/>
  <c r="C141" i="9"/>
  <c r="E141" i="9"/>
  <c r="G141" i="9"/>
  <c r="F141" i="9"/>
  <c r="B142" i="9"/>
  <c r="D142" i="9"/>
  <c r="C142" i="9"/>
  <c r="E142" i="9"/>
  <c r="G142" i="9"/>
  <c r="F142" i="9"/>
  <c r="B143" i="9"/>
  <c r="D143" i="9"/>
  <c r="C143" i="9"/>
  <c r="E143" i="9"/>
  <c r="G143" i="9"/>
  <c r="F143" i="9"/>
  <c r="B144" i="9"/>
  <c r="D144" i="9"/>
  <c r="C144" i="9"/>
  <c r="E144" i="9"/>
  <c r="G144" i="9"/>
  <c r="F144" i="9"/>
  <c r="B145" i="9"/>
  <c r="D145" i="9"/>
  <c r="C145" i="9"/>
  <c r="E145" i="9"/>
  <c r="G145" i="9"/>
  <c r="F145" i="9"/>
  <c r="B146" i="9"/>
  <c r="D146" i="9"/>
  <c r="C146" i="9"/>
  <c r="E146" i="9"/>
  <c r="G146" i="9"/>
  <c r="F146" i="9"/>
  <c r="B147" i="9"/>
  <c r="D147" i="9"/>
  <c r="C147" i="9"/>
  <c r="E147" i="9"/>
  <c r="G147" i="9"/>
  <c r="F147" i="9"/>
  <c r="B148" i="9"/>
  <c r="D148" i="9"/>
  <c r="C148" i="9"/>
  <c r="E148" i="9"/>
  <c r="G148" i="9"/>
  <c r="F148" i="9"/>
  <c r="B149" i="9"/>
  <c r="D149" i="9"/>
  <c r="C149" i="9"/>
  <c r="E149" i="9"/>
  <c r="G149" i="9"/>
  <c r="F149" i="9"/>
  <c r="B150" i="9"/>
  <c r="D150" i="9"/>
  <c r="C150" i="9"/>
  <c r="E150" i="9"/>
  <c r="G150" i="9"/>
  <c r="F150" i="9"/>
  <c r="B151" i="9"/>
  <c r="D151" i="9"/>
  <c r="C151" i="9"/>
  <c r="E151" i="9"/>
  <c r="G151" i="9"/>
  <c r="F151" i="9"/>
  <c r="B152" i="9"/>
  <c r="D152" i="9"/>
  <c r="C152" i="9"/>
  <c r="E152" i="9"/>
  <c r="G152" i="9"/>
  <c r="F152" i="9"/>
  <c r="B153" i="9"/>
  <c r="D153" i="9"/>
  <c r="C153" i="9"/>
  <c r="E153" i="9"/>
  <c r="G153" i="9"/>
  <c r="F153" i="9"/>
  <c r="B154" i="9"/>
  <c r="D154" i="9"/>
  <c r="C154" i="9"/>
  <c r="E154" i="9"/>
  <c r="G154" i="9"/>
  <c r="F154" i="9"/>
  <c r="B155" i="9"/>
  <c r="D155" i="9"/>
  <c r="C155" i="9"/>
  <c r="E155" i="9"/>
  <c r="G155" i="9"/>
  <c r="F155" i="9"/>
  <c r="B156" i="9"/>
  <c r="D156" i="9"/>
  <c r="C156" i="9"/>
  <c r="E156" i="9"/>
  <c r="G156" i="9"/>
  <c r="F156" i="9"/>
  <c r="B157" i="9"/>
  <c r="D157" i="9"/>
  <c r="C157" i="9"/>
  <c r="E157" i="9"/>
  <c r="G157" i="9"/>
  <c r="F157" i="9"/>
  <c r="B158" i="9"/>
  <c r="D158" i="9"/>
  <c r="C158" i="9"/>
  <c r="E158" i="9"/>
  <c r="G158" i="9"/>
  <c r="F158" i="9"/>
  <c r="B159" i="9"/>
  <c r="D159" i="9"/>
  <c r="C159" i="9"/>
  <c r="E159" i="9"/>
  <c r="G159" i="9"/>
  <c r="F159" i="9"/>
  <c r="B160" i="9"/>
  <c r="D160" i="9"/>
  <c r="C160" i="9"/>
  <c r="E160" i="9"/>
  <c r="G160" i="9"/>
  <c r="F160" i="9"/>
  <c r="B161" i="9"/>
  <c r="D161" i="9"/>
  <c r="C161" i="9"/>
  <c r="E161" i="9"/>
  <c r="G161" i="9"/>
  <c r="F161" i="9"/>
  <c r="B162" i="9"/>
  <c r="D162" i="9"/>
  <c r="C162" i="9"/>
  <c r="E162" i="9"/>
  <c r="G162" i="9"/>
  <c r="F162" i="9"/>
  <c r="B163" i="9"/>
  <c r="D163" i="9"/>
  <c r="C163" i="9"/>
  <c r="E163" i="9"/>
  <c r="G163" i="9"/>
  <c r="F163" i="9"/>
  <c r="B164" i="9"/>
  <c r="D164" i="9"/>
  <c r="C164" i="9"/>
  <c r="E164" i="9"/>
  <c r="G164" i="9"/>
  <c r="F164" i="9"/>
  <c r="B165" i="9"/>
  <c r="D165" i="9"/>
  <c r="C165" i="9"/>
  <c r="E165" i="9"/>
  <c r="G165" i="9"/>
  <c r="F165" i="9"/>
  <c r="B166" i="9"/>
  <c r="D166" i="9"/>
  <c r="C166" i="9"/>
  <c r="E166" i="9"/>
  <c r="G166" i="9"/>
  <c r="F166" i="9"/>
  <c r="B167" i="9"/>
  <c r="D167" i="9"/>
  <c r="C167" i="9"/>
  <c r="E167" i="9"/>
  <c r="G167" i="9"/>
  <c r="F167" i="9"/>
  <c r="B168" i="9"/>
  <c r="D168" i="9"/>
  <c r="C168" i="9"/>
  <c r="E168" i="9"/>
  <c r="G168" i="9"/>
  <c r="F168" i="9"/>
  <c r="B169" i="9"/>
  <c r="D169" i="9"/>
  <c r="C169" i="9"/>
  <c r="E169" i="9"/>
  <c r="G169" i="9"/>
  <c r="F169" i="9"/>
  <c r="B170" i="9"/>
  <c r="D170" i="9"/>
  <c r="C170" i="9"/>
  <c r="E170" i="9"/>
  <c r="G170" i="9"/>
  <c r="F170" i="9"/>
  <c r="B171" i="9"/>
  <c r="D171" i="9"/>
  <c r="C171" i="9"/>
  <c r="E171" i="9"/>
  <c r="G171" i="9"/>
  <c r="F171" i="9"/>
  <c r="B172" i="9"/>
  <c r="D172" i="9"/>
  <c r="C172" i="9"/>
  <c r="E172" i="9"/>
  <c r="G172" i="9"/>
  <c r="F172" i="9"/>
  <c r="B173" i="9"/>
  <c r="B51" i="14"/>
  <c r="B52" i="14"/>
  <c r="B220" i="12"/>
  <c r="D220" i="12"/>
  <c r="B219" i="12"/>
  <c r="H6" i="4"/>
  <c r="I12" i="9"/>
  <c r="J12" i="9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47" i="14"/>
  <c r="B48" i="14"/>
  <c r="B49" i="14"/>
  <c r="B50" i="14"/>
  <c r="B8" i="14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131" i="11"/>
  <c r="A132" i="11"/>
  <c r="A133" i="11"/>
  <c r="A134" i="11"/>
  <c r="A135" i="11"/>
  <c r="A136" i="11"/>
  <c r="A137" i="11"/>
  <c r="A138" i="11"/>
  <c r="A139" i="11"/>
  <c r="A140" i="11"/>
  <c r="A141" i="11"/>
  <c r="A142" i="11"/>
  <c r="A143" i="11"/>
  <c r="A144" i="11"/>
  <c r="A145" i="11"/>
  <c r="B17" i="8"/>
  <c r="B15" i="8"/>
  <c r="B13" i="8"/>
  <c r="B11" i="8"/>
  <c r="D17" i="8"/>
  <c r="G17" i="8"/>
  <c r="D15" i="8"/>
  <c r="G15" i="8"/>
  <c r="D13" i="8"/>
  <c r="G13" i="8"/>
  <c r="D11" i="8"/>
  <c r="G11" i="8"/>
  <c r="G9" i="8"/>
  <c r="G7" i="8"/>
  <c r="F17" i="8"/>
  <c r="F15" i="8"/>
  <c r="E17" i="8"/>
  <c r="E15" i="8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C190" i="12"/>
  <c r="B191" i="12"/>
  <c r="B192" i="12"/>
  <c r="B193" i="12"/>
  <c r="B194" i="12"/>
  <c r="B195" i="12"/>
  <c r="B196" i="12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209" i="12"/>
  <c r="B210" i="12"/>
  <c r="B211" i="12"/>
  <c r="B212" i="12"/>
  <c r="B213" i="12"/>
  <c r="B214" i="12"/>
  <c r="B215" i="12"/>
  <c r="B216" i="12"/>
  <c r="B217" i="12"/>
  <c r="B218" i="12"/>
  <c r="B170" i="12"/>
  <c r="B168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41" i="12"/>
  <c r="B136" i="12"/>
  <c r="B137" i="12"/>
  <c r="B138" i="12"/>
  <c r="B139" i="12"/>
  <c r="B13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15" i="12"/>
  <c r="B113" i="12"/>
  <c r="B109" i="12"/>
  <c r="B110" i="12"/>
  <c r="B111" i="12"/>
  <c r="B108" i="12"/>
  <c r="B96" i="12"/>
  <c r="B86" i="12"/>
  <c r="B76" i="12"/>
  <c r="B66" i="12"/>
  <c r="B56" i="12"/>
  <c r="B46" i="12"/>
  <c r="B36" i="12"/>
  <c r="B26" i="12"/>
  <c r="B16" i="12"/>
  <c r="B6" i="12"/>
  <c r="A106" i="12"/>
  <c r="A107" i="12"/>
  <c r="A108" i="12"/>
  <c r="A109" i="12"/>
  <c r="A110" i="12"/>
  <c r="A111" i="12"/>
  <c r="A112" i="12"/>
  <c r="A113" i="12"/>
  <c r="A114" i="12"/>
  <c r="A115" i="12"/>
  <c r="A116" i="12"/>
  <c r="A117" i="12"/>
  <c r="A118" i="12"/>
  <c r="A119" i="12"/>
  <c r="A120" i="12"/>
  <c r="A121" i="12"/>
  <c r="A122" i="12"/>
  <c r="A123" i="12"/>
  <c r="A124" i="12"/>
  <c r="A125" i="12"/>
  <c r="A126" i="12"/>
  <c r="A127" i="12"/>
  <c r="A128" i="12"/>
  <c r="A129" i="12"/>
  <c r="A130" i="12"/>
  <c r="A131" i="12"/>
  <c r="A132" i="12"/>
  <c r="A133" i="12"/>
  <c r="A134" i="12"/>
  <c r="A135" i="12"/>
  <c r="A136" i="12"/>
  <c r="A137" i="12"/>
  <c r="A138" i="12"/>
  <c r="A139" i="12"/>
  <c r="A140" i="12"/>
  <c r="A141" i="12"/>
  <c r="A142" i="12"/>
  <c r="A143" i="12"/>
  <c r="A144" i="12"/>
  <c r="A145" i="12"/>
  <c r="A146" i="12"/>
  <c r="A147" i="12"/>
  <c r="A148" i="12"/>
  <c r="A149" i="12"/>
  <c r="A150" i="12"/>
  <c r="A151" i="12"/>
  <c r="A152" i="12"/>
  <c r="A153" i="12"/>
  <c r="A154" i="12"/>
  <c r="A155" i="12"/>
  <c r="A156" i="12"/>
  <c r="A157" i="12"/>
  <c r="A158" i="12"/>
  <c r="A159" i="12"/>
  <c r="A160" i="12"/>
  <c r="A161" i="12"/>
  <c r="A162" i="12"/>
  <c r="A163" i="12"/>
  <c r="A164" i="12"/>
  <c r="A165" i="12"/>
  <c r="A166" i="12"/>
  <c r="A167" i="12"/>
  <c r="A168" i="12"/>
  <c r="A169" i="12"/>
  <c r="A170" i="12"/>
  <c r="A171" i="12"/>
  <c r="A172" i="12"/>
  <c r="A173" i="12"/>
  <c r="A174" i="12"/>
  <c r="A175" i="12"/>
  <c r="A176" i="12"/>
  <c r="A177" i="12"/>
  <c r="A178" i="12"/>
  <c r="A179" i="12"/>
  <c r="A180" i="12"/>
  <c r="A181" i="12"/>
  <c r="A182" i="12"/>
  <c r="A183" i="12"/>
  <c r="A184" i="12"/>
  <c r="A185" i="12"/>
  <c r="A186" i="12"/>
  <c r="A187" i="12"/>
  <c r="A188" i="12"/>
  <c r="A189" i="12"/>
  <c r="A190" i="12"/>
  <c r="A191" i="12"/>
  <c r="A192" i="12"/>
  <c r="A193" i="12"/>
  <c r="A194" i="12"/>
  <c r="A195" i="12"/>
  <c r="A196" i="12"/>
  <c r="A197" i="12"/>
  <c r="A198" i="12"/>
  <c r="A199" i="12"/>
  <c r="A200" i="12"/>
  <c r="A201" i="12"/>
  <c r="A202" i="12"/>
  <c r="A203" i="12"/>
  <c r="A204" i="12"/>
  <c r="A205" i="12"/>
  <c r="A206" i="12"/>
  <c r="A207" i="12"/>
  <c r="A208" i="12"/>
  <c r="A209" i="12"/>
  <c r="A210" i="12"/>
  <c r="A211" i="12"/>
  <c r="A212" i="12"/>
  <c r="A213" i="12"/>
  <c r="A214" i="12"/>
  <c r="A215" i="12"/>
  <c r="A216" i="12"/>
  <c r="A217" i="12"/>
  <c r="A218" i="12"/>
  <c r="A219" i="12"/>
  <c r="A220" i="12"/>
  <c r="A221" i="12"/>
  <c r="A222" i="12"/>
  <c r="A223" i="12"/>
  <c r="A224" i="12"/>
  <c r="A225" i="12"/>
  <c r="A226" i="12"/>
  <c r="A227" i="12"/>
  <c r="A228" i="12"/>
  <c r="A229" i="12"/>
  <c r="A230" i="12"/>
  <c r="A231" i="12"/>
  <c r="A232" i="12"/>
  <c r="A233" i="12"/>
  <c r="A234" i="12"/>
  <c r="A235" i="12"/>
  <c r="A236" i="12"/>
  <c r="A237" i="12"/>
  <c r="A238" i="12"/>
  <c r="A239" i="12"/>
  <c r="A240" i="12"/>
  <c r="A241" i="12"/>
  <c r="A242" i="12"/>
  <c r="A243" i="12"/>
  <c r="A244" i="12"/>
  <c r="A245" i="12"/>
  <c r="A246" i="12"/>
  <c r="A247" i="12"/>
  <c r="A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63" i="12"/>
  <c r="A264" i="12"/>
  <c r="A265" i="12"/>
  <c r="A266" i="12"/>
  <c r="A267" i="12"/>
  <c r="A268" i="12"/>
  <c r="A269" i="12"/>
  <c r="A270" i="12"/>
  <c r="A271" i="12"/>
  <c r="A272" i="12"/>
  <c r="A273" i="12"/>
  <c r="A274" i="12"/>
  <c r="A275" i="12"/>
  <c r="A276" i="12"/>
  <c r="A277" i="12"/>
  <c r="A278" i="12"/>
  <c r="A279" i="12"/>
  <c r="A280" i="12"/>
  <c r="A281" i="12"/>
  <c r="A282" i="12"/>
  <c r="A283" i="12"/>
  <c r="A284" i="12"/>
  <c r="A285" i="12"/>
  <c r="A286" i="12"/>
  <c r="A287" i="12"/>
  <c r="A288" i="12"/>
  <c r="A289" i="12"/>
  <c r="A290" i="12"/>
  <c r="A291" i="12"/>
  <c r="A292" i="12"/>
  <c r="A293" i="12"/>
  <c r="A294" i="12"/>
  <c r="A295" i="12"/>
  <c r="A296" i="12"/>
  <c r="A297" i="12"/>
  <c r="A298" i="12"/>
  <c r="A299" i="12"/>
  <c r="A300" i="12"/>
  <c r="A301" i="12"/>
  <c r="A302" i="12"/>
  <c r="A303" i="12"/>
  <c r="A304" i="12"/>
  <c r="A305" i="12"/>
  <c r="A306" i="12"/>
  <c r="A307" i="12"/>
  <c r="A308" i="12"/>
  <c r="A309" i="12"/>
  <c r="A310" i="12"/>
  <c r="A311" i="12"/>
  <c r="A312" i="12"/>
  <c r="A313" i="12"/>
  <c r="A314" i="12"/>
  <c r="A315" i="12"/>
  <c r="A316" i="12"/>
  <c r="A317" i="12"/>
  <c r="A318" i="12"/>
  <c r="A319" i="12"/>
  <c r="A320" i="12"/>
  <c r="A321" i="12"/>
  <c r="A322" i="12"/>
  <c r="A323" i="12"/>
  <c r="A324" i="12"/>
  <c r="A325" i="12"/>
  <c r="A326" i="12"/>
  <c r="A327" i="12"/>
  <c r="A328" i="12"/>
  <c r="A329" i="12"/>
  <c r="A330" i="12"/>
  <c r="A331" i="12"/>
  <c r="A332" i="12"/>
  <c r="A333" i="12"/>
  <c r="A334" i="12"/>
  <c r="A335" i="12"/>
  <c r="A336" i="12"/>
  <c r="A337" i="12"/>
  <c r="A338" i="12"/>
  <c r="A339" i="12"/>
  <c r="A340" i="12"/>
  <c r="A341" i="12"/>
  <c r="A342" i="12"/>
  <c r="A343" i="12"/>
  <c r="A344" i="12"/>
  <c r="A345" i="12"/>
  <c r="A346" i="12"/>
  <c r="A347" i="12"/>
  <c r="A348" i="12"/>
  <c r="A349" i="12"/>
  <c r="A350" i="12"/>
  <c r="A351" i="12"/>
  <c r="A352" i="12"/>
  <c r="A353" i="12"/>
  <c r="A354" i="12"/>
  <c r="A355" i="12"/>
  <c r="A35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C9" i="8"/>
  <c r="C11" i="8"/>
  <c r="C13" i="8"/>
  <c r="C15" i="8"/>
  <c r="C17" i="8"/>
  <c r="H17" i="8"/>
  <c r="I17" i="8"/>
  <c r="L17" i="8"/>
  <c r="K17" i="8"/>
  <c r="M17" i="8"/>
  <c r="N17" i="8"/>
  <c r="J17" i="8"/>
  <c r="H15" i="8"/>
  <c r="I15" i="8"/>
  <c r="L15" i="8"/>
  <c r="K15" i="8"/>
  <c r="M15" i="8"/>
  <c r="N15" i="8"/>
  <c r="J15" i="8"/>
  <c r="E9" i="8"/>
  <c r="E11" i="8"/>
  <c r="F9" i="8"/>
  <c r="F11" i="8"/>
  <c r="H13" i="8"/>
  <c r="I13" i="8"/>
  <c r="L13" i="8"/>
  <c r="K13" i="8"/>
  <c r="M13" i="8"/>
  <c r="N13" i="8"/>
  <c r="J13" i="8"/>
  <c r="H9" i="8"/>
  <c r="I9" i="8"/>
  <c r="L9" i="8"/>
  <c r="H7" i="8"/>
  <c r="K7" i="8"/>
  <c r="I7" i="8"/>
  <c r="L7" i="8"/>
  <c r="H11" i="8"/>
  <c r="I11" i="8"/>
  <c r="L11" i="8"/>
  <c r="K11" i="8"/>
  <c r="J7" i="8"/>
  <c r="M7" i="8"/>
  <c r="N7" i="8"/>
  <c r="K9" i="8"/>
  <c r="B174" i="9"/>
  <c r="I6" i="4"/>
  <c r="K6" i="4"/>
  <c r="F174" i="9"/>
  <c r="L6" i="4"/>
  <c r="C174" i="9"/>
  <c r="H7" i="4"/>
  <c r="K7" i="4"/>
  <c r="M11" i="8"/>
  <c r="N11" i="8"/>
  <c r="J11" i="8"/>
  <c r="J9" i="8"/>
  <c r="M9" i="8"/>
  <c r="N9" i="8"/>
  <c r="M6" i="4"/>
  <c r="D174" i="9"/>
  <c r="J6" i="4"/>
  <c r="G174" i="9"/>
  <c r="J7" i="4"/>
  <c r="G146" i="11"/>
  <c r="F146" i="11"/>
  <c r="M7" i="4"/>
  <c r="D146" i="11"/>
  <c r="I7" i="4"/>
  <c r="L7" i="4"/>
  <c r="B146" i="11"/>
  <c r="N6" i="4"/>
  <c r="E174" i="9"/>
  <c r="C146" i="11"/>
  <c r="N7" i="4"/>
  <c r="E146" i="11"/>
  <c r="C196" i="12"/>
  <c r="D226" i="12"/>
  <c r="C201" i="12"/>
  <c r="D231" i="12"/>
  <c r="C206" i="12"/>
  <c r="C211" i="12"/>
  <c r="D236" i="12"/>
  <c r="D241" i="12"/>
  <c r="C216" i="12"/>
  <c r="C221" i="12"/>
  <c r="D246" i="12"/>
  <c r="C226" i="12"/>
  <c r="D251" i="12"/>
  <c r="D256" i="12"/>
  <c r="C231" i="12"/>
  <c r="D261" i="12"/>
  <c r="C236" i="12"/>
  <c r="D266" i="12"/>
  <c r="C241" i="12"/>
  <c r="D271" i="12"/>
  <c r="C246" i="12"/>
  <c r="D276" i="12"/>
  <c r="C251" i="12"/>
  <c r="D281" i="12"/>
  <c r="C256" i="12"/>
  <c r="D286" i="12"/>
  <c r="C261" i="12"/>
  <c r="D291" i="12"/>
  <c r="C266" i="12"/>
  <c r="D296" i="12"/>
  <c r="C271" i="12"/>
  <c r="D301" i="12"/>
  <c r="C276" i="12"/>
  <c r="D306" i="12"/>
  <c r="C281" i="12"/>
  <c r="D311" i="12"/>
  <c r="C286" i="12"/>
  <c r="D316" i="12"/>
  <c r="C291" i="12"/>
  <c r="D321" i="12"/>
  <c r="C296" i="12"/>
  <c r="D326" i="12"/>
  <c r="C301" i="12"/>
  <c r="D331" i="12"/>
  <c r="C306" i="12"/>
  <c r="D336" i="12"/>
  <c r="C311" i="12"/>
  <c r="D341" i="12"/>
  <c r="C316" i="12"/>
  <c r="D346" i="12"/>
  <c r="C321" i="12"/>
  <c r="D351" i="12"/>
  <c r="C326" i="12"/>
  <c r="D356" i="12"/>
  <c r="D145" i="11"/>
  <c r="C145" i="11"/>
  <c r="E145" i="11"/>
  <c r="G145" i="11"/>
  <c r="F145" i="11"/>
  <c r="C331" i="12"/>
  <c r="C336" i="12"/>
  <c r="C341" i="12"/>
  <c r="C346" i="12"/>
  <c r="C351" i="12"/>
  <c r="C356" i="12"/>
  <c r="D173" i="9"/>
  <c r="C173" i="9"/>
  <c r="E173" i="9"/>
  <c r="G173" i="9"/>
  <c r="F173" i="9"/>
</calcChain>
</file>

<file path=xl/sharedStrings.xml><?xml version="1.0" encoding="utf-8"?>
<sst xmlns="http://schemas.openxmlformats.org/spreadsheetml/2006/main" count="121" uniqueCount="68">
  <si>
    <t>Back to index</t>
  </si>
  <si>
    <t>Bottom 90 % wealth group</t>
  </si>
  <si>
    <t xml:space="preserve">labor income share </t>
  </si>
  <si>
    <t>Pretax rate of return</t>
  </si>
  <si>
    <t>Saving
 rate</t>
  </si>
  <si>
    <t>Savings
 rate</t>
  </si>
  <si>
    <t>1970-1984</t>
  </si>
  <si>
    <t>GARBINTI, GOUPILLE-LEBRET and PIKETTY 2016 Wealth APPENDIX DATA</t>
  </si>
  <si>
    <t>This database supports our paper "Wealth Concentration in France 1800-2014: Methods, Estimates and Simulations"</t>
  </si>
  <si>
    <t>Steady-state 
Wealth share</t>
  </si>
  <si>
    <t>Bottom 90%</t>
  </si>
  <si>
    <t>Top 10%</t>
  </si>
  <si>
    <t>Index: Appendix E (Simulations: models and results)</t>
  </si>
  <si>
    <t>Top 10% steady state pretax income share</t>
  </si>
  <si>
    <t>Steady state pretax rate of return
r</t>
  </si>
  <si>
    <t>Steady state saving rate
s</t>
  </si>
  <si>
    <t xml:space="preserve">economy’s growth rate
g </t>
  </si>
  <si>
    <t>Steady-state Wealth- income ratio
β</t>
  </si>
  <si>
    <t>Steady-state Capital income share α</t>
  </si>
  <si>
    <t>Note: See GGP2016WealthAppendix section E for the technical details of the steady-state formula.</t>
  </si>
  <si>
    <t>Top 10% wealth group</t>
  </si>
  <si>
    <t>Table E1. Simulations of  top 10% steady-state wealth shares based on historical values</t>
  </si>
  <si>
    <t>Table E2. Steady-State wealth share for top 10% based on hypothtic scenarios</t>
  </si>
  <si>
    <t>Scenario 2:  High growth, high inequality of saving rates, high of rates of return</t>
  </si>
  <si>
    <t>Scenario 3:  High growth, high inequality of saving rates, low rates of return</t>
  </si>
  <si>
    <t>Scenario 4:  High growth, low inequality of saving rates, low rates of return</t>
  </si>
  <si>
    <t>Scenario 1: Low growth, high inequality of saving rates, low rates of return</t>
  </si>
  <si>
    <t>Scenario 5:  High growth, low inequality of saving rates, high rates of return</t>
  </si>
  <si>
    <t>Table E2. Simulations of  top 10% steady-state wealth shares based on hypothetic scenarios</t>
  </si>
  <si>
    <t>year</t>
  </si>
  <si>
    <t>Top 10% wealth share</t>
  </si>
  <si>
    <t>saving rate
st</t>
  </si>
  <si>
    <t>Top 10% pretax income share</t>
  </si>
  <si>
    <t>pretax rate of return
rt</t>
  </si>
  <si>
    <t>Wealth- income ratio
βt</t>
  </si>
  <si>
    <t>Capital income share αt</t>
  </si>
  <si>
    <t>Scenario 6:  Low growth, low inequality of saving rates, low rates of return</t>
  </si>
  <si>
    <t>Steady-state</t>
  </si>
  <si>
    <t>Fixed Parameters based on historical values over 1970-1984 period</t>
  </si>
  <si>
    <t>Convergence of steady-state wealth share and parameters of the economy</t>
  </si>
  <si>
    <t>Table E3. Simulations of  top 10% steady-state wealth share trajectories over 1984-2150 period</t>
  </si>
  <si>
    <t>Table E4. Simulations of  top 10% steady-state wealth share trajectories over 2012-2150 period</t>
  </si>
  <si>
    <t>Fixed Parameters based on historical values over 1984-2012 period</t>
  </si>
  <si>
    <t>Observed</t>
  </si>
  <si>
    <t>1984-2150</t>
  </si>
  <si>
    <t>2012-2150</t>
  </si>
  <si>
    <t>Steady-state top 10% wealh share
(Extracted from Appendix E Table E3 and E4 and Appendix B Table b1)</t>
  </si>
  <si>
    <t>r is the end-of period pretax rate of return (1984 for 1970-1984 period and 2012 for 1984-2012 period).</t>
  </si>
  <si>
    <t>Labor income shares and saving rates are averaged over the corresponding period.</t>
  </si>
  <si>
    <t>Figure E1. Steady-state top 10% wealth share, 1800-2150 (% total wealth)</t>
  </si>
  <si>
    <t>Part A: Steady-state wealth inequality</t>
  </si>
  <si>
    <t>Part B: Simulating the evolution of top 1% wealth share (1970-2012)</t>
  </si>
  <si>
    <t>Table E5.  Simulating the evolution of top 1% wealth share</t>
  </si>
  <si>
    <t>1970-2000</t>
  </si>
  <si>
    <t>1970-1995</t>
  </si>
  <si>
    <t>Note: See GGP2016WealthAppendix section E1 for the technical details of the simulations and the formulas used.</t>
  </si>
  <si>
    <t>Average capital gains by asset class</t>
  </si>
  <si>
    <t xml:space="preserve">Average capital gains and
 savings rates by asset class
</t>
  </si>
  <si>
    <t>Year</t>
  </si>
  <si>
    <t>Table E5. Simulating the evolution of top 1% wealth share</t>
  </si>
  <si>
    <t>Figure E2. Simulating the evolution of top 1% wealth share (1)</t>
  </si>
  <si>
    <t>Figure E3. Simulating the evolution of top 1% wealth share (2)</t>
  </si>
  <si>
    <t>Figure E4. Simulating the evolution of top 1% wealth share (3)</t>
  </si>
  <si>
    <t>Last updated: January, 18th 2017 ; Linked to WealthAppendixA, WealthAppendixB, exportresults_wealthcap</t>
  </si>
  <si>
    <t>1984-2014</t>
  </si>
  <si>
    <t>Table E4. Simulations of  top 10% steady-state wealth share trajectories over 2014-2150 period</t>
  </si>
  <si>
    <t>1970-2014</t>
  </si>
  <si>
    <t>Appendix E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</si>
</sst>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€_-;\-* #,##0.00\ _€_-;_-* &quot;-&quot;??\ _€_-;_-@_-"/>
    <numFmt numFmtId="164" formatCode="0.0%"/>
    <numFmt numFmtId="165" formatCode="General_)"/>
    <numFmt numFmtId="166" formatCode="#,##0.000"/>
    <numFmt numFmtId="167" formatCode="#,##0.0"/>
    <numFmt numFmtId="168" formatCode="#,##0.00__;\-#,##0.00__;#,##0.00__;@__"/>
    <numFmt numFmtId="169" formatCode="&quot;$&quot;#,##0_);\(&quot;$&quot;#,##0\)"/>
    <numFmt numFmtId="170" formatCode="_ * #,##0.00_ ;_ * \-#,##0.00_ ;_ * &quot;-&quot;??_ ;_ @_ "/>
    <numFmt numFmtId="171" formatCode="_ * #,##0.00_)\ _€_ ;_ * \(#,##0.00\)\ _€_ ;_ * &quot;-&quot;??_)\ _€_ ;_ @_ "/>
    <numFmt numFmtId="172" formatCode="\$#,##0\ ;\(\$#,##0\)"/>
    <numFmt numFmtId="173" formatCode="0.000%"/>
    <numFmt numFmtId="174" formatCode="0.00000%"/>
    <numFmt numFmtId="175" formatCode="0.0000000%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color indexed="9"/>
      <name val="Times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color indexed="8"/>
      <name val="Times"/>
      <family val="1"/>
    </font>
    <font>
      <sz val="12"/>
      <color indexed="24"/>
      <name val="Arial"/>
      <family val="2"/>
    </font>
    <font>
      <sz val="8"/>
      <name val="Helvetica"/>
      <family val="2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2"/>
      <color indexed="12"/>
      <name val="Calibri"/>
      <family val="2"/>
    </font>
    <font>
      <sz val="11"/>
      <color indexed="52"/>
      <name val="Calibri"/>
      <family val="2"/>
    </font>
    <font>
      <sz val="12"/>
      <color theme="1"/>
      <name val="Arial"/>
      <family val="2"/>
    </font>
    <font>
      <sz val="11"/>
      <color indexed="60"/>
      <name val="Calibri"/>
      <family val="2"/>
    </font>
    <font>
      <sz val="10"/>
      <name val="Verdana"/>
      <family val="2"/>
    </font>
    <font>
      <sz val="12"/>
      <color theme="1"/>
      <name val="Calibri"/>
      <family val="2"/>
      <scheme val="minor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  <family val="1"/>
    </font>
    <font>
      <sz val="12"/>
      <name val="Arial CE"/>
    </font>
    <font>
      <b/>
      <sz val="11"/>
      <color indexed="63"/>
      <name val="Calibri"/>
      <family val="2"/>
    </font>
    <font>
      <sz val="12"/>
      <color indexed="8"/>
      <name val="Calibri"/>
      <family val="2"/>
    </font>
    <font>
      <sz val="11"/>
      <name val="Calibri"/>
      <family val="2"/>
    </font>
    <font>
      <sz val="7"/>
      <name val="Helvetica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Times"/>
      <family val="1"/>
    </font>
    <font>
      <b/>
      <sz val="24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5F9F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dashed">
        <color auto="1"/>
      </top>
      <bottom/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21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5" fillId="0" borderId="0" applyFont="0" applyFill="0" applyBorder="0" applyAlignment="0" applyProtection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165" fontId="10" fillId="0" borderId="0">
      <alignment vertical="top"/>
    </xf>
    <xf numFmtId="0" fontId="11" fillId="16" borderId="4" applyNumberFormat="0" applyAlignment="0" applyProtection="0"/>
    <xf numFmtId="0" fontId="12" fillId="17" borderId="5" applyNumberFormat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13" fillId="0" borderId="0" applyFill="0" applyBorder="0">
      <alignment horizontal="right" vertical="top"/>
    </xf>
    <xf numFmtId="166" fontId="13" fillId="0" borderId="0" applyFill="0" applyBorder="0">
      <alignment horizontal="right" vertical="top"/>
    </xf>
    <xf numFmtId="3" fontId="13" fillId="0" borderId="0" applyFill="0" applyBorder="0">
      <alignment horizontal="right" vertical="top"/>
    </xf>
    <xf numFmtId="167" fontId="10" fillId="0" borderId="0" applyFont="0" applyFill="0" applyBorder="0">
      <alignment horizontal="right" vertical="top"/>
    </xf>
    <xf numFmtId="168" fontId="13" fillId="0" borderId="0" applyFont="0" applyFill="0" applyBorder="0" applyAlignment="0" applyProtection="0">
      <alignment horizontal="right" vertical="top"/>
    </xf>
    <xf numFmtId="166" fontId="13" fillId="0" borderId="0">
      <alignment horizontal="right" vertical="top"/>
    </xf>
    <xf numFmtId="3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4" fillId="0" borderId="0" applyFont="0" applyFill="0" applyBorder="0" applyAlignment="0" applyProtection="0"/>
    <xf numFmtId="170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3" fontId="14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9" fillId="4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7" borderId="4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171" fontId="25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5" fillId="0" borderId="0"/>
    <xf numFmtId="0" fontId="26" fillId="18" borderId="0" applyNumberFormat="0" applyBorder="0" applyAlignment="0" applyProtection="0"/>
    <xf numFmtId="0" fontId="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27" fillId="0" borderId="0"/>
    <xf numFmtId="0" fontId="5" fillId="0" borderId="0"/>
    <xf numFmtId="0" fontId="1" fillId="0" borderId="0"/>
    <xf numFmtId="0" fontId="28" fillId="0" borderId="0"/>
    <xf numFmtId="0" fontId="1" fillId="0" borderId="0"/>
    <xf numFmtId="0" fontId="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9" fillId="0" borderId="10" applyNumberFormat="0" applyFill="0" applyAlignment="0" applyProtection="0"/>
    <xf numFmtId="1" fontId="10" fillId="0" borderId="0">
      <alignment vertical="top" wrapText="1"/>
    </xf>
    <xf numFmtId="1" fontId="30" fillId="0" borderId="0" applyFill="0" applyBorder="0" applyProtection="0"/>
    <xf numFmtId="1" fontId="29" fillId="0" borderId="0" applyFont="0" applyFill="0" applyBorder="0" applyProtection="0">
      <alignment vertical="center"/>
    </xf>
    <xf numFmtId="1" fontId="31" fillId="0" borderId="0">
      <alignment horizontal="right" vertical="top"/>
    </xf>
    <xf numFmtId="0" fontId="32" fillId="0" borderId="0"/>
    <xf numFmtId="1" fontId="13" fillId="0" borderId="0" applyNumberFormat="0" applyFill="0" applyBorder="0">
      <alignment vertical="top"/>
    </xf>
    <xf numFmtId="0" fontId="5" fillId="19" borderId="11" applyNumberFormat="0" applyFont="0" applyAlignment="0" applyProtection="0"/>
    <xf numFmtId="0" fontId="33" fillId="16" borderId="12" applyNumberForma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" fillId="0" borderId="0"/>
    <xf numFmtId="0" fontId="5" fillId="0" borderId="0"/>
    <xf numFmtId="2" fontId="5" fillId="0" borderId="0" applyFont="0" applyFill="0" applyBorder="0" applyProtection="0">
      <alignment horizontal="right"/>
    </xf>
    <xf numFmtId="2" fontId="5" fillId="0" borderId="0" applyFont="0" applyFill="0" applyBorder="0" applyProtection="0">
      <alignment horizontal="right"/>
    </xf>
    <xf numFmtId="0" fontId="36" fillId="0" borderId="1">
      <alignment horizontal="center"/>
    </xf>
    <xf numFmtId="49" fontId="13" fillId="0" borderId="0" applyFill="0" applyBorder="0" applyAlignment="0" applyProtection="0">
      <alignment vertical="top"/>
    </xf>
    <xf numFmtId="0" fontId="37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2" fontId="14" fillId="0" borderId="0" applyFont="0" applyFill="0" applyBorder="0" applyAlignment="0" applyProtection="0"/>
    <xf numFmtId="0" fontId="38" fillId="0" borderId="0" applyNumberFormat="0" applyFill="0" applyBorder="0" applyAlignment="0" applyProtection="0"/>
    <xf numFmtId="1" fontId="39" fillId="0" borderId="0">
      <alignment vertical="top" wrapText="1"/>
    </xf>
    <xf numFmtId="9" fontId="1" fillId="0" borderId="0" applyFont="0" applyFill="0" applyBorder="0" applyAlignment="0" applyProtection="0"/>
  </cellStyleXfs>
  <cellXfs count="207">
    <xf numFmtId="0" fontId="0" fillId="0" borderId="0" xfId="0"/>
    <xf numFmtId="0" fontId="4" fillId="0" borderId="0" xfId="1" applyFont="1" applyAlignment="1" applyProtection="1"/>
    <xf numFmtId="0" fontId="1" fillId="0" borderId="0" xfId="2"/>
    <xf numFmtId="0" fontId="2" fillId="0" borderId="0" xfId="2" applyFont="1"/>
    <xf numFmtId="0" fontId="1" fillId="0" borderId="0" xfId="2" applyFont="1" applyBorder="1" applyAlignment="1">
      <alignment vertical="center"/>
    </xf>
    <xf numFmtId="0" fontId="1" fillId="0" borderId="0" xfId="2" applyAlignment="1">
      <alignment horizontal="center" vertical="center" wrapText="1"/>
    </xf>
    <xf numFmtId="164" fontId="1" fillId="0" borderId="0" xfId="3" applyNumberFormat="1" applyFon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0" xfId="2" applyBorder="1"/>
    <xf numFmtId="0" fontId="1" fillId="0" borderId="0" xfId="2" applyBorder="1" applyAlignment="1"/>
    <xf numFmtId="0" fontId="40" fillId="20" borderId="0" xfId="65" applyFont="1" applyFill="1" applyBorder="1" applyAlignment="1">
      <alignment horizontal="center"/>
    </xf>
    <xf numFmtId="0" fontId="41" fillId="20" borderId="0" xfId="65" applyFont="1" applyFill="1" applyAlignment="1">
      <alignment horizontal="center"/>
    </xf>
    <xf numFmtId="0" fontId="5" fillId="0" borderId="0" xfId="62"/>
    <xf numFmtId="0" fontId="42" fillId="21" borderId="13" xfId="0" applyFont="1" applyFill="1" applyBorder="1" applyAlignment="1">
      <alignment horizontal="center" vertical="center"/>
    </xf>
    <xf numFmtId="0" fontId="43" fillId="0" borderId="0" xfId="62" applyFont="1" applyAlignment="1">
      <alignment horizontal="center" vertical="center"/>
    </xf>
    <xf numFmtId="0" fontId="42" fillId="21" borderId="14" xfId="62" applyFont="1" applyFill="1" applyBorder="1" applyAlignment="1">
      <alignment horizontal="center"/>
    </xf>
    <xf numFmtId="9" fontId="45" fillId="0" borderId="26" xfId="2" applyNumberFormat="1" applyFont="1" applyBorder="1" applyAlignment="1">
      <alignment horizontal="center" vertical="center" wrapText="1"/>
    </xf>
    <xf numFmtId="9" fontId="45" fillId="0" borderId="28" xfId="2" applyNumberFormat="1" applyFont="1" applyBorder="1" applyAlignment="1">
      <alignment horizontal="center" vertical="center" wrapText="1"/>
    </xf>
    <xf numFmtId="0" fontId="45" fillId="0" borderId="23" xfId="2" applyFont="1" applyBorder="1" applyAlignment="1">
      <alignment horizontal="center" vertical="center" wrapText="1"/>
    </xf>
    <xf numFmtId="0" fontId="3" fillId="22" borderId="0" xfId="1" applyFill="1" applyAlignment="1" applyProtection="1"/>
    <xf numFmtId="164" fontId="1" fillId="0" borderId="0" xfId="2" applyNumberFormat="1" applyFont="1" applyBorder="1" applyAlignment="1">
      <alignment horizontal="center" vertical="center"/>
    </xf>
    <xf numFmtId="164" fontId="1" fillId="0" borderId="0" xfId="2" applyNumberFormat="1" applyAlignment="1">
      <alignment horizontal="center" vertical="center"/>
    </xf>
    <xf numFmtId="0" fontId="45" fillId="0" borderId="24" xfId="2" applyFont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9" fontId="45" fillId="0" borderId="30" xfId="2" applyNumberFormat="1" applyFont="1" applyBorder="1" applyAlignment="1">
      <alignment horizontal="center" vertical="center" wrapText="1"/>
    </xf>
    <xf numFmtId="9" fontId="45" fillId="0" borderId="34" xfId="2" applyNumberFormat="1" applyFont="1" applyBorder="1" applyAlignment="1">
      <alignment horizontal="center" vertical="center" wrapText="1"/>
    </xf>
    <xf numFmtId="0" fontId="0" fillId="0" borderId="0" xfId="2" applyFont="1" applyBorder="1" applyAlignment="1"/>
    <xf numFmtId="0" fontId="45" fillId="0" borderId="2" xfId="2" applyFont="1" applyBorder="1"/>
    <xf numFmtId="164" fontId="45" fillId="0" borderId="25" xfId="2" applyNumberFormat="1" applyFont="1" applyBorder="1" applyAlignment="1">
      <alignment horizontal="center" vertical="center" wrapText="1"/>
    </xf>
    <xf numFmtId="164" fontId="45" fillId="0" borderId="26" xfId="2" applyNumberFormat="1" applyFont="1" applyBorder="1" applyAlignment="1">
      <alignment horizontal="center" vertical="center" wrapText="1"/>
    </xf>
    <xf numFmtId="0" fontId="45" fillId="0" borderId="41" xfId="2" applyFont="1" applyBorder="1" applyAlignment="1">
      <alignment horizontal="center" vertical="center" wrapText="1"/>
    </xf>
    <xf numFmtId="164" fontId="45" fillId="0" borderId="42" xfId="2" applyNumberFormat="1" applyFont="1" applyBorder="1" applyAlignment="1">
      <alignment horizontal="center" vertical="center" wrapText="1"/>
    </xf>
    <xf numFmtId="0" fontId="45" fillId="0" borderId="30" xfId="2" applyFont="1" applyBorder="1"/>
    <xf numFmtId="0" fontId="45" fillId="0" borderId="34" xfId="2" applyFont="1" applyBorder="1" applyAlignment="1">
      <alignment horizontal="left" vertical="center"/>
    </xf>
    <xf numFmtId="164" fontId="45" fillId="0" borderId="0" xfId="2" applyNumberFormat="1" applyFont="1" applyBorder="1" applyAlignment="1">
      <alignment horizontal="center" vertical="center" wrapText="1"/>
    </xf>
    <xf numFmtId="164" fontId="1" fillId="0" borderId="0" xfId="120" applyNumberFormat="1" applyBorder="1" applyAlignment="1"/>
    <xf numFmtId="0" fontId="45" fillId="0" borderId="0" xfId="2" applyFont="1" applyBorder="1" applyAlignment="1">
      <alignment horizontal="left" vertical="center"/>
    </xf>
    <xf numFmtId="9" fontId="45" fillId="0" borderId="0" xfId="2" applyNumberFormat="1" applyFont="1" applyBorder="1" applyAlignment="1">
      <alignment horizontal="center" vertical="center" wrapText="1"/>
    </xf>
    <xf numFmtId="9" fontId="1" fillId="0" borderId="0" xfId="120" applyFont="1" applyBorder="1" applyAlignment="1">
      <alignment horizontal="center" vertical="center" wrapText="1"/>
    </xf>
    <xf numFmtId="164" fontId="1" fillId="0" borderId="0" xfId="120" applyNumberFormat="1" applyBorder="1" applyAlignment="1">
      <alignment horizontal="center" vertical="center"/>
    </xf>
    <xf numFmtId="164" fontId="1" fillId="0" borderId="0" xfId="2" applyNumberFormat="1" applyBorder="1" applyAlignment="1">
      <alignment horizontal="center" vertical="center"/>
    </xf>
    <xf numFmtId="9" fontId="1" fillId="0" borderId="0" xfId="120" applyBorder="1" applyAlignment="1">
      <alignment horizontal="center" vertical="center"/>
    </xf>
    <xf numFmtId="164" fontId="45" fillId="0" borderId="40" xfId="2" applyNumberFormat="1" applyFont="1" applyBorder="1" applyAlignment="1">
      <alignment horizontal="center" vertical="center" wrapText="1"/>
    </xf>
    <xf numFmtId="164" fontId="45" fillId="0" borderId="27" xfId="2" applyNumberFormat="1" applyFont="1" applyBorder="1" applyAlignment="1">
      <alignment horizontal="center" vertical="center" wrapText="1"/>
    </xf>
    <xf numFmtId="164" fontId="45" fillId="0" borderId="28" xfId="2" applyNumberFormat="1" applyFont="1" applyBorder="1" applyAlignment="1">
      <alignment horizontal="center" vertical="center" wrapText="1"/>
    </xf>
    <xf numFmtId="0" fontId="45" fillId="0" borderId="3" xfId="2" applyFont="1" applyBorder="1"/>
    <xf numFmtId="164" fontId="1" fillId="0" borderId="17" xfId="2" applyNumberFormat="1" applyBorder="1" applyAlignment="1">
      <alignment horizontal="center" vertical="center"/>
    </xf>
    <xf numFmtId="164" fontId="45" fillId="0" borderId="19" xfId="2" applyNumberFormat="1" applyFont="1" applyBorder="1" applyAlignment="1">
      <alignment horizontal="center" vertical="center" wrapText="1"/>
    </xf>
    <xf numFmtId="0" fontId="44" fillId="0" borderId="3" xfId="2" applyFont="1" applyBorder="1" applyAlignment="1">
      <alignment horizontal="left" vertical="center"/>
    </xf>
    <xf numFmtId="0" fontId="44" fillId="0" borderId="3" xfId="2" applyFont="1" applyBorder="1" applyAlignment="1">
      <alignment vertical="center"/>
    </xf>
    <xf numFmtId="0" fontId="44" fillId="0" borderId="0" xfId="2" applyFont="1" applyBorder="1" applyAlignment="1">
      <alignment vertical="center"/>
    </xf>
    <xf numFmtId="0" fontId="45" fillId="0" borderId="17" xfId="2" applyFont="1" applyBorder="1" applyAlignment="1">
      <alignment horizontal="center" vertical="center" wrapText="1"/>
    </xf>
    <xf numFmtId="0" fontId="44" fillId="0" borderId="17" xfId="2" applyFont="1" applyBorder="1" applyAlignment="1">
      <alignment vertical="center"/>
    </xf>
    <xf numFmtId="9" fontId="44" fillId="0" borderId="3" xfId="2" applyNumberFormat="1" applyFont="1" applyBorder="1" applyAlignment="1">
      <alignment horizontal="center" vertical="center" wrapText="1"/>
    </xf>
    <xf numFmtId="9" fontId="44" fillId="0" borderId="17" xfId="2" applyNumberFormat="1" applyFont="1" applyBorder="1" applyAlignment="1">
      <alignment horizontal="center" vertical="center" wrapText="1"/>
    </xf>
    <xf numFmtId="9" fontId="44" fillId="0" borderId="18" xfId="2" applyNumberFormat="1" applyFont="1" applyBorder="1" applyAlignment="1">
      <alignment horizontal="center" vertical="center" wrapText="1"/>
    </xf>
    <xf numFmtId="9" fontId="44" fillId="0" borderId="43" xfId="2" applyNumberFormat="1" applyFont="1" applyBorder="1" applyAlignment="1">
      <alignment horizontal="center" vertical="center" wrapText="1"/>
    </xf>
    <xf numFmtId="164" fontId="1" fillId="0" borderId="0" xfId="120" applyNumberFormat="1" applyFont="1" applyBorder="1" applyAlignment="1">
      <alignment horizontal="center" vertical="center"/>
    </xf>
    <xf numFmtId="0" fontId="1" fillId="0" borderId="0" xfId="2" applyFont="1" applyBorder="1" applyAlignment="1"/>
    <xf numFmtId="0" fontId="1" fillId="0" borderId="0" xfId="2" applyFont="1" applyBorder="1"/>
    <xf numFmtId="0" fontId="45" fillId="0" borderId="0" xfId="2" applyFont="1" applyBorder="1"/>
    <xf numFmtId="0" fontId="1" fillId="0" borderId="0" xfId="2" applyFont="1" applyBorder="1" applyAlignment="1">
      <alignment vertical="center" wrapText="1"/>
    </xf>
    <xf numFmtId="0" fontId="45" fillId="0" borderId="0" xfId="2" applyFont="1" applyBorder="1" applyAlignment="1">
      <alignment vertical="center"/>
    </xf>
    <xf numFmtId="0" fontId="45" fillId="0" borderId="0" xfId="2" applyFont="1" applyBorder="1" applyAlignment="1">
      <alignment vertical="center" wrapText="1"/>
    </xf>
    <xf numFmtId="0" fontId="45" fillId="0" borderId="0" xfId="2" applyFont="1" applyBorder="1" applyAlignment="1">
      <alignment horizontal="center" vertical="center" wrapText="1"/>
    </xf>
    <xf numFmtId="0" fontId="45" fillId="0" borderId="46" xfId="2" applyFont="1" applyBorder="1" applyAlignment="1">
      <alignment horizontal="center" vertical="center" wrapText="1"/>
    </xf>
    <xf numFmtId="0" fontId="45" fillId="0" borderId="47" xfId="2" applyFont="1" applyBorder="1" applyAlignment="1">
      <alignment horizontal="center" vertical="center" wrapText="1"/>
    </xf>
    <xf numFmtId="0" fontId="45" fillId="0" borderId="48" xfId="2" applyFont="1" applyBorder="1" applyAlignment="1">
      <alignment horizontal="center" vertical="center" wrapText="1"/>
    </xf>
    <xf numFmtId="9" fontId="1" fillId="0" borderId="0" xfId="120" applyNumberFormat="1" applyFont="1" applyBorder="1" applyAlignment="1">
      <alignment horizontal="center" vertical="center"/>
    </xf>
    <xf numFmtId="174" fontId="45" fillId="0" borderId="0" xfId="2" applyNumberFormat="1" applyFont="1" applyBorder="1" applyAlignment="1">
      <alignment horizontal="center" vertical="center" wrapText="1"/>
    </xf>
    <xf numFmtId="164" fontId="1" fillId="0" borderId="0" xfId="2" applyNumberFormat="1" applyFont="1" applyBorder="1"/>
    <xf numFmtId="164" fontId="1" fillId="0" borderId="0" xfId="2" applyNumberFormat="1"/>
    <xf numFmtId="10" fontId="1" fillId="0" borderId="0" xfId="2" applyNumberFormat="1"/>
    <xf numFmtId="173" fontId="1" fillId="0" borderId="0" xfId="2" applyNumberFormat="1"/>
    <xf numFmtId="174" fontId="1" fillId="0" borderId="0" xfId="2" applyNumberFormat="1"/>
    <xf numFmtId="175" fontId="1" fillId="0" borderId="0" xfId="2" applyNumberFormat="1"/>
    <xf numFmtId="9" fontId="1" fillId="0" borderId="0" xfId="120"/>
    <xf numFmtId="164" fontId="1" fillId="0" borderId="0" xfId="120" applyNumberFormat="1"/>
    <xf numFmtId="0" fontId="0" fillId="0" borderId="0" xfId="2" applyFont="1" applyAlignment="1">
      <alignment horizontal="center" vertical="center" wrapText="1"/>
    </xf>
    <xf numFmtId="164" fontId="0" fillId="0" borderId="0" xfId="2" applyNumberFormat="1" applyFont="1" applyAlignment="1">
      <alignment horizontal="center" vertical="center"/>
    </xf>
    <xf numFmtId="0" fontId="0" fillId="0" borderId="0" xfId="2" applyFont="1"/>
    <xf numFmtId="164" fontId="45" fillId="0" borderId="49" xfId="2" applyNumberFormat="1" applyFont="1" applyBorder="1" applyAlignment="1">
      <alignment horizontal="center" vertical="center" wrapText="1"/>
    </xf>
    <xf numFmtId="164" fontId="45" fillId="0" borderId="50" xfId="2" applyNumberFormat="1" applyFont="1" applyBorder="1" applyAlignment="1">
      <alignment horizontal="center" vertical="center" wrapText="1"/>
    </xf>
    <xf numFmtId="164" fontId="45" fillId="0" borderId="53" xfId="2" applyNumberFormat="1" applyFont="1" applyBorder="1" applyAlignment="1">
      <alignment horizontal="center" vertical="center" wrapText="1"/>
    </xf>
    <xf numFmtId="164" fontId="1" fillId="0" borderId="3" xfId="2" applyNumberFormat="1" applyFont="1" applyBorder="1" applyAlignment="1">
      <alignment horizontal="center" vertical="center"/>
    </xf>
    <xf numFmtId="164" fontId="0" fillId="0" borderId="0" xfId="2" applyNumberFormat="1" applyFont="1" applyBorder="1" applyAlignment="1">
      <alignment horizontal="center" vertical="center"/>
    </xf>
    <xf numFmtId="164" fontId="1" fillId="0" borderId="3" xfId="120" applyNumberFormat="1" applyFont="1" applyBorder="1" applyAlignment="1">
      <alignment horizontal="center" vertical="center"/>
    </xf>
    <xf numFmtId="0" fontId="46" fillId="0" borderId="0" xfId="2" applyFont="1" applyBorder="1" applyAlignment="1">
      <alignment vertical="center"/>
    </xf>
    <xf numFmtId="0" fontId="2" fillId="0" borderId="20" xfId="2" applyFont="1" applyBorder="1" applyAlignment="1"/>
    <xf numFmtId="164" fontId="2" fillId="0" borderId="20" xfId="120" applyNumberFormat="1" applyFont="1" applyBorder="1" applyAlignment="1">
      <alignment horizontal="center" vertical="center"/>
    </xf>
    <xf numFmtId="164" fontId="2" fillId="0" borderId="21" xfId="120" applyNumberFormat="1" applyFont="1" applyBorder="1" applyAlignment="1">
      <alignment horizontal="center" vertical="center"/>
    </xf>
    <xf numFmtId="9" fontId="2" fillId="0" borderId="21" xfId="120" applyNumberFormat="1" applyFont="1" applyBorder="1" applyAlignment="1">
      <alignment horizontal="center" vertical="center"/>
    </xf>
    <xf numFmtId="164" fontId="2" fillId="0" borderId="21" xfId="2" applyNumberFormat="1" applyFont="1" applyBorder="1" applyAlignment="1">
      <alignment horizontal="center" vertical="center"/>
    </xf>
    <xf numFmtId="164" fontId="2" fillId="0" borderId="22" xfId="2" applyNumberFormat="1" applyFont="1" applyBorder="1" applyAlignment="1">
      <alignment horizontal="center" vertical="center"/>
    </xf>
    <xf numFmtId="0" fontId="5" fillId="0" borderId="3" xfId="63" applyBorder="1"/>
    <xf numFmtId="0" fontId="5" fillId="0" borderId="36" xfId="63" applyBorder="1" applyAlignment="1">
      <alignment horizontal="center" vertical="center"/>
    </xf>
    <xf numFmtId="0" fontId="5" fillId="0" borderId="36" xfId="63" applyBorder="1" applyAlignment="1">
      <alignment horizontal="center" vertical="center" wrapText="1"/>
    </xf>
    <xf numFmtId="0" fontId="5" fillId="0" borderId="37" xfId="63" applyBorder="1" applyAlignment="1">
      <alignment horizontal="center" vertical="center" wrapText="1"/>
    </xf>
    <xf numFmtId="0" fontId="43" fillId="0" borderId="3" xfId="63" applyFont="1" applyBorder="1" applyAlignment="1">
      <alignment horizontal="center" vertical="center" wrapText="1"/>
    </xf>
    <xf numFmtId="9" fontId="5" fillId="0" borderId="25" xfId="63" applyNumberFormat="1" applyBorder="1"/>
    <xf numFmtId="0" fontId="5" fillId="0" borderId="25" xfId="63" applyBorder="1"/>
    <xf numFmtId="0" fontId="5" fillId="0" borderId="26" xfId="63" applyBorder="1"/>
    <xf numFmtId="0" fontId="43" fillId="0" borderId="3" xfId="63" applyFont="1" applyBorder="1" applyAlignment="1">
      <alignment horizontal="center" vertical="center"/>
    </xf>
    <xf numFmtId="0" fontId="43" fillId="0" borderId="55" xfId="63" applyFont="1" applyBorder="1" applyAlignment="1">
      <alignment horizontal="center" vertical="center"/>
    </xf>
    <xf numFmtId="0" fontId="43" fillId="0" borderId="56" xfId="63" applyFont="1" applyBorder="1" applyAlignment="1">
      <alignment horizontal="center" vertical="center"/>
    </xf>
    <xf numFmtId="164" fontId="5" fillId="0" borderId="25" xfId="63" applyNumberFormat="1" applyBorder="1" applyAlignment="1">
      <alignment horizontal="center" vertical="center"/>
    </xf>
    <xf numFmtId="164" fontId="5" fillId="0" borderId="26" xfId="63" applyNumberFormat="1" applyBorder="1" applyAlignment="1">
      <alignment horizontal="center" vertical="center"/>
    </xf>
    <xf numFmtId="164" fontId="5" fillId="0" borderId="25" xfId="120" applyNumberFormat="1" applyFont="1" applyBorder="1" applyAlignment="1">
      <alignment horizontal="center" vertical="center"/>
    </xf>
    <xf numFmtId="164" fontId="5" fillId="0" borderId="26" xfId="120" applyNumberFormat="1" applyFont="1" applyBorder="1" applyAlignment="1">
      <alignment horizontal="center" vertical="center"/>
    </xf>
    <xf numFmtId="0" fontId="43" fillId="0" borderId="18" xfId="63" applyFont="1" applyBorder="1" applyAlignment="1">
      <alignment horizontal="center" vertical="center"/>
    </xf>
    <xf numFmtId="0" fontId="5" fillId="0" borderId="27" xfId="63" applyBorder="1"/>
    <xf numFmtId="164" fontId="5" fillId="0" borderId="27" xfId="120" applyNumberFormat="1" applyFont="1" applyBorder="1" applyAlignment="1">
      <alignment horizontal="center" vertical="center"/>
    </xf>
    <xf numFmtId="164" fontId="5" fillId="0" borderId="28" xfId="63" applyNumberForma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vertical="center"/>
    </xf>
    <xf numFmtId="0" fontId="0" fillId="0" borderId="0" xfId="2" applyFont="1" applyBorder="1" applyAlignment="1">
      <alignment vertical="center" wrapText="1"/>
    </xf>
    <xf numFmtId="0" fontId="45" fillId="0" borderId="3" xfId="2" applyFont="1" applyBorder="1" applyAlignment="1">
      <alignment horizontal="center" vertical="center" wrapText="1"/>
    </xf>
    <xf numFmtId="164" fontId="45" fillId="0" borderId="0" xfId="3" applyNumberFormat="1" applyFont="1" applyBorder="1" applyAlignment="1">
      <alignment horizontal="center" vertical="center"/>
    </xf>
    <xf numFmtId="164" fontId="45" fillId="0" borderId="19" xfId="3" applyNumberFormat="1" applyFont="1" applyBorder="1" applyAlignment="1">
      <alignment horizontal="center" vertical="center"/>
    </xf>
    <xf numFmtId="164" fontId="45" fillId="0" borderId="25" xfId="3" applyNumberFormat="1" applyFont="1" applyBorder="1" applyAlignment="1">
      <alignment horizontal="center" vertical="center"/>
    </xf>
    <xf numFmtId="9" fontId="45" fillId="0" borderId="30" xfId="120" applyFont="1" applyBorder="1" applyAlignment="1">
      <alignment horizontal="center" vertical="center" wrapText="1"/>
    </xf>
    <xf numFmtId="164" fontId="45" fillId="0" borderId="25" xfId="120" applyNumberFormat="1" applyFont="1" applyBorder="1" applyAlignment="1">
      <alignment horizontal="center" vertical="center"/>
    </xf>
    <xf numFmtId="164" fontId="45" fillId="0" borderId="25" xfId="2" applyNumberFormat="1" applyFont="1" applyBorder="1" applyAlignment="1">
      <alignment horizontal="center" vertical="center"/>
    </xf>
    <xf numFmtId="9" fontId="45" fillId="0" borderId="25" xfId="120" applyFont="1" applyBorder="1" applyAlignment="1">
      <alignment horizontal="center" vertical="center"/>
    </xf>
    <xf numFmtId="164" fontId="45" fillId="0" borderId="26" xfId="2" applyNumberFormat="1" applyFont="1" applyBorder="1" applyAlignment="1">
      <alignment horizontal="center" vertical="center"/>
    </xf>
    <xf numFmtId="164" fontId="45" fillId="0" borderId="27" xfId="3" applyNumberFormat="1" applyFont="1" applyBorder="1" applyAlignment="1">
      <alignment horizontal="center" vertical="center"/>
    </xf>
    <xf numFmtId="9" fontId="45" fillId="0" borderId="34" xfId="120" applyFont="1" applyBorder="1" applyAlignment="1">
      <alignment horizontal="center" vertical="center" wrapText="1"/>
    </xf>
    <xf numFmtId="164" fontId="45" fillId="0" borderId="27" xfId="120" applyNumberFormat="1" applyFont="1" applyBorder="1" applyAlignment="1">
      <alignment horizontal="center" vertical="center"/>
    </xf>
    <xf numFmtId="164" fontId="45" fillId="0" borderId="27" xfId="2" applyNumberFormat="1" applyFont="1" applyBorder="1" applyAlignment="1">
      <alignment horizontal="center" vertical="center"/>
    </xf>
    <xf numFmtId="9" fontId="45" fillId="0" borderId="27" xfId="120" applyFont="1" applyBorder="1" applyAlignment="1">
      <alignment horizontal="center" vertical="center"/>
    </xf>
    <xf numFmtId="164" fontId="45" fillId="0" borderId="28" xfId="2" applyNumberFormat="1" applyFont="1" applyBorder="1" applyAlignment="1">
      <alignment horizontal="center" vertical="center"/>
    </xf>
    <xf numFmtId="9" fontId="45" fillId="0" borderId="0" xfId="120" applyFont="1" applyBorder="1" applyAlignment="1">
      <alignment horizontal="center" vertical="center" wrapText="1"/>
    </xf>
    <xf numFmtId="164" fontId="45" fillId="0" borderId="0" xfId="120" applyNumberFormat="1" applyFont="1" applyBorder="1" applyAlignment="1">
      <alignment horizontal="center" vertical="center"/>
    </xf>
    <xf numFmtId="164" fontId="45" fillId="0" borderId="0" xfId="2" applyNumberFormat="1" applyFont="1" applyBorder="1" applyAlignment="1">
      <alignment horizontal="center" vertical="center"/>
    </xf>
    <xf numFmtId="9" fontId="45" fillId="0" borderId="0" xfId="120" applyFont="1" applyBorder="1" applyAlignment="1">
      <alignment horizontal="center" vertical="center"/>
    </xf>
    <xf numFmtId="164" fontId="45" fillId="0" borderId="17" xfId="2" applyNumberFormat="1" applyFont="1" applyBorder="1" applyAlignment="1">
      <alignment horizontal="center" vertical="center"/>
    </xf>
    <xf numFmtId="0" fontId="45" fillId="0" borderId="3" xfId="2" applyFont="1" applyBorder="1" applyAlignment="1">
      <alignment horizontal="center" vertical="center"/>
    </xf>
    <xf numFmtId="0" fontId="45" fillId="0" borderId="18" xfId="2" applyFont="1" applyBorder="1" applyAlignment="1">
      <alignment horizontal="center" vertical="center"/>
    </xf>
    <xf numFmtId="9" fontId="45" fillId="0" borderId="19" xfId="120" applyFont="1" applyBorder="1" applyAlignment="1">
      <alignment horizontal="center" vertical="center" wrapText="1"/>
    </xf>
    <xf numFmtId="164" fontId="45" fillId="0" borderId="19" xfId="120" applyNumberFormat="1" applyFont="1" applyBorder="1" applyAlignment="1">
      <alignment horizontal="center" vertical="center"/>
    </xf>
    <xf numFmtId="164" fontId="45" fillId="0" borderId="19" xfId="2" applyNumberFormat="1" applyFont="1" applyBorder="1" applyAlignment="1">
      <alignment horizontal="center" vertical="center"/>
    </xf>
    <xf numFmtId="9" fontId="45" fillId="0" borderId="19" xfId="120" applyFont="1" applyBorder="1" applyAlignment="1">
      <alignment horizontal="center" vertical="center"/>
    </xf>
    <xf numFmtId="164" fontId="45" fillId="0" borderId="43" xfId="2" applyNumberFormat="1" applyFont="1" applyBorder="1" applyAlignment="1">
      <alignment horizontal="center" vertical="center"/>
    </xf>
    <xf numFmtId="0" fontId="42" fillId="0" borderId="0" xfId="62" applyFont="1" applyFill="1" applyBorder="1" applyAlignment="1">
      <alignment horizontal="center"/>
    </xf>
    <xf numFmtId="0" fontId="49" fillId="0" borderId="0" xfId="62" applyFont="1" applyFill="1" applyBorder="1" applyAlignment="1">
      <alignment horizontal="left"/>
    </xf>
    <xf numFmtId="0" fontId="44" fillId="0" borderId="0" xfId="2" applyFont="1" applyBorder="1" applyAlignment="1">
      <alignment vertical="center" wrapText="1"/>
    </xf>
    <xf numFmtId="164" fontId="45" fillId="0" borderId="0" xfId="120" applyNumberFormat="1" applyFont="1" applyAlignment="1">
      <alignment horizontal="center" vertical="center"/>
    </xf>
    <xf numFmtId="164" fontId="45" fillId="0" borderId="0" xfId="120" applyNumberFormat="1" applyFont="1" applyBorder="1" applyAlignment="1">
      <alignment horizontal="center" vertical="center" wrapText="1"/>
    </xf>
    <xf numFmtId="0" fontId="46" fillId="0" borderId="0" xfId="2" applyFont="1" applyFill="1" applyBorder="1" applyAlignment="1">
      <alignment vertical="center"/>
    </xf>
    <xf numFmtId="164" fontId="45" fillId="0" borderId="17" xfId="120" applyNumberFormat="1" applyFont="1" applyBorder="1" applyAlignment="1">
      <alignment horizontal="center" vertical="center"/>
    </xf>
    <xf numFmtId="164" fontId="45" fillId="0" borderId="19" xfId="120" applyNumberFormat="1" applyFont="1" applyBorder="1" applyAlignment="1">
      <alignment horizontal="center" vertical="center" wrapText="1"/>
    </xf>
    <xf numFmtId="164" fontId="45" fillId="0" borderId="43" xfId="120" applyNumberFormat="1" applyFont="1" applyBorder="1" applyAlignment="1">
      <alignment horizontal="center" vertical="center"/>
    </xf>
    <xf numFmtId="0" fontId="45" fillId="0" borderId="19" xfId="2" applyFont="1" applyBorder="1" applyAlignment="1">
      <alignment horizontal="center" vertical="center" wrapText="1"/>
    </xf>
    <xf numFmtId="0" fontId="45" fillId="0" borderId="43" xfId="2" applyFont="1" applyBorder="1" applyAlignment="1">
      <alignment horizontal="center" vertical="center" wrapText="1"/>
    </xf>
    <xf numFmtId="0" fontId="45" fillId="0" borderId="18" xfId="2" applyFont="1" applyBorder="1" applyAlignment="1">
      <alignment horizontal="center" vertical="center" wrapText="1"/>
    </xf>
    <xf numFmtId="164" fontId="45" fillId="0" borderId="3" xfId="120" applyNumberFormat="1" applyFont="1" applyBorder="1" applyAlignment="1">
      <alignment horizontal="center" vertical="center"/>
    </xf>
    <xf numFmtId="164" fontId="45" fillId="0" borderId="18" xfId="120" applyNumberFormat="1" applyFont="1" applyBorder="1" applyAlignment="1">
      <alignment horizontal="center" vertical="center"/>
    </xf>
    <xf numFmtId="164" fontId="45" fillId="0" borderId="60" xfId="120" applyNumberFormat="1" applyFont="1" applyBorder="1" applyAlignment="1">
      <alignment horizontal="center" vertical="center"/>
    </xf>
    <xf numFmtId="164" fontId="45" fillId="0" borderId="58" xfId="120" applyNumberFormat="1" applyFont="1" applyBorder="1" applyAlignment="1">
      <alignment horizontal="center" vertical="center"/>
    </xf>
    <xf numFmtId="0" fontId="48" fillId="0" borderId="0" xfId="0" applyFont="1" applyFill="1" applyAlignment="1">
      <alignment horizontal="left" vertical="center" readingOrder="1"/>
    </xf>
    <xf numFmtId="0" fontId="48" fillId="22" borderId="0" xfId="0" applyFont="1" applyFill="1" applyAlignment="1">
      <alignment horizontal="left" vertical="center" readingOrder="1"/>
    </xf>
    <xf numFmtId="0" fontId="3" fillId="23" borderId="0" xfId="1" applyFill="1" applyAlignment="1" applyProtection="1"/>
    <xf numFmtId="0" fontId="48" fillId="23" borderId="0" xfId="0" applyFont="1" applyFill="1" applyAlignment="1">
      <alignment horizontal="left" vertical="center" wrapText="1" readingOrder="1"/>
    </xf>
    <xf numFmtId="0" fontId="45" fillId="0" borderId="18" xfId="2" applyFont="1" applyBorder="1" applyAlignment="1">
      <alignment horizontal="center" vertical="center"/>
    </xf>
    <xf numFmtId="0" fontId="45" fillId="0" borderId="36" xfId="2" applyFont="1" applyBorder="1" applyAlignment="1">
      <alignment horizontal="center" vertical="center" wrapText="1"/>
    </xf>
    <xf numFmtId="0" fontId="45" fillId="0" borderId="16" xfId="2" applyFont="1" applyBorder="1" applyAlignment="1">
      <alignment horizontal="center" vertical="center" wrapText="1"/>
    </xf>
    <xf numFmtId="0" fontId="45" fillId="0" borderId="37" xfId="2" applyFont="1" applyBorder="1" applyAlignment="1">
      <alignment horizontal="center" vertical="center" wrapText="1"/>
    </xf>
    <xf numFmtId="0" fontId="45" fillId="0" borderId="15" xfId="2" applyFont="1" applyBorder="1" applyAlignment="1">
      <alignment horizontal="center" vertical="center" wrapText="1"/>
    </xf>
    <xf numFmtId="0" fontId="46" fillId="0" borderId="20" xfId="2" applyFont="1" applyBorder="1" applyAlignment="1">
      <alignment horizontal="center" vertical="center"/>
    </xf>
    <xf numFmtId="0" fontId="46" fillId="0" borderId="21" xfId="2" applyFont="1" applyBorder="1" applyAlignment="1">
      <alignment horizontal="center" vertical="center"/>
    </xf>
    <xf numFmtId="0" fontId="46" fillId="0" borderId="22" xfId="2" applyFont="1" applyBorder="1" applyAlignment="1">
      <alignment horizontal="center" vertical="center"/>
    </xf>
    <xf numFmtId="0" fontId="45" fillId="0" borderId="35" xfId="2" applyFont="1" applyBorder="1" applyAlignment="1">
      <alignment horizontal="center" vertical="center" wrapText="1"/>
    </xf>
    <xf numFmtId="0" fontId="45" fillId="0" borderId="29" xfId="2" applyFont="1" applyBorder="1" applyAlignment="1">
      <alignment horizontal="center" vertical="center" wrapText="1"/>
    </xf>
    <xf numFmtId="0" fontId="44" fillId="0" borderId="32" xfId="2" applyFont="1" applyBorder="1" applyAlignment="1">
      <alignment horizontal="center" vertical="center" wrapText="1"/>
    </xf>
    <xf numFmtId="0" fontId="44" fillId="0" borderId="33" xfId="2" applyFont="1" applyBorder="1" applyAlignment="1">
      <alignment horizontal="center" vertical="center" wrapText="1"/>
    </xf>
    <xf numFmtId="0" fontId="45" fillId="0" borderId="38" xfId="2" applyFont="1" applyBorder="1" applyAlignment="1">
      <alignment horizontal="center" vertical="center"/>
    </xf>
    <xf numFmtId="0" fontId="45" fillId="0" borderId="38" xfId="2" applyFont="1" applyBorder="1" applyAlignment="1">
      <alignment horizontal="center" vertical="center" wrapText="1"/>
    </xf>
    <xf numFmtId="0" fontId="45" fillId="0" borderId="39" xfId="2" applyFont="1" applyBorder="1" applyAlignment="1">
      <alignment horizontal="center" vertical="center" wrapText="1"/>
    </xf>
    <xf numFmtId="0" fontId="45" fillId="0" borderId="44" xfId="2" applyFont="1" applyBorder="1" applyAlignment="1">
      <alignment horizontal="center" vertical="center" wrapText="1"/>
    </xf>
    <xf numFmtId="0" fontId="45" fillId="0" borderId="45" xfId="2" applyFont="1" applyBorder="1" applyAlignment="1">
      <alignment horizontal="center" vertical="center" wrapText="1"/>
    </xf>
    <xf numFmtId="0" fontId="45" fillId="0" borderId="31" xfId="2" applyFont="1" applyBorder="1" applyAlignment="1">
      <alignment horizontal="center" vertical="center" wrapText="1"/>
    </xf>
    <xf numFmtId="0" fontId="0" fillId="0" borderId="0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43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 wrapText="1"/>
    </xf>
    <xf numFmtId="0" fontId="0" fillId="0" borderId="45" xfId="2" applyFont="1" applyBorder="1" applyAlignment="1">
      <alignment horizontal="center" vertical="center" wrapText="1"/>
    </xf>
    <xf numFmtId="0" fontId="1" fillId="0" borderId="31" xfId="2" applyFont="1" applyBorder="1" applyAlignment="1">
      <alignment horizontal="center" vertical="center" wrapText="1"/>
    </xf>
    <xf numFmtId="0" fontId="45" fillId="0" borderId="3" xfId="2" applyFont="1" applyBorder="1" applyAlignment="1">
      <alignment horizontal="center" vertical="center" wrapText="1"/>
    </xf>
    <xf numFmtId="0" fontId="45" fillId="0" borderId="54" xfId="2" applyFont="1" applyBorder="1" applyAlignment="1">
      <alignment horizontal="center" vertical="center" wrapText="1"/>
    </xf>
    <xf numFmtId="0" fontId="0" fillId="0" borderId="0" xfId="2" applyFont="1" applyBorder="1" applyAlignment="1">
      <alignment horizontal="center" vertical="center" wrapText="1"/>
    </xf>
    <xf numFmtId="164" fontId="0" fillId="0" borderId="0" xfId="3" applyNumberFormat="1" applyFont="1" applyBorder="1" applyAlignment="1">
      <alignment horizontal="center" vertical="center" wrapText="1"/>
    </xf>
    <xf numFmtId="0" fontId="45" fillId="0" borderId="32" xfId="2" applyFont="1" applyBorder="1" applyAlignment="1">
      <alignment horizontal="center" vertical="center"/>
    </xf>
    <xf numFmtId="0" fontId="45" fillId="0" borderId="59" xfId="2" applyFont="1" applyBorder="1" applyAlignment="1">
      <alignment horizontal="center" vertical="center"/>
    </xf>
    <xf numFmtId="0" fontId="45" fillId="0" borderId="33" xfId="2" applyFont="1" applyBorder="1" applyAlignment="1">
      <alignment horizontal="center" vertical="center"/>
    </xf>
    <xf numFmtId="0" fontId="45" fillId="0" borderId="59" xfId="2" applyFont="1" applyBorder="1" applyAlignment="1">
      <alignment horizontal="center" vertical="center" wrapText="1"/>
    </xf>
    <xf numFmtId="0" fontId="45" fillId="0" borderId="57" xfId="2" applyFont="1" applyBorder="1" applyAlignment="1">
      <alignment horizontal="center" vertical="center" wrapText="1"/>
    </xf>
    <xf numFmtId="0" fontId="45" fillId="0" borderId="58" xfId="2" applyFont="1" applyBorder="1" applyAlignment="1">
      <alignment horizontal="center" vertical="center" wrapText="1"/>
    </xf>
    <xf numFmtId="0" fontId="45" fillId="0" borderId="2" xfId="2" applyFont="1" applyBorder="1" applyAlignment="1">
      <alignment horizontal="center" vertical="center"/>
    </xf>
    <xf numFmtId="0" fontId="45" fillId="0" borderId="18" xfId="2" applyFont="1" applyBorder="1" applyAlignment="1">
      <alignment horizontal="center" vertical="center"/>
    </xf>
    <xf numFmtId="0" fontId="47" fillId="0" borderId="2" xfId="63" applyFont="1" applyBorder="1" applyAlignment="1">
      <alignment horizontal="center" vertical="center" wrapText="1"/>
    </xf>
    <xf numFmtId="0" fontId="47" fillId="0" borderId="51" xfId="63" applyFont="1" applyBorder="1" applyAlignment="1">
      <alignment horizontal="center" vertical="center"/>
    </xf>
    <xf numFmtId="0" fontId="47" fillId="0" borderId="52" xfId="63" applyFont="1" applyBorder="1" applyAlignment="1">
      <alignment horizontal="center" vertical="center"/>
    </xf>
    <xf numFmtId="0" fontId="47" fillId="0" borderId="18" xfId="63" applyFont="1" applyBorder="1" applyAlignment="1">
      <alignment horizontal="center" vertical="center"/>
    </xf>
    <xf numFmtId="0" fontId="47" fillId="0" borderId="19" xfId="63" applyFont="1" applyBorder="1" applyAlignment="1">
      <alignment horizontal="center" vertical="center"/>
    </xf>
    <xf numFmtId="0" fontId="47" fillId="0" borderId="43" xfId="63" applyFont="1" applyBorder="1" applyAlignment="1">
      <alignment horizontal="center" vertical="center"/>
    </xf>
  </cellXfs>
  <cellStyles count="121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Bad" xfId="23"/>
    <cellStyle name="Bon" xfId="24"/>
    <cellStyle name="caché" xfId="25"/>
    <cellStyle name="Calculation" xfId="26"/>
    <cellStyle name="Check Cell" xfId="27"/>
    <cellStyle name="Comma 2" xfId="28"/>
    <cellStyle name="Comma 3" xfId="29"/>
    <cellStyle name="Comma 3 2" xfId="30"/>
    <cellStyle name="Comma(0)" xfId="31"/>
    <cellStyle name="Comma(3)" xfId="32"/>
    <cellStyle name="Comma[0]" xfId="33"/>
    <cellStyle name="Comma[1]" xfId="34"/>
    <cellStyle name="Comma[2]__" xfId="35"/>
    <cellStyle name="Comma[3]" xfId="36"/>
    <cellStyle name="Comma0" xfId="37"/>
    <cellStyle name="Currency0" xfId="38"/>
    <cellStyle name="Date" xfId="39"/>
    <cellStyle name="Dezimal_03-09-03" xfId="40"/>
    <cellStyle name="En-tête 1" xfId="41"/>
    <cellStyle name="En-tête 2" xfId="42"/>
    <cellStyle name="Explanatory Text" xfId="43"/>
    <cellStyle name="Financier0" xfId="44"/>
    <cellStyle name="Fixed" xfId="45"/>
    <cellStyle name="Good" xfId="46"/>
    <cellStyle name="Heading 1" xfId="47"/>
    <cellStyle name="Heading 2" xfId="48"/>
    <cellStyle name="Heading 3" xfId="49"/>
    <cellStyle name="Heading 4" xfId="50"/>
    <cellStyle name="Hyperlink" xfId="1" builtinId="8"/>
    <cellStyle name="Input" xfId="51"/>
    <cellStyle name="Lien hypertexte 2" xfId="52"/>
    <cellStyle name="Linked Cell" xfId="53"/>
    <cellStyle name="Milliers 2" xfId="54"/>
    <cellStyle name="Monétaire0" xfId="55"/>
    <cellStyle name="Motif" xfId="56"/>
    <cellStyle name="Neutral" xfId="57"/>
    <cellStyle name="Normaali_Eduskuntavaalit" xfId="58"/>
    <cellStyle name="Normal" xfId="0" builtinId="0"/>
    <cellStyle name="Normal 10" xfId="59"/>
    <cellStyle name="Normal 11" xfId="60"/>
    <cellStyle name="Normal 12" xfId="61"/>
    <cellStyle name="Normal 12 2" xfId="62"/>
    <cellStyle name="Normal 13" xfId="2"/>
    <cellStyle name="Normal 2" xfId="63"/>
    <cellStyle name="Normal 2 2" xfId="4"/>
    <cellStyle name="Normal 2 2 2" xfId="64"/>
    <cellStyle name="Normal 2 3" xfId="65"/>
    <cellStyle name="Normal 2 4" xfId="66"/>
    <cellStyle name="Normal 2 4 2" xfId="67"/>
    <cellStyle name="Normal 2_AccumulationEquation" xfId="68"/>
    <cellStyle name="Normal 3" xfId="69"/>
    <cellStyle name="Normal 3 2" xfId="70"/>
    <cellStyle name="Normal 3 3" xfId="71"/>
    <cellStyle name="Normal 4" xfId="72"/>
    <cellStyle name="Normal 4 2" xfId="73"/>
    <cellStyle name="Normal 4 3" xfId="74"/>
    <cellStyle name="Normal 5" xfId="75"/>
    <cellStyle name="Normal 6" xfId="76"/>
    <cellStyle name="Normal 7" xfId="77"/>
    <cellStyle name="Normal 8" xfId="78"/>
    <cellStyle name="Normal 9" xfId="79"/>
    <cellStyle name="Normal GHG whole table" xfId="80"/>
    <cellStyle name="Normal-blank" xfId="81"/>
    <cellStyle name="Normal-bottom" xfId="82"/>
    <cellStyle name="Normal-center" xfId="83"/>
    <cellStyle name="Normal-droit" xfId="84"/>
    <cellStyle name="normální_Nove vystupy_DOPOCTENE" xfId="85"/>
    <cellStyle name="Normal-top" xfId="86"/>
    <cellStyle name="Note" xfId="87"/>
    <cellStyle name="Output" xfId="88"/>
    <cellStyle name="Percent" xfId="120" builtinId="5"/>
    <cellStyle name="Percent 2" xfId="89"/>
    <cellStyle name="Percent 2 2" xfId="90"/>
    <cellStyle name="Percent 3" xfId="91"/>
    <cellStyle name="Percent 4" xfId="92"/>
    <cellStyle name="Pilkku_Esimerkkejä kaavioista.xls Kaavio 1" xfId="93"/>
    <cellStyle name="Pourcentage 10" xfId="94"/>
    <cellStyle name="Pourcentage 2" xfId="3"/>
    <cellStyle name="Pourcentage 2 2" xfId="95"/>
    <cellStyle name="Pourcentage 3" xfId="96"/>
    <cellStyle name="Pourcentage 3 2" xfId="97"/>
    <cellStyle name="Pourcentage 4" xfId="98"/>
    <cellStyle name="Pourcentage 5" xfId="99"/>
    <cellStyle name="Pourcentage 5 2" xfId="100"/>
    <cellStyle name="Pourcentage 6" xfId="101"/>
    <cellStyle name="Pourcentage 6 2" xfId="102"/>
    <cellStyle name="Pourcentage 7" xfId="103"/>
    <cellStyle name="Pourcentage 8" xfId="104"/>
    <cellStyle name="Pourcentage 9" xfId="105"/>
    <cellStyle name="Standard 11" xfId="106"/>
    <cellStyle name="Standard_2 + 3" xfId="107"/>
    <cellStyle name="Style 24" xfId="108"/>
    <cellStyle name="Style 25" xfId="109"/>
    <cellStyle name="style_col_headings" xfId="110"/>
    <cellStyle name="TEXT" xfId="111"/>
    <cellStyle name="Title" xfId="112"/>
    <cellStyle name="Titre 1" xfId="113"/>
    <cellStyle name="Titre 2" xfId="114"/>
    <cellStyle name="Titre 3" xfId="115"/>
    <cellStyle name="Titre 4" xfId="116"/>
    <cellStyle name="Virgule fixe" xfId="117"/>
    <cellStyle name="Warning Text" xfId="118"/>
    <cellStyle name="Wrapped" xfId="11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worksheet" Target="worksheets/sheet7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chartsheet" Target="chartsheets/sheet4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Relationship Id="rId1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aseline="0"/>
              <a:t>Figure E1. Steady-state top 10% wealth share, 1800-2150 </a:t>
            </a:r>
            <a:r>
              <a:rPr lang="fr-FR" sz="1200" b="0" baseline="0"/>
              <a:t>(% total wealth)</a:t>
            </a:r>
          </a:p>
        </c:rich>
      </c:tx>
      <c:layout>
        <c:manualLayout>
          <c:xMode val="edge"/>
          <c:yMode val="edge"/>
          <c:x val="0.16115201520725622"/>
          <c:y val="9.9144436625018769E-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17315823835877E-2"/>
          <c:y val="5.8910388231241055E-2"/>
          <c:w val="0.90330212694985001"/>
          <c:h val="0.84968845357744904"/>
        </c:manualLayout>
      </c:layout>
      <c:lineChart>
        <c:grouping val="standard"/>
        <c:varyColors val="0"/>
        <c:ser>
          <c:idx val="0"/>
          <c:order val="0"/>
          <c:tx>
            <c:v>Observed</c:v>
          </c:tx>
          <c:spPr>
            <a:ln w="28575">
              <a:solidFill>
                <a:schemeClr val="accent1"/>
              </a:solidFill>
              <a:prstDash val="solid"/>
            </a:ln>
          </c:spPr>
          <c:marker>
            <c:symbol val="diamond"/>
            <c:size val="6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  <a:prstDash val="solid"/>
              </a:ln>
            </c:spPr>
          </c:marker>
          <c:cat>
            <c:numRef>
              <c:f>Dataseries!$A$6:$A$356</c:f>
              <c:numCache>
                <c:formatCode>General</c:formatCode>
                <c:ptCount val="35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  <c:pt idx="211">
                  <c:v>2011</c:v>
                </c:pt>
                <c:pt idx="212">
                  <c:v>2012</c:v>
                </c:pt>
                <c:pt idx="213">
                  <c:v>2013</c:v>
                </c:pt>
                <c:pt idx="214">
                  <c:v>2014</c:v>
                </c:pt>
                <c:pt idx="215">
                  <c:v>2015</c:v>
                </c:pt>
                <c:pt idx="216">
                  <c:v>2016</c:v>
                </c:pt>
                <c:pt idx="217">
                  <c:v>2017</c:v>
                </c:pt>
                <c:pt idx="218">
                  <c:v>2018</c:v>
                </c:pt>
                <c:pt idx="219">
                  <c:v>2019</c:v>
                </c:pt>
                <c:pt idx="220">
                  <c:v>2020</c:v>
                </c:pt>
                <c:pt idx="221">
                  <c:v>2021</c:v>
                </c:pt>
                <c:pt idx="222">
                  <c:v>2022</c:v>
                </c:pt>
                <c:pt idx="223">
                  <c:v>2023</c:v>
                </c:pt>
                <c:pt idx="224">
                  <c:v>2024</c:v>
                </c:pt>
                <c:pt idx="225">
                  <c:v>2025</c:v>
                </c:pt>
                <c:pt idx="226">
                  <c:v>2026</c:v>
                </c:pt>
                <c:pt idx="227">
                  <c:v>2027</c:v>
                </c:pt>
                <c:pt idx="228">
                  <c:v>2028</c:v>
                </c:pt>
                <c:pt idx="229">
                  <c:v>2029</c:v>
                </c:pt>
                <c:pt idx="230">
                  <c:v>2030</c:v>
                </c:pt>
                <c:pt idx="231">
                  <c:v>2031</c:v>
                </c:pt>
                <c:pt idx="232">
                  <c:v>2032</c:v>
                </c:pt>
                <c:pt idx="233">
                  <c:v>2033</c:v>
                </c:pt>
                <c:pt idx="234">
                  <c:v>2034</c:v>
                </c:pt>
                <c:pt idx="235">
                  <c:v>2035</c:v>
                </c:pt>
                <c:pt idx="236">
                  <c:v>2036</c:v>
                </c:pt>
                <c:pt idx="237">
                  <c:v>2037</c:v>
                </c:pt>
                <c:pt idx="238">
                  <c:v>2038</c:v>
                </c:pt>
                <c:pt idx="239">
                  <c:v>2039</c:v>
                </c:pt>
                <c:pt idx="240">
                  <c:v>2040</c:v>
                </c:pt>
                <c:pt idx="241">
                  <c:v>2041</c:v>
                </c:pt>
                <c:pt idx="242">
                  <c:v>2042</c:v>
                </c:pt>
                <c:pt idx="243">
                  <c:v>2043</c:v>
                </c:pt>
                <c:pt idx="244">
                  <c:v>2044</c:v>
                </c:pt>
                <c:pt idx="245">
                  <c:v>2045</c:v>
                </c:pt>
                <c:pt idx="246">
                  <c:v>2046</c:v>
                </c:pt>
                <c:pt idx="247">
                  <c:v>2047</c:v>
                </c:pt>
                <c:pt idx="248">
                  <c:v>2048</c:v>
                </c:pt>
                <c:pt idx="249">
                  <c:v>2049</c:v>
                </c:pt>
                <c:pt idx="250">
                  <c:v>2050</c:v>
                </c:pt>
                <c:pt idx="251">
                  <c:v>2051</c:v>
                </c:pt>
                <c:pt idx="252">
                  <c:v>2052</c:v>
                </c:pt>
                <c:pt idx="253">
                  <c:v>2053</c:v>
                </c:pt>
                <c:pt idx="254">
                  <c:v>2054</c:v>
                </c:pt>
                <c:pt idx="255">
                  <c:v>2055</c:v>
                </c:pt>
                <c:pt idx="256">
                  <c:v>2056</c:v>
                </c:pt>
                <c:pt idx="257">
                  <c:v>2057</c:v>
                </c:pt>
                <c:pt idx="258">
                  <c:v>2058</c:v>
                </c:pt>
                <c:pt idx="259">
                  <c:v>2059</c:v>
                </c:pt>
                <c:pt idx="260">
                  <c:v>2060</c:v>
                </c:pt>
                <c:pt idx="261">
                  <c:v>2061</c:v>
                </c:pt>
                <c:pt idx="262">
                  <c:v>2062</c:v>
                </c:pt>
                <c:pt idx="263">
                  <c:v>2063</c:v>
                </c:pt>
                <c:pt idx="264">
                  <c:v>2064</c:v>
                </c:pt>
                <c:pt idx="265">
                  <c:v>2065</c:v>
                </c:pt>
                <c:pt idx="266">
                  <c:v>2066</c:v>
                </c:pt>
                <c:pt idx="267">
                  <c:v>2067</c:v>
                </c:pt>
                <c:pt idx="268">
                  <c:v>2068</c:v>
                </c:pt>
                <c:pt idx="269">
                  <c:v>2069</c:v>
                </c:pt>
                <c:pt idx="270">
                  <c:v>2070</c:v>
                </c:pt>
                <c:pt idx="271">
                  <c:v>2071</c:v>
                </c:pt>
                <c:pt idx="272">
                  <c:v>2072</c:v>
                </c:pt>
                <c:pt idx="273">
                  <c:v>2073</c:v>
                </c:pt>
                <c:pt idx="274">
                  <c:v>2074</c:v>
                </c:pt>
                <c:pt idx="275">
                  <c:v>2075</c:v>
                </c:pt>
                <c:pt idx="276">
                  <c:v>2076</c:v>
                </c:pt>
                <c:pt idx="277">
                  <c:v>2077</c:v>
                </c:pt>
                <c:pt idx="278">
                  <c:v>2078</c:v>
                </c:pt>
                <c:pt idx="279">
                  <c:v>2079</c:v>
                </c:pt>
                <c:pt idx="280">
                  <c:v>2080</c:v>
                </c:pt>
                <c:pt idx="281">
                  <c:v>2081</c:v>
                </c:pt>
                <c:pt idx="282">
                  <c:v>2082</c:v>
                </c:pt>
                <c:pt idx="283">
                  <c:v>2083</c:v>
                </c:pt>
                <c:pt idx="284">
                  <c:v>2084</c:v>
                </c:pt>
                <c:pt idx="285">
                  <c:v>2085</c:v>
                </c:pt>
                <c:pt idx="286">
                  <c:v>2086</c:v>
                </c:pt>
                <c:pt idx="287">
                  <c:v>2087</c:v>
                </c:pt>
                <c:pt idx="288">
                  <c:v>2088</c:v>
                </c:pt>
                <c:pt idx="289">
                  <c:v>2089</c:v>
                </c:pt>
                <c:pt idx="290">
                  <c:v>2090</c:v>
                </c:pt>
                <c:pt idx="291">
                  <c:v>2091</c:v>
                </c:pt>
                <c:pt idx="292">
                  <c:v>2092</c:v>
                </c:pt>
                <c:pt idx="293">
                  <c:v>2093</c:v>
                </c:pt>
                <c:pt idx="294">
                  <c:v>2094</c:v>
                </c:pt>
                <c:pt idx="295">
                  <c:v>2095</c:v>
                </c:pt>
                <c:pt idx="296">
                  <c:v>2096</c:v>
                </c:pt>
                <c:pt idx="297">
                  <c:v>2097</c:v>
                </c:pt>
                <c:pt idx="298">
                  <c:v>2098</c:v>
                </c:pt>
                <c:pt idx="299">
                  <c:v>2099</c:v>
                </c:pt>
                <c:pt idx="300">
                  <c:v>2100</c:v>
                </c:pt>
                <c:pt idx="301">
                  <c:v>2101</c:v>
                </c:pt>
                <c:pt idx="302">
                  <c:v>2102</c:v>
                </c:pt>
                <c:pt idx="303">
                  <c:v>2103</c:v>
                </c:pt>
                <c:pt idx="304">
                  <c:v>2104</c:v>
                </c:pt>
                <c:pt idx="305">
                  <c:v>2105</c:v>
                </c:pt>
                <c:pt idx="306">
                  <c:v>2106</c:v>
                </c:pt>
                <c:pt idx="307">
                  <c:v>2107</c:v>
                </c:pt>
                <c:pt idx="308">
                  <c:v>2108</c:v>
                </c:pt>
                <c:pt idx="309">
                  <c:v>2109</c:v>
                </c:pt>
                <c:pt idx="310">
                  <c:v>2110</c:v>
                </c:pt>
                <c:pt idx="311">
                  <c:v>2111</c:v>
                </c:pt>
                <c:pt idx="312">
                  <c:v>2112</c:v>
                </c:pt>
                <c:pt idx="313">
                  <c:v>2113</c:v>
                </c:pt>
                <c:pt idx="314">
                  <c:v>2114</c:v>
                </c:pt>
                <c:pt idx="315">
                  <c:v>2115</c:v>
                </c:pt>
                <c:pt idx="316">
                  <c:v>2116</c:v>
                </c:pt>
                <c:pt idx="317">
                  <c:v>2117</c:v>
                </c:pt>
                <c:pt idx="318">
                  <c:v>2118</c:v>
                </c:pt>
                <c:pt idx="319">
                  <c:v>2119</c:v>
                </c:pt>
                <c:pt idx="320">
                  <c:v>2120</c:v>
                </c:pt>
                <c:pt idx="321">
                  <c:v>2121</c:v>
                </c:pt>
                <c:pt idx="322">
                  <c:v>2122</c:v>
                </c:pt>
                <c:pt idx="323">
                  <c:v>2123</c:v>
                </c:pt>
                <c:pt idx="324">
                  <c:v>2124</c:v>
                </c:pt>
                <c:pt idx="325">
                  <c:v>2125</c:v>
                </c:pt>
                <c:pt idx="326">
                  <c:v>2126</c:v>
                </c:pt>
                <c:pt idx="327">
                  <c:v>2127</c:v>
                </c:pt>
                <c:pt idx="328">
                  <c:v>2128</c:v>
                </c:pt>
                <c:pt idx="329">
                  <c:v>2129</c:v>
                </c:pt>
                <c:pt idx="330">
                  <c:v>2130</c:v>
                </c:pt>
                <c:pt idx="331">
                  <c:v>2131</c:v>
                </c:pt>
                <c:pt idx="332">
                  <c:v>2132</c:v>
                </c:pt>
                <c:pt idx="333">
                  <c:v>2133</c:v>
                </c:pt>
                <c:pt idx="334">
                  <c:v>2134</c:v>
                </c:pt>
                <c:pt idx="335">
                  <c:v>2135</c:v>
                </c:pt>
                <c:pt idx="336">
                  <c:v>2136</c:v>
                </c:pt>
                <c:pt idx="337">
                  <c:v>2137</c:v>
                </c:pt>
                <c:pt idx="338">
                  <c:v>2138</c:v>
                </c:pt>
                <c:pt idx="339">
                  <c:v>2139</c:v>
                </c:pt>
                <c:pt idx="340">
                  <c:v>2140</c:v>
                </c:pt>
                <c:pt idx="341">
                  <c:v>2141</c:v>
                </c:pt>
                <c:pt idx="342">
                  <c:v>2142</c:v>
                </c:pt>
                <c:pt idx="343">
                  <c:v>2143</c:v>
                </c:pt>
                <c:pt idx="344">
                  <c:v>2144</c:v>
                </c:pt>
                <c:pt idx="345">
                  <c:v>2145</c:v>
                </c:pt>
                <c:pt idx="346">
                  <c:v>2146</c:v>
                </c:pt>
                <c:pt idx="347">
                  <c:v>2147</c:v>
                </c:pt>
                <c:pt idx="348">
                  <c:v>2148</c:v>
                </c:pt>
                <c:pt idx="349">
                  <c:v>2149</c:v>
                </c:pt>
                <c:pt idx="350">
                  <c:v>2150</c:v>
                </c:pt>
              </c:numCache>
            </c:numRef>
          </c:cat>
          <c:val>
            <c:numRef>
              <c:f>Dataseries!$B$6:$B$356</c:f>
              <c:numCache>
                <c:formatCode>0%</c:formatCode>
                <c:ptCount val="351"/>
                <c:pt idx="0">
                  <c:v>0.78999149799346924</c:v>
                </c:pt>
                <c:pt idx="10">
                  <c:v>0.82042950391769409</c:v>
                </c:pt>
                <c:pt idx="20">
                  <c:v>0.83653983473777771</c:v>
                </c:pt>
                <c:pt idx="30">
                  <c:v>0.80822396278381348</c:v>
                </c:pt>
                <c:pt idx="40">
                  <c:v>0.83561375737190247</c:v>
                </c:pt>
                <c:pt idx="50">
                  <c:v>0.8510858416557312</c:v>
                </c:pt>
                <c:pt idx="60">
                  <c:v>0.81587105989456177</c:v>
                </c:pt>
                <c:pt idx="70">
                  <c:v>0.81966227293014526</c:v>
                </c:pt>
                <c:pt idx="80">
                  <c:v>0.83310195803642273</c:v>
                </c:pt>
                <c:pt idx="90">
                  <c:v>0.83344155550003052</c:v>
                </c:pt>
                <c:pt idx="102">
                  <c:v>0.84053891897201538</c:v>
                </c:pt>
                <c:pt idx="103">
                  <c:v>0.8506011962890625</c:v>
                </c:pt>
                <c:pt idx="104">
                  <c:v>0.86331278085708618</c:v>
                </c:pt>
                <c:pt idx="105">
                  <c:v>0.86740809679031372</c:v>
                </c:pt>
                <c:pt idx="107">
                  <c:v>0.84904336929321289</c:v>
                </c:pt>
                <c:pt idx="109">
                  <c:v>0.85402649641036987</c:v>
                </c:pt>
                <c:pt idx="110">
                  <c:v>0.84716737270355225</c:v>
                </c:pt>
                <c:pt idx="111">
                  <c:v>0.85915690660476685</c:v>
                </c:pt>
                <c:pt idx="112">
                  <c:v>0.85662400722503662</c:v>
                </c:pt>
                <c:pt idx="113">
                  <c:v>0.84895193576812744</c:v>
                </c:pt>
                <c:pt idx="114">
                  <c:v>0.84900176525115967</c:v>
                </c:pt>
                <c:pt idx="115">
                  <c:v>0.84345269203186035</c:v>
                </c:pt>
                <c:pt idx="116">
                  <c:v>0.8431810736656189</c:v>
                </c:pt>
                <c:pt idx="117">
                  <c:v>0.84250164031982422</c:v>
                </c:pt>
                <c:pt idx="118">
                  <c:v>0.83878916501998901</c:v>
                </c:pt>
                <c:pt idx="119">
                  <c:v>0.83384978771209717</c:v>
                </c:pt>
                <c:pt idx="120">
                  <c:v>0.82357972860336304</c:v>
                </c:pt>
                <c:pt idx="121">
                  <c:v>0.81648486852645874</c:v>
                </c:pt>
                <c:pt idx="122">
                  <c:v>0.81050443649291992</c:v>
                </c:pt>
                <c:pt idx="123">
                  <c:v>0.80592495203018188</c:v>
                </c:pt>
                <c:pt idx="124">
                  <c:v>0.80458170175552368</c:v>
                </c:pt>
                <c:pt idx="125">
                  <c:v>0.78393101692199707</c:v>
                </c:pt>
                <c:pt idx="126">
                  <c:v>0.7846750020980835</c:v>
                </c:pt>
                <c:pt idx="127">
                  <c:v>0.79627054929733276</c:v>
                </c:pt>
                <c:pt idx="129">
                  <c:v>0.80510616302490234</c:v>
                </c:pt>
                <c:pt idx="130">
                  <c:v>0.80379796028137207</c:v>
                </c:pt>
                <c:pt idx="131">
                  <c:v>0.78732669353485107</c:v>
                </c:pt>
                <c:pt idx="132">
                  <c:v>0.77945798635482788</c:v>
                </c:pt>
                <c:pt idx="133">
                  <c:v>0.78067588806152344</c:v>
                </c:pt>
                <c:pt idx="135">
                  <c:v>0.78004896640777588</c:v>
                </c:pt>
                <c:pt idx="136">
                  <c:v>0.77594250440597534</c:v>
                </c:pt>
                <c:pt idx="137">
                  <c:v>0.76362961530685425</c:v>
                </c:pt>
                <c:pt idx="138">
                  <c:v>0.75611323118209839</c:v>
                </c:pt>
                <c:pt idx="139">
                  <c:v>0.76607155799865723</c:v>
                </c:pt>
                <c:pt idx="140">
                  <c:v>0.72560203075408936</c:v>
                </c:pt>
                <c:pt idx="141">
                  <c:v>0.73299115896224976</c:v>
                </c:pt>
                <c:pt idx="142">
                  <c:v>0.74497002363204956</c:v>
                </c:pt>
                <c:pt idx="143">
                  <c:v>0.76386880874633789</c:v>
                </c:pt>
                <c:pt idx="144">
                  <c:v>0.75849378108978271</c:v>
                </c:pt>
                <c:pt idx="145">
                  <c:v>0.73756438493728638</c:v>
                </c:pt>
                <c:pt idx="146">
                  <c:v>0.69751220941543579</c:v>
                </c:pt>
                <c:pt idx="147">
                  <c:v>0.68791311979293823</c:v>
                </c:pt>
                <c:pt idx="148">
                  <c:v>0.69910573959350586</c:v>
                </c:pt>
                <c:pt idx="149">
                  <c:v>0.71514391899108887</c:v>
                </c:pt>
                <c:pt idx="150">
                  <c:v>0.72239452600479126</c:v>
                </c:pt>
                <c:pt idx="151">
                  <c:v>0.69932246208190918</c:v>
                </c:pt>
                <c:pt idx="152">
                  <c:v>0.72323751449584961</c:v>
                </c:pt>
                <c:pt idx="153">
                  <c:v>0.72842109203338623</c:v>
                </c:pt>
                <c:pt idx="154">
                  <c:v>0.70844495296478271</c:v>
                </c:pt>
                <c:pt idx="155">
                  <c:v>0.70552968978881836</c:v>
                </c:pt>
                <c:pt idx="156">
                  <c:v>0.69924771785736084</c:v>
                </c:pt>
                <c:pt idx="157">
                  <c:v>0.70598232746124268</c:v>
                </c:pt>
                <c:pt idx="158">
                  <c:v>0.69163894653320313</c:v>
                </c:pt>
                <c:pt idx="159">
                  <c:v>0.70713496208190918</c:v>
                </c:pt>
                <c:pt idx="160">
                  <c:v>0.71089762449264526</c:v>
                </c:pt>
                <c:pt idx="162">
                  <c:v>0.70480173826217651</c:v>
                </c:pt>
                <c:pt idx="164">
                  <c:v>0.72879540920257568</c:v>
                </c:pt>
                <c:pt idx="165">
                  <c:v>0.72075933218002319</c:v>
                </c:pt>
                <c:pt idx="166">
                  <c:v>0.70538735389709473</c:v>
                </c:pt>
                <c:pt idx="167">
                  <c:v>0.69107210636138916</c:v>
                </c:pt>
                <c:pt idx="168">
                  <c:v>0.65127766132354736</c:v>
                </c:pt>
                <c:pt idx="169">
                  <c:v>0.62374782562255859</c:v>
                </c:pt>
                <c:pt idx="170">
                  <c:v>0.58164608478546143</c:v>
                </c:pt>
                <c:pt idx="171">
                  <c:v>0.57295352220535278</c:v>
                </c:pt>
                <c:pt idx="172">
                  <c:v>0.57104200124740601</c:v>
                </c:pt>
                <c:pt idx="173">
                  <c:v>0.56873476505279541</c:v>
                </c:pt>
                <c:pt idx="174">
                  <c:v>0.5573849081993103</c:v>
                </c:pt>
                <c:pt idx="175">
                  <c:v>0.54929065704345703</c:v>
                </c:pt>
                <c:pt idx="176">
                  <c:v>0.54128396511077881</c:v>
                </c:pt>
                <c:pt idx="177">
                  <c:v>0.53241556882858276</c:v>
                </c:pt>
                <c:pt idx="178">
                  <c:v>0.52465623617172241</c:v>
                </c:pt>
                <c:pt idx="179">
                  <c:v>0.51912510395050049</c:v>
                </c:pt>
                <c:pt idx="180">
                  <c:v>0.51645737886428833</c:v>
                </c:pt>
                <c:pt idx="181">
                  <c:v>0.50909078121185303</c:v>
                </c:pt>
                <c:pt idx="182">
                  <c:v>0.5024535059928894</c:v>
                </c:pt>
                <c:pt idx="183">
                  <c:v>0.50010198354721069</c:v>
                </c:pt>
                <c:pt idx="184">
                  <c:v>0.4997532069683075</c:v>
                </c:pt>
                <c:pt idx="185">
                  <c:v>0.50137168169021606</c:v>
                </c:pt>
                <c:pt idx="186">
                  <c:v>0.5056578516960144</c:v>
                </c:pt>
                <c:pt idx="187">
                  <c:v>0.50498831272125244</c:v>
                </c:pt>
                <c:pt idx="188">
                  <c:v>0.50490081310272217</c:v>
                </c:pt>
                <c:pt idx="189">
                  <c:v>0.50755834579467773</c:v>
                </c:pt>
                <c:pt idx="190">
                  <c:v>0.50271689891815186</c:v>
                </c:pt>
                <c:pt idx="191">
                  <c:v>0.5065423846244812</c:v>
                </c:pt>
                <c:pt idx="192">
                  <c:v>0.51005303859710693</c:v>
                </c:pt>
                <c:pt idx="193">
                  <c:v>0.51213240623474121</c:v>
                </c:pt>
                <c:pt idx="194">
                  <c:v>0.5119936466217041</c:v>
                </c:pt>
                <c:pt idx="195">
                  <c:v>0.51116663217544556</c:v>
                </c:pt>
                <c:pt idx="196">
                  <c:v>0.5400693416595459</c:v>
                </c:pt>
                <c:pt idx="197">
                  <c:v>0.55238485336303711</c:v>
                </c:pt>
                <c:pt idx="198">
                  <c:v>0.56328427791595459</c:v>
                </c:pt>
                <c:pt idx="199">
                  <c:v>0.56875842809677124</c:v>
                </c:pt>
                <c:pt idx="200">
                  <c:v>0.57056242227554321</c:v>
                </c:pt>
                <c:pt idx="201">
                  <c:v>0.56108248233795166</c:v>
                </c:pt>
                <c:pt idx="202">
                  <c:v>0.54605686664581299</c:v>
                </c:pt>
                <c:pt idx="203">
                  <c:v>0.53840875625610352</c:v>
                </c:pt>
                <c:pt idx="204">
                  <c:v>0.52969914674758911</c:v>
                </c:pt>
                <c:pt idx="205">
                  <c:v>0.52372837066650391</c:v>
                </c:pt>
                <c:pt idx="206">
                  <c:v>0.52814656496047974</c:v>
                </c:pt>
                <c:pt idx="207">
                  <c:v>0.53588831424713135</c:v>
                </c:pt>
                <c:pt idx="208">
                  <c:v>0.53203445672988892</c:v>
                </c:pt>
                <c:pt idx="209">
                  <c:v>0.54052591323852539</c:v>
                </c:pt>
                <c:pt idx="210">
                  <c:v>0.55913633108139038</c:v>
                </c:pt>
                <c:pt idx="211">
                  <c:v>0.55074179172515869</c:v>
                </c:pt>
                <c:pt idx="212">
                  <c:v>0.54512131214141846</c:v>
                </c:pt>
                <c:pt idx="213">
                  <c:v>0.54851603507995605</c:v>
                </c:pt>
                <c:pt idx="214">
                  <c:v>0.5527646541595459</c:v>
                </c:pt>
              </c:numCache>
            </c:numRef>
          </c:val>
          <c:smooth val="1"/>
        </c:ser>
        <c:ser>
          <c:idx val="1"/>
          <c:order val="1"/>
          <c:tx>
            <c:v>1970-1984 dynamic</c:v>
          </c:tx>
          <c:cat>
            <c:numRef>
              <c:f>Dataseries!$A$6:$A$356</c:f>
              <c:numCache>
                <c:formatCode>General</c:formatCode>
                <c:ptCount val="35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  <c:pt idx="211">
                  <c:v>2011</c:v>
                </c:pt>
                <c:pt idx="212">
                  <c:v>2012</c:v>
                </c:pt>
                <c:pt idx="213">
                  <c:v>2013</c:v>
                </c:pt>
                <c:pt idx="214">
                  <c:v>2014</c:v>
                </c:pt>
                <c:pt idx="215">
                  <c:v>2015</c:v>
                </c:pt>
                <c:pt idx="216">
                  <c:v>2016</c:v>
                </c:pt>
                <c:pt idx="217">
                  <c:v>2017</c:v>
                </c:pt>
                <c:pt idx="218">
                  <c:v>2018</c:v>
                </c:pt>
                <c:pt idx="219">
                  <c:v>2019</c:v>
                </c:pt>
                <c:pt idx="220">
                  <c:v>2020</c:v>
                </c:pt>
                <c:pt idx="221">
                  <c:v>2021</c:v>
                </c:pt>
                <c:pt idx="222">
                  <c:v>2022</c:v>
                </c:pt>
                <c:pt idx="223">
                  <c:v>2023</c:v>
                </c:pt>
                <c:pt idx="224">
                  <c:v>2024</c:v>
                </c:pt>
                <c:pt idx="225">
                  <c:v>2025</c:v>
                </c:pt>
                <c:pt idx="226">
                  <c:v>2026</c:v>
                </c:pt>
                <c:pt idx="227">
                  <c:v>2027</c:v>
                </c:pt>
                <c:pt idx="228">
                  <c:v>2028</c:v>
                </c:pt>
                <c:pt idx="229">
                  <c:v>2029</c:v>
                </c:pt>
                <c:pt idx="230">
                  <c:v>2030</c:v>
                </c:pt>
                <c:pt idx="231">
                  <c:v>2031</c:v>
                </c:pt>
                <c:pt idx="232">
                  <c:v>2032</c:v>
                </c:pt>
                <c:pt idx="233">
                  <c:v>2033</c:v>
                </c:pt>
                <c:pt idx="234">
                  <c:v>2034</c:v>
                </c:pt>
                <c:pt idx="235">
                  <c:v>2035</c:v>
                </c:pt>
                <c:pt idx="236">
                  <c:v>2036</c:v>
                </c:pt>
                <c:pt idx="237">
                  <c:v>2037</c:v>
                </c:pt>
                <c:pt idx="238">
                  <c:v>2038</c:v>
                </c:pt>
                <c:pt idx="239">
                  <c:v>2039</c:v>
                </c:pt>
                <c:pt idx="240">
                  <c:v>2040</c:v>
                </c:pt>
                <c:pt idx="241">
                  <c:v>2041</c:v>
                </c:pt>
                <c:pt idx="242">
                  <c:v>2042</c:v>
                </c:pt>
                <c:pt idx="243">
                  <c:v>2043</c:v>
                </c:pt>
                <c:pt idx="244">
                  <c:v>2044</c:v>
                </c:pt>
                <c:pt idx="245">
                  <c:v>2045</c:v>
                </c:pt>
                <c:pt idx="246">
                  <c:v>2046</c:v>
                </c:pt>
                <c:pt idx="247">
                  <c:v>2047</c:v>
                </c:pt>
                <c:pt idx="248">
                  <c:v>2048</c:v>
                </c:pt>
                <c:pt idx="249">
                  <c:v>2049</c:v>
                </c:pt>
                <c:pt idx="250">
                  <c:v>2050</c:v>
                </c:pt>
                <c:pt idx="251">
                  <c:v>2051</c:v>
                </c:pt>
                <c:pt idx="252">
                  <c:v>2052</c:v>
                </c:pt>
                <c:pt idx="253">
                  <c:v>2053</c:v>
                </c:pt>
                <c:pt idx="254">
                  <c:v>2054</c:v>
                </c:pt>
                <c:pt idx="255">
                  <c:v>2055</c:v>
                </c:pt>
                <c:pt idx="256">
                  <c:v>2056</c:v>
                </c:pt>
                <c:pt idx="257">
                  <c:v>2057</c:v>
                </c:pt>
                <c:pt idx="258">
                  <c:v>2058</c:v>
                </c:pt>
                <c:pt idx="259">
                  <c:v>2059</c:v>
                </c:pt>
                <c:pt idx="260">
                  <c:v>2060</c:v>
                </c:pt>
                <c:pt idx="261">
                  <c:v>2061</c:v>
                </c:pt>
                <c:pt idx="262">
                  <c:v>2062</c:v>
                </c:pt>
                <c:pt idx="263">
                  <c:v>2063</c:v>
                </c:pt>
                <c:pt idx="264">
                  <c:v>2064</c:v>
                </c:pt>
                <c:pt idx="265">
                  <c:v>2065</c:v>
                </c:pt>
                <c:pt idx="266">
                  <c:v>2066</c:v>
                </c:pt>
                <c:pt idx="267">
                  <c:v>2067</c:v>
                </c:pt>
                <c:pt idx="268">
                  <c:v>2068</c:v>
                </c:pt>
                <c:pt idx="269">
                  <c:v>2069</c:v>
                </c:pt>
                <c:pt idx="270">
                  <c:v>2070</c:v>
                </c:pt>
                <c:pt idx="271">
                  <c:v>2071</c:v>
                </c:pt>
                <c:pt idx="272">
                  <c:v>2072</c:v>
                </c:pt>
                <c:pt idx="273">
                  <c:v>2073</c:v>
                </c:pt>
                <c:pt idx="274">
                  <c:v>2074</c:v>
                </c:pt>
                <c:pt idx="275">
                  <c:v>2075</c:v>
                </c:pt>
                <c:pt idx="276">
                  <c:v>2076</c:v>
                </c:pt>
                <c:pt idx="277">
                  <c:v>2077</c:v>
                </c:pt>
                <c:pt idx="278">
                  <c:v>2078</c:v>
                </c:pt>
                <c:pt idx="279">
                  <c:v>2079</c:v>
                </c:pt>
                <c:pt idx="280">
                  <c:v>2080</c:v>
                </c:pt>
                <c:pt idx="281">
                  <c:v>2081</c:v>
                </c:pt>
                <c:pt idx="282">
                  <c:v>2082</c:v>
                </c:pt>
                <c:pt idx="283">
                  <c:v>2083</c:v>
                </c:pt>
                <c:pt idx="284">
                  <c:v>2084</c:v>
                </c:pt>
                <c:pt idx="285">
                  <c:v>2085</c:v>
                </c:pt>
                <c:pt idx="286">
                  <c:v>2086</c:v>
                </c:pt>
                <c:pt idx="287">
                  <c:v>2087</c:v>
                </c:pt>
                <c:pt idx="288">
                  <c:v>2088</c:v>
                </c:pt>
                <c:pt idx="289">
                  <c:v>2089</c:v>
                </c:pt>
                <c:pt idx="290">
                  <c:v>2090</c:v>
                </c:pt>
                <c:pt idx="291">
                  <c:v>2091</c:v>
                </c:pt>
                <c:pt idx="292">
                  <c:v>2092</c:v>
                </c:pt>
                <c:pt idx="293">
                  <c:v>2093</c:v>
                </c:pt>
                <c:pt idx="294">
                  <c:v>2094</c:v>
                </c:pt>
                <c:pt idx="295">
                  <c:v>2095</c:v>
                </c:pt>
                <c:pt idx="296">
                  <c:v>2096</c:v>
                </c:pt>
                <c:pt idx="297">
                  <c:v>2097</c:v>
                </c:pt>
                <c:pt idx="298">
                  <c:v>2098</c:v>
                </c:pt>
                <c:pt idx="299">
                  <c:v>2099</c:v>
                </c:pt>
                <c:pt idx="300">
                  <c:v>2100</c:v>
                </c:pt>
                <c:pt idx="301">
                  <c:v>2101</c:v>
                </c:pt>
                <c:pt idx="302">
                  <c:v>2102</c:v>
                </c:pt>
                <c:pt idx="303">
                  <c:v>2103</c:v>
                </c:pt>
                <c:pt idx="304">
                  <c:v>2104</c:v>
                </c:pt>
                <c:pt idx="305">
                  <c:v>2105</c:v>
                </c:pt>
                <c:pt idx="306">
                  <c:v>2106</c:v>
                </c:pt>
                <c:pt idx="307">
                  <c:v>2107</c:v>
                </c:pt>
                <c:pt idx="308">
                  <c:v>2108</c:v>
                </c:pt>
                <c:pt idx="309">
                  <c:v>2109</c:v>
                </c:pt>
                <c:pt idx="310">
                  <c:v>2110</c:v>
                </c:pt>
                <c:pt idx="311">
                  <c:v>2111</c:v>
                </c:pt>
                <c:pt idx="312">
                  <c:v>2112</c:v>
                </c:pt>
                <c:pt idx="313">
                  <c:v>2113</c:v>
                </c:pt>
                <c:pt idx="314">
                  <c:v>2114</c:v>
                </c:pt>
                <c:pt idx="315">
                  <c:v>2115</c:v>
                </c:pt>
                <c:pt idx="316">
                  <c:v>2116</c:v>
                </c:pt>
                <c:pt idx="317">
                  <c:v>2117</c:v>
                </c:pt>
                <c:pt idx="318">
                  <c:v>2118</c:v>
                </c:pt>
                <c:pt idx="319">
                  <c:v>2119</c:v>
                </c:pt>
                <c:pt idx="320">
                  <c:v>2120</c:v>
                </c:pt>
                <c:pt idx="321">
                  <c:v>2121</c:v>
                </c:pt>
                <c:pt idx="322">
                  <c:v>2122</c:v>
                </c:pt>
                <c:pt idx="323">
                  <c:v>2123</c:v>
                </c:pt>
                <c:pt idx="324">
                  <c:v>2124</c:v>
                </c:pt>
                <c:pt idx="325">
                  <c:v>2125</c:v>
                </c:pt>
                <c:pt idx="326">
                  <c:v>2126</c:v>
                </c:pt>
                <c:pt idx="327">
                  <c:v>2127</c:v>
                </c:pt>
                <c:pt idx="328">
                  <c:v>2128</c:v>
                </c:pt>
                <c:pt idx="329">
                  <c:v>2129</c:v>
                </c:pt>
                <c:pt idx="330">
                  <c:v>2130</c:v>
                </c:pt>
                <c:pt idx="331">
                  <c:v>2131</c:v>
                </c:pt>
                <c:pt idx="332">
                  <c:v>2132</c:v>
                </c:pt>
                <c:pt idx="333">
                  <c:v>2133</c:v>
                </c:pt>
                <c:pt idx="334">
                  <c:v>2134</c:v>
                </c:pt>
                <c:pt idx="335">
                  <c:v>2135</c:v>
                </c:pt>
                <c:pt idx="336">
                  <c:v>2136</c:v>
                </c:pt>
                <c:pt idx="337">
                  <c:v>2137</c:v>
                </c:pt>
                <c:pt idx="338">
                  <c:v>2138</c:v>
                </c:pt>
                <c:pt idx="339">
                  <c:v>2139</c:v>
                </c:pt>
                <c:pt idx="340">
                  <c:v>2140</c:v>
                </c:pt>
                <c:pt idx="341">
                  <c:v>2141</c:v>
                </c:pt>
                <c:pt idx="342">
                  <c:v>2142</c:v>
                </c:pt>
                <c:pt idx="343">
                  <c:v>2143</c:v>
                </c:pt>
                <c:pt idx="344">
                  <c:v>2144</c:v>
                </c:pt>
                <c:pt idx="345">
                  <c:v>2145</c:v>
                </c:pt>
                <c:pt idx="346">
                  <c:v>2146</c:v>
                </c:pt>
                <c:pt idx="347">
                  <c:v>2147</c:v>
                </c:pt>
                <c:pt idx="348">
                  <c:v>2148</c:v>
                </c:pt>
                <c:pt idx="349">
                  <c:v>2149</c:v>
                </c:pt>
                <c:pt idx="350">
                  <c:v>2150</c:v>
                </c:pt>
              </c:numCache>
            </c:numRef>
          </c:cat>
          <c:val>
            <c:numRef>
              <c:f>Dataseries!$C$6:$C$356</c:f>
              <c:numCache>
                <c:formatCode>General</c:formatCode>
                <c:ptCount val="351"/>
                <c:pt idx="184" formatCode="0.0%">
                  <c:v>0.4997532069683075</c:v>
                </c:pt>
                <c:pt idx="190" formatCode="0.0%">
                  <c:v>0.49168295419682179</c:v>
                </c:pt>
                <c:pt idx="195" formatCode="0.0%">
                  <c:v>0.48377690437831572</c:v>
                </c:pt>
                <c:pt idx="200" formatCode="0.0%">
                  <c:v>0.47771285366853755</c:v>
                </c:pt>
                <c:pt idx="205" formatCode="0.0%">
                  <c:v>0.47304550683181534</c:v>
                </c:pt>
                <c:pt idx="210" formatCode="0.0%">
                  <c:v>0.46945436109268091</c:v>
                </c:pt>
                <c:pt idx="215" formatCode="0.0%">
                  <c:v>0.46670298634555946</c:v>
                </c:pt>
                <c:pt idx="220" formatCode="0.0%">
                  <c:v>0.4646133300572492</c:v>
                </c:pt>
                <c:pt idx="225" formatCode="0.0%">
                  <c:v>0.46304894643473904</c:v>
                </c:pt>
                <c:pt idx="230" formatCode="0.0%">
                  <c:v>0.46190372483428177</c:v>
                </c:pt>
                <c:pt idx="235" formatCode="0.0%">
                  <c:v>0.46109411659610533</c:v>
                </c:pt>
                <c:pt idx="240" formatCode="0.0%">
                  <c:v>0.46055365052034763</c:v>
                </c:pt>
                <c:pt idx="245" formatCode="0.0%">
                  <c:v>0.4602289830828718</c:v>
                </c:pt>
                <c:pt idx="250" formatCode="0.0%">
                  <c:v>0.4600770008826382</c:v>
                </c:pt>
                <c:pt idx="255" formatCode="0.0%">
                  <c:v>0.46006265908115296</c:v>
                </c:pt>
                <c:pt idx="260" formatCode="0.0%">
                  <c:v>0.46015734409857467</c:v>
                </c:pt>
                <c:pt idx="265" formatCode="0.0%">
                  <c:v>0.46033761603831969</c:v>
                </c:pt>
                <c:pt idx="270" formatCode="0.0%">
                  <c:v>0.46058423043640512</c:v>
                </c:pt>
                <c:pt idx="275" formatCode="0.0%">
                  <c:v>0.46088136844925848</c:v>
                </c:pt>
                <c:pt idx="280" formatCode="0.0%">
                  <c:v>0.46121602467978701</c:v>
                </c:pt>
                <c:pt idx="285" formatCode="0.0%">
                  <c:v>0.46157751572513173</c:v>
                </c:pt>
                <c:pt idx="290" formatCode="0.0%">
                  <c:v>0.4619570822653602</c:v>
                </c:pt>
                <c:pt idx="295" formatCode="0.0%">
                  <c:v>0.46234756443149749</c:v>
                </c:pt>
                <c:pt idx="300" formatCode="0.0%">
                  <c:v>0.46274313517050897</c:v>
                </c:pt>
                <c:pt idx="305" formatCode="0.0%">
                  <c:v>0.46313907995044684</c:v>
                </c:pt>
                <c:pt idx="310" formatCode="0.0%">
                  <c:v>0.46353161381860986</c:v>
                </c:pt>
                <c:pt idx="315" formatCode="0.0%">
                  <c:v>0.4639177288123808</c:v>
                </c:pt>
                <c:pt idx="320" formatCode="0.0%">
                  <c:v>0.46429506621633532</c:v>
                </c:pt>
                <c:pt idx="325" formatCode="0.0%">
                  <c:v>0.46466180929376821</c:v>
                </c:pt>
                <c:pt idx="330" formatCode="0.0%">
                  <c:v>0.46501659299077347</c:v>
                </c:pt>
                <c:pt idx="335" formatCode="0.0%">
                  <c:v>0.46535842778446063</c:v>
                </c:pt>
                <c:pt idx="340" formatCode="0.0%">
                  <c:v>0.46568663537299732</c:v>
                </c:pt>
                <c:pt idx="345" formatCode="0.0%">
                  <c:v>0.46600079431986324</c:v>
                </c:pt>
                <c:pt idx="350" formatCode="0.0%">
                  <c:v>0.46630069409441466</c:v>
                </c:pt>
              </c:numCache>
            </c:numRef>
          </c:val>
          <c:smooth val="0"/>
        </c:ser>
        <c:ser>
          <c:idx val="2"/>
          <c:order val="2"/>
          <c:tx>
            <c:v>1984-2012 dynamic</c:v>
          </c:tx>
          <c:cat>
            <c:numRef>
              <c:f>Dataseries!$A$6:$A$356</c:f>
              <c:numCache>
                <c:formatCode>General</c:formatCode>
                <c:ptCount val="35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  <c:pt idx="211">
                  <c:v>2011</c:v>
                </c:pt>
                <c:pt idx="212">
                  <c:v>2012</c:v>
                </c:pt>
                <c:pt idx="213">
                  <c:v>2013</c:v>
                </c:pt>
                <c:pt idx="214">
                  <c:v>2014</c:v>
                </c:pt>
                <c:pt idx="215">
                  <c:v>2015</c:v>
                </c:pt>
                <c:pt idx="216">
                  <c:v>2016</c:v>
                </c:pt>
                <c:pt idx="217">
                  <c:v>2017</c:v>
                </c:pt>
                <c:pt idx="218">
                  <c:v>2018</c:v>
                </c:pt>
                <c:pt idx="219">
                  <c:v>2019</c:v>
                </c:pt>
                <c:pt idx="220">
                  <c:v>2020</c:v>
                </c:pt>
                <c:pt idx="221">
                  <c:v>2021</c:v>
                </c:pt>
                <c:pt idx="222">
                  <c:v>2022</c:v>
                </c:pt>
                <c:pt idx="223">
                  <c:v>2023</c:v>
                </c:pt>
                <c:pt idx="224">
                  <c:v>2024</c:v>
                </c:pt>
                <c:pt idx="225">
                  <c:v>2025</c:v>
                </c:pt>
                <c:pt idx="226">
                  <c:v>2026</c:v>
                </c:pt>
                <c:pt idx="227">
                  <c:v>2027</c:v>
                </c:pt>
                <c:pt idx="228">
                  <c:v>2028</c:v>
                </c:pt>
                <c:pt idx="229">
                  <c:v>2029</c:v>
                </c:pt>
                <c:pt idx="230">
                  <c:v>2030</c:v>
                </c:pt>
                <c:pt idx="231">
                  <c:v>2031</c:v>
                </c:pt>
                <c:pt idx="232">
                  <c:v>2032</c:v>
                </c:pt>
                <c:pt idx="233">
                  <c:v>2033</c:v>
                </c:pt>
                <c:pt idx="234">
                  <c:v>2034</c:v>
                </c:pt>
                <c:pt idx="235">
                  <c:v>2035</c:v>
                </c:pt>
                <c:pt idx="236">
                  <c:v>2036</c:v>
                </c:pt>
                <c:pt idx="237">
                  <c:v>2037</c:v>
                </c:pt>
                <c:pt idx="238">
                  <c:v>2038</c:v>
                </c:pt>
                <c:pt idx="239">
                  <c:v>2039</c:v>
                </c:pt>
                <c:pt idx="240">
                  <c:v>2040</c:v>
                </c:pt>
                <c:pt idx="241">
                  <c:v>2041</c:v>
                </c:pt>
                <c:pt idx="242">
                  <c:v>2042</c:v>
                </c:pt>
                <c:pt idx="243">
                  <c:v>2043</c:v>
                </c:pt>
                <c:pt idx="244">
                  <c:v>2044</c:v>
                </c:pt>
                <c:pt idx="245">
                  <c:v>2045</c:v>
                </c:pt>
                <c:pt idx="246">
                  <c:v>2046</c:v>
                </c:pt>
                <c:pt idx="247">
                  <c:v>2047</c:v>
                </c:pt>
                <c:pt idx="248">
                  <c:v>2048</c:v>
                </c:pt>
                <c:pt idx="249">
                  <c:v>2049</c:v>
                </c:pt>
                <c:pt idx="250">
                  <c:v>2050</c:v>
                </c:pt>
                <c:pt idx="251">
                  <c:v>2051</c:v>
                </c:pt>
                <c:pt idx="252">
                  <c:v>2052</c:v>
                </c:pt>
                <c:pt idx="253">
                  <c:v>2053</c:v>
                </c:pt>
                <c:pt idx="254">
                  <c:v>2054</c:v>
                </c:pt>
                <c:pt idx="255">
                  <c:v>2055</c:v>
                </c:pt>
                <c:pt idx="256">
                  <c:v>2056</c:v>
                </c:pt>
                <c:pt idx="257">
                  <c:v>2057</c:v>
                </c:pt>
                <c:pt idx="258">
                  <c:v>2058</c:v>
                </c:pt>
                <c:pt idx="259">
                  <c:v>2059</c:v>
                </c:pt>
                <c:pt idx="260">
                  <c:v>2060</c:v>
                </c:pt>
                <c:pt idx="261">
                  <c:v>2061</c:v>
                </c:pt>
                <c:pt idx="262">
                  <c:v>2062</c:v>
                </c:pt>
                <c:pt idx="263">
                  <c:v>2063</c:v>
                </c:pt>
                <c:pt idx="264">
                  <c:v>2064</c:v>
                </c:pt>
                <c:pt idx="265">
                  <c:v>2065</c:v>
                </c:pt>
                <c:pt idx="266">
                  <c:v>2066</c:v>
                </c:pt>
                <c:pt idx="267">
                  <c:v>2067</c:v>
                </c:pt>
                <c:pt idx="268">
                  <c:v>2068</c:v>
                </c:pt>
                <c:pt idx="269">
                  <c:v>2069</c:v>
                </c:pt>
                <c:pt idx="270">
                  <c:v>2070</c:v>
                </c:pt>
                <c:pt idx="271">
                  <c:v>2071</c:v>
                </c:pt>
                <c:pt idx="272">
                  <c:v>2072</c:v>
                </c:pt>
                <c:pt idx="273">
                  <c:v>2073</c:v>
                </c:pt>
                <c:pt idx="274">
                  <c:v>2074</c:v>
                </c:pt>
                <c:pt idx="275">
                  <c:v>2075</c:v>
                </c:pt>
                <c:pt idx="276">
                  <c:v>2076</c:v>
                </c:pt>
                <c:pt idx="277">
                  <c:v>2077</c:v>
                </c:pt>
                <c:pt idx="278">
                  <c:v>2078</c:v>
                </c:pt>
                <c:pt idx="279">
                  <c:v>2079</c:v>
                </c:pt>
                <c:pt idx="280">
                  <c:v>2080</c:v>
                </c:pt>
                <c:pt idx="281">
                  <c:v>2081</c:v>
                </c:pt>
                <c:pt idx="282">
                  <c:v>2082</c:v>
                </c:pt>
                <c:pt idx="283">
                  <c:v>2083</c:v>
                </c:pt>
                <c:pt idx="284">
                  <c:v>2084</c:v>
                </c:pt>
                <c:pt idx="285">
                  <c:v>2085</c:v>
                </c:pt>
                <c:pt idx="286">
                  <c:v>2086</c:v>
                </c:pt>
                <c:pt idx="287">
                  <c:v>2087</c:v>
                </c:pt>
                <c:pt idx="288">
                  <c:v>2088</c:v>
                </c:pt>
                <c:pt idx="289">
                  <c:v>2089</c:v>
                </c:pt>
                <c:pt idx="290">
                  <c:v>2090</c:v>
                </c:pt>
                <c:pt idx="291">
                  <c:v>2091</c:v>
                </c:pt>
                <c:pt idx="292">
                  <c:v>2092</c:v>
                </c:pt>
                <c:pt idx="293">
                  <c:v>2093</c:v>
                </c:pt>
                <c:pt idx="294">
                  <c:v>2094</c:v>
                </c:pt>
                <c:pt idx="295">
                  <c:v>2095</c:v>
                </c:pt>
                <c:pt idx="296">
                  <c:v>2096</c:v>
                </c:pt>
                <c:pt idx="297">
                  <c:v>2097</c:v>
                </c:pt>
                <c:pt idx="298">
                  <c:v>2098</c:v>
                </c:pt>
                <c:pt idx="299">
                  <c:v>2099</c:v>
                </c:pt>
                <c:pt idx="300">
                  <c:v>2100</c:v>
                </c:pt>
                <c:pt idx="301">
                  <c:v>2101</c:v>
                </c:pt>
                <c:pt idx="302">
                  <c:v>2102</c:v>
                </c:pt>
                <c:pt idx="303">
                  <c:v>2103</c:v>
                </c:pt>
                <c:pt idx="304">
                  <c:v>2104</c:v>
                </c:pt>
                <c:pt idx="305">
                  <c:v>2105</c:v>
                </c:pt>
                <c:pt idx="306">
                  <c:v>2106</c:v>
                </c:pt>
                <c:pt idx="307">
                  <c:v>2107</c:v>
                </c:pt>
                <c:pt idx="308">
                  <c:v>2108</c:v>
                </c:pt>
                <c:pt idx="309">
                  <c:v>2109</c:v>
                </c:pt>
                <c:pt idx="310">
                  <c:v>2110</c:v>
                </c:pt>
                <c:pt idx="311">
                  <c:v>2111</c:v>
                </c:pt>
                <c:pt idx="312">
                  <c:v>2112</c:v>
                </c:pt>
                <c:pt idx="313">
                  <c:v>2113</c:v>
                </c:pt>
                <c:pt idx="314">
                  <c:v>2114</c:v>
                </c:pt>
                <c:pt idx="315">
                  <c:v>2115</c:v>
                </c:pt>
                <c:pt idx="316">
                  <c:v>2116</c:v>
                </c:pt>
                <c:pt idx="317">
                  <c:v>2117</c:v>
                </c:pt>
                <c:pt idx="318">
                  <c:v>2118</c:v>
                </c:pt>
                <c:pt idx="319">
                  <c:v>2119</c:v>
                </c:pt>
                <c:pt idx="320">
                  <c:v>2120</c:v>
                </c:pt>
                <c:pt idx="321">
                  <c:v>2121</c:v>
                </c:pt>
                <c:pt idx="322">
                  <c:v>2122</c:v>
                </c:pt>
                <c:pt idx="323">
                  <c:v>2123</c:v>
                </c:pt>
                <c:pt idx="324">
                  <c:v>2124</c:v>
                </c:pt>
                <c:pt idx="325">
                  <c:v>2125</c:v>
                </c:pt>
                <c:pt idx="326">
                  <c:v>2126</c:v>
                </c:pt>
                <c:pt idx="327">
                  <c:v>2127</c:v>
                </c:pt>
                <c:pt idx="328">
                  <c:v>2128</c:v>
                </c:pt>
                <c:pt idx="329">
                  <c:v>2129</c:v>
                </c:pt>
                <c:pt idx="330">
                  <c:v>2130</c:v>
                </c:pt>
                <c:pt idx="331">
                  <c:v>2131</c:v>
                </c:pt>
                <c:pt idx="332">
                  <c:v>2132</c:v>
                </c:pt>
                <c:pt idx="333">
                  <c:v>2133</c:v>
                </c:pt>
                <c:pt idx="334">
                  <c:v>2134</c:v>
                </c:pt>
                <c:pt idx="335">
                  <c:v>2135</c:v>
                </c:pt>
                <c:pt idx="336">
                  <c:v>2136</c:v>
                </c:pt>
                <c:pt idx="337">
                  <c:v>2137</c:v>
                </c:pt>
                <c:pt idx="338">
                  <c:v>2138</c:v>
                </c:pt>
                <c:pt idx="339">
                  <c:v>2139</c:v>
                </c:pt>
                <c:pt idx="340">
                  <c:v>2140</c:v>
                </c:pt>
                <c:pt idx="341">
                  <c:v>2141</c:v>
                </c:pt>
                <c:pt idx="342">
                  <c:v>2142</c:v>
                </c:pt>
                <c:pt idx="343">
                  <c:v>2143</c:v>
                </c:pt>
                <c:pt idx="344">
                  <c:v>2144</c:v>
                </c:pt>
                <c:pt idx="345">
                  <c:v>2145</c:v>
                </c:pt>
                <c:pt idx="346">
                  <c:v>2146</c:v>
                </c:pt>
                <c:pt idx="347">
                  <c:v>2147</c:v>
                </c:pt>
                <c:pt idx="348">
                  <c:v>2148</c:v>
                </c:pt>
                <c:pt idx="349">
                  <c:v>2149</c:v>
                </c:pt>
                <c:pt idx="350">
                  <c:v>2150</c:v>
                </c:pt>
              </c:numCache>
            </c:numRef>
          </c:cat>
          <c:val>
            <c:numRef>
              <c:f>Dataseries!$D$6:$D$356</c:f>
              <c:numCache>
                <c:formatCode>General</c:formatCode>
                <c:ptCount val="351"/>
                <c:pt idx="214" formatCode="0.0%">
                  <c:v>0.5527646541595459</c:v>
                </c:pt>
                <c:pt idx="220" formatCode="0.0%">
                  <c:v>0.57213805493352543</c:v>
                </c:pt>
                <c:pt idx="225" formatCode="0.0%">
                  <c:v>0.58744433680300379</c:v>
                </c:pt>
                <c:pt idx="230" formatCode="0.0%">
                  <c:v>0.60198187810278825</c:v>
                </c:pt>
                <c:pt idx="235" formatCode="0.0%">
                  <c:v>0.61575265079307273</c:v>
                </c:pt>
                <c:pt idx="240" formatCode="0.0%">
                  <c:v>0.62876541165027577</c:v>
                </c:pt>
                <c:pt idx="245" formatCode="0.0%">
                  <c:v>0.64103465785035463</c:v>
                </c:pt>
                <c:pt idx="250" formatCode="0.0%">
                  <c:v>0.65257962345436948</c:v>
                </c:pt>
                <c:pt idx="255" formatCode="0.0%">
                  <c:v>0.66342333924030628</c:v>
                </c:pt>
                <c:pt idx="260" formatCode="0.0%">
                  <c:v>0.67359177112901913</c:v>
                </c:pt>
                <c:pt idx="265" formatCode="0.0%">
                  <c:v>0.68311304622226776</c:v>
                </c:pt>
                <c:pt idx="270" formatCode="0.0%">
                  <c:v>0.69201677031840991</c:v>
                </c:pt>
                <c:pt idx="275" formatCode="0.0%">
                  <c:v>0.70033343670164805</c:v>
                </c:pt>
                <c:pt idx="280" formatCode="0.0%">
                  <c:v>0.7080939229453499</c:v>
                </c:pt>
                <c:pt idx="285" formatCode="0.0%">
                  <c:v>0.7153290703149362</c:v>
                </c:pt>
                <c:pt idx="290" formatCode="0.0%">
                  <c:v>0.72206933896458603</c:v>
                </c:pt>
                <c:pt idx="295" formatCode="0.0%">
                  <c:v>0.7283445313525222</c:v>
                </c:pt>
                <c:pt idx="300" formatCode="0.0%">
                  <c:v>0.73418357601603657</c:v>
                </c:pt>
                <c:pt idx="305" formatCode="0.0%">
                  <c:v>0.73961436392730595</c:v>
                </c:pt>
                <c:pt idx="310" formatCode="0.0%">
                  <c:v>0.7446636299891497</c:v>
                </c:pt>
                <c:pt idx="315" formatCode="0.0%">
                  <c:v>0.74935687273912455</c:v>
                </c:pt>
                <c:pt idx="320" formatCode="0.0%">
                  <c:v>0.7537183059413709</c:v>
                </c:pt>
                <c:pt idx="325" formatCode="0.0%">
                  <c:v>0.75777083640506548</c:v>
                </c:pt>
                <c:pt idx="330" formatCode="0.0%">
                  <c:v>0.76153606303670007</c:v>
                </c:pt>
                <c:pt idx="335" formatCode="0.0%">
                  <c:v>0.76503429278279012</c:v>
                </c:pt>
                <c:pt idx="340" formatCode="0.0%">
                  <c:v>0.76828456973140469</c:v>
                </c:pt>
                <c:pt idx="345" formatCode="0.0%">
                  <c:v>0.77130471420373781</c:v>
                </c:pt>
                <c:pt idx="350" formatCode="0.0%">
                  <c:v>0.77411136917494328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1182032"/>
        <c:axId val="1391208688"/>
      </c:lineChart>
      <c:catAx>
        <c:axId val="1391182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91208688"/>
        <c:crossesAt val="0"/>
        <c:auto val="1"/>
        <c:lblAlgn val="ctr"/>
        <c:lblOffset val="100"/>
        <c:tickLblSkip val="50"/>
        <c:tickMarkSkip val="10"/>
        <c:noMultiLvlLbl val="0"/>
      </c:catAx>
      <c:valAx>
        <c:axId val="1391208688"/>
        <c:scaling>
          <c:orientation val="minMax"/>
          <c:max val="1"/>
          <c:min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91182032"/>
        <c:crosses val="autoZero"/>
        <c:crossBetween val="midCat"/>
        <c:majorUnit val="0.1"/>
        <c:minorUnit val="1E-3"/>
      </c:valAx>
      <c:spPr>
        <a:noFill/>
        <a:ln w="25400">
          <a:noFill/>
        </a:ln>
      </c:spPr>
    </c:plotArea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ctr"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</a:t>
            </a:r>
            <a:r>
              <a:rPr lang="fr-FR" sz="1600" baseline="0"/>
              <a:t> E2. </a:t>
            </a:r>
            <a:r>
              <a:rPr lang="fr-FR" sz="1600"/>
              <a:t>Simulating the evolution of top 1% wealth share</a:t>
            </a:r>
            <a:r>
              <a:rPr lang="fr-FR" sz="1600" baseline="0"/>
              <a:t> (1)</a:t>
            </a:r>
            <a:endParaRPr lang="fr-FR" sz="1600"/>
          </a:p>
        </c:rich>
      </c:tx>
      <c:layout>
        <c:manualLayout>
          <c:xMode val="edge"/>
          <c:yMode val="edge"/>
          <c:x val="0.19965079796059976"/>
          <c:y val="4.339776309368364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03882583239004E-2"/>
          <c:y val="5.8910369943594498E-2"/>
          <c:w val="0.90330212694985001"/>
          <c:h val="0.84968845357744904"/>
        </c:manualLayout>
      </c:layout>
      <c:lineChart>
        <c:grouping val="standard"/>
        <c:varyColors val="0"/>
        <c:ser>
          <c:idx val="1"/>
          <c:order val="0"/>
          <c:tx>
            <c:v>Observed</c:v>
          </c:tx>
          <c:marker>
            <c:symbol val="square"/>
            <c:size val="5"/>
          </c:marker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'TE5'!$B$8:$B$52</c:f>
              <c:numCache>
                <c:formatCode>0.0%</c:formatCode>
                <c:ptCount val="45"/>
                <c:pt idx="0">
                  <c:v>0.20326517522335052</c:v>
                </c:pt>
                <c:pt idx="1">
                  <c:v>0.19840376079082489</c:v>
                </c:pt>
                <c:pt idx="2">
                  <c:v>0.19784930348396301</c:v>
                </c:pt>
                <c:pt idx="3">
                  <c:v>0.19778555631637573</c:v>
                </c:pt>
                <c:pt idx="4">
                  <c:v>0.1913309246301651</c:v>
                </c:pt>
                <c:pt idx="5">
                  <c:v>0.18681187927722931</c:v>
                </c:pt>
                <c:pt idx="6">
                  <c:v>0.18303041160106659</c:v>
                </c:pt>
                <c:pt idx="7">
                  <c:v>0.17867015302181244</c:v>
                </c:pt>
                <c:pt idx="8">
                  <c:v>0.17602032423019409</c:v>
                </c:pt>
                <c:pt idx="9">
                  <c:v>0.174355149269104</c:v>
                </c:pt>
                <c:pt idx="10">
                  <c:v>0.17206965386867523</c:v>
                </c:pt>
                <c:pt idx="11">
                  <c:v>0.16674695909023285</c:v>
                </c:pt>
                <c:pt idx="12">
                  <c:v>0.16178755462169647</c:v>
                </c:pt>
                <c:pt idx="13">
                  <c:v>0.15927654504776001</c:v>
                </c:pt>
                <c:pt idx="14">
                  <c:v>0.15803623199462891</c:v>
                </c:pt>
                <c:pt idx="15">
                  <c:v>0.1613958328962326</c:v>
                </c:pt>
                <c:pt idx="16">
                  <c:v>0.16787326335906982</c:v>
                </c:pt>
                <c:pt idx="17">
                  <c:v>0.17058640718460083</c:v>
                </c:pt>
                <c:pt idx="18">
                  <c:v>0.17369794845581055</c:v>
                </c:pt>
                <c:pt idx="19">
                  <c:v>0.1765921413898468</c:v>
                </c:pt>
                <c:pt idx="20">
                  <c:v>0.17182576656341553</c:v>
                </c:pt>
                <c:pt idx="21">
                  <c:v>0.18091574311256409</c:v>
                </c:pt>
                <c:pt idx="22">
                  <c:v>0.17498084902763367</c:v>
                </c:pt>
                <c:pt idx="23">
                  <c:v>0.18789564073085785</c:v>
                </c:pt>
                <c:pt idx="24">
                  <c:v>0.19323830306529999</c:v>
                </c:pt>
                <c:pt idx="25">
                  <c:v>0.1964225172996521</c:v>
                </c:pt>
                <c:pt idx="26">
                  <c:v>0.23320880532264709</c:v>
                </c:pt>
                <c:pt idx="27">
                  <c:v>0.25308188796043396</c:v>
                </c:pt>
                <c:pt idx="28">
                  <c:v>0.26698580384254456</c:v>
                </c:pt>
                <c:pt idx="29">
                  <c:v>0.27835509181022644</c:v>
                </c:pt>
                <c:pt idx="30">
                  <c:v>0.28112286329269409</c:v>
                </c:pt>
                <c:pt idx="31">
                  <c:v>0.27050095796585083</c:v>
                </c:pt>
                <c:pt idx="32">
                  <c:v>0.25402337312698364</c:v>
                </c:pt>
                <c:pt idx="33">
                  <c:v>0.24618318676948547</c:v>
                </c:pt>
                <c:pt idx="34">
                  <c:v>0.237641841173172</c:v>
                </c:pt>
                <c:pt idx="35">
                  <c:v>0.22511062026023865</c:v>
                </c:pt>
                <c:pt idx="36">
                  <c:v>0.2213207334280014</c:v>
                </c:pt>
                <c:pt idx="37">
                  <c:v>0.223748579621315</c:v>
                </c:pt>
                <c:pt idx="38">
                  <c:v>0.215929314494133</c:v>
                </c:pt>
                <c:pt idx="39">
                  <c:v>0.21701070666313171</c:v>
                </c:pt>
                <c:pt idx="40">
                  <c:v>0.23506593704223633</c:v>
                </c:pt>
                <c:pt idx="41">
                  <c:v>0.22975511848926544</c:v>
                </c:pt>
                <c:pt idx="42">
                  <c:v>0.22357787191867828</c:v>
                </c:pt>
                <c:pt idx="43">
                  <c:v>0.22904565930366516</c:v>
                </c:pt>
                <c:pt idx="44">
                  <c:v>0.2337886244058609</c:v>
                </c:pt>
              </c:numCache>
            </c:numRef>
          </c:val>
          <c:smooth val="0"/>
        </c:ser>
        <c:ser>
          <c:idx val="0"/>
          <c:order val="1"/>
          <c:tx>
            <c:v>Fixed real rate of capital gains by asset class 1970-2014</c:v>
          </c:tx>
          <c:spPr>
            <a:ln w="28575">
              <a:solidFill>
                <a:schemeClr val="accent1"/>
              </a:solidFill>
              <a:prstDash val="solid"/>
            </a:ln>
          </c:spPr>
          <c:marker>
            <c:symbol val="diamond"/>
            <c:size val="6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  <a:prstDash val="solid"/>
              </a:ln>
            </c:spPr>
          </c:marker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'TE5'!$C$8:$C$52</c:f>
              <c:numCache>
                <c:formatCode>0.0%</c:formatCode>
                <c:ptCount val="45"/>
                <c:pt idx="0">
                  <c:v>0.20327410101890564</c:v>
                </c:pt>
                <c:pt idx="1">
                  <c:v>0.20027652382850647</c:v>
                </c:pt>
                <c:pt idx="2">
                  <c:v>0.19870096445083618</c:v>
                </c:pt>
                <c:pt idx="3">
                  <c:v>0.19797846674919128</c:v>
                </c:pt>
                <c:pt idx="4">
                  <c:v>0.19499057531356812</c:v>
                </c:pt>
                <c:pt idx="5">
                  <c:v>0.19139339029788971</c:v>
                </c:pt>
                <c:pt idx="6">
                  <c:v>0.18745727837085724</c:v>
                </c:pt>
                <c:pt idx="7">
                  <c:v>0.18369826674461365</c:v>
                </c:pt>
                <c:pt idx="8">
                  <c:v>0.18039447069168091</c:v>
                </c:pt>
                <c:pt idx="9">
                  <c:v>0.17830350995063782</c:v>
                </c:pt>
                <c:pt idx="10">
                  <c:v>0.17574557662010193</c:v>
                </c:pt>
                <c:pt idx="11">
                  <c:v>0.17081758379936218</c:v>
                </c:pt>
                <c:pt idx="12">
                  <c:v>0.16519938409328461</c:v>
                </c:pt>
                <c:pt idx="13">
                  <c:v>0.16137489676475525</c:v>
                </c:pt>
                <c:pt idx="14">
                  <c:v>0.15927109122276306</c:v>
                </c:pt>
                <c:pt idx="15">
                  <c:v>0.16250592470169067</c:v>
                </c:pt>
                <c:pt idx="16">
                  <c:v>0.16865423321723938</c:v>
                </c:pt>
                <c:pt idx="17">
                  <c:v>0.17326168715953827</c:v>
                </c:pt>
                <c:pt idx="18">
                  <c:v>0.17904645204544067</c:v>
                </c:pt>
                <c:pt idx="19">
                  <c:v>0.18098966777324677</c:v>
                </c:pt>
                <c:pt idx="20">
                  <c:v>0.17907032370567322</c:v>
                </c:pt>
                <c:pt idx="21">
                  <c:v>0.19448822736740112</c:v>
                </c:pt>
                <c:pt idx="22">
                  <c:v>0.19062584638595581</c:v>
                </c:pt>
                <c:pt idx="23">
                  <c:v>0.20191879570484161</c:v>
                </c:pt>
                <c:pt idx="24">
                  <c:v>0.20905238389968872</c:v>
                </c:pt>
                <c:pt idx="25">
                  <c:v>0.2149118185043335</c:v>
                </c:pt>
                <c:pt idx="26">
                  <c:v>0.24897122383117676</c:v>
                </c:pt>
                <c:pt idx="27">
                  <c:v>0.26072147488594055</c:v>
                </c:pt>
                <c:pt idx="28">
                  <c:v>0.26700454950332642</c:v>
                </c:pt>
                <c:pt idx="29">
                  <c:v>0.26904135942459106</c:v>
                </c:pt>
                <c:pt idx="30">
                  <c:v>0.2676626443862915</c:v>
                </c:pt>
                <c:pt idx="31">
                  <c:v>0.26550644636154175</c:v>
                </c:pt>
                <c:pt idx="32">
                  <c:v>0.26125913858413696</c:v>
                </c:pt>
                <c:pt idx="33">
                  <c:v>0.26097163558006287</c:v>
                </c:pt>
                <c:pt idx="34">
                  <c:v>0.25771510601043701</c:v>
                </c:pt>
                <c:pt idx="35">
                  <c:v>0.24795269966125488</c:v>
                </c:pt>
                <c:pt idx="36">
                  <c:v>0.24249221384525299</c:v>
                </c:pt>
                <c:pt idx="37">
                  <c:v>0.24352581799030304</c:v>
                </c:pt>
                <c:pt idx="38">
                  <c:v>0.23982933163642883</c:v>
                </c:pt>
                <c:pt idx="39">
                  <c:v>0.2426135390996933</c:v>
                </c:pt>
                <c:pt idx="40">
                  <c:v>0.25851669907569885</c:v>
                </c:pt>
                <c:pt idx="41">
                  <c:v>0.25357386469841003</c:v>
                </c:pt>
                <c:pt idx="42">
                  <c:v>0.24238361418247223</c:v>
                </c:pt>
                <c:pt idx="43">
                  <c:v>0.23722440004348755</c:v>
                </c:pt>
                <c:pt idx="44">
                  <c:v>0.23378881812095642</c:v>
                </c:pt>
              </c:numCache>
            </c:numRef>
          </c:val>
          <c:smooth val="1"/>
        </c:ser>
        <c:ser>
          <c:idx val="2"/>
          <c:order val="2"/>
          <c:tx>
            <c:v>Fixed real capital gains by asset class + Fixed savings rate by fractile 1970-2014</c:v>
          </c:tx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'TE5'!$F$8:$F$52</c:f>
              <c:numCache>
                <c:formatCode>0.0%</c:formatCode>
                <c:ptCount val="45"/>
                <c:pt idx="0">
                  <c:v>0.20327410101890564</c:v>
                </c:pt>
                <c:pt idx="1">
                  <c:v>0.20300176739692688</c:v>
                </c:pt>
                <c:pt idx="2">
                  <c:v>0.20265166461467743</c:v>
                </c:pt>
                <c:pt idx="3">
                  <c:v>0.20222613215446472</c:v>
                </c:pt>
                <c:pt idx="4">
                  <c:v>0.20172767341136932</c:v>
                </c:pt>
                <c:pt idx="5">
                  <c:v>0.2011587917804718</c:v>
                </c:pt>
                <c:pt idx="6">
                  <c:v>0.19926927983760834</c:v>
                </c:pt>
                <c:pt idx="7">
                  <c:v>0.19735854864120483</c:v>
                </c:pt>
                <c:pt idx="8">
                  <c:v>0.19542887806892395</c:v>
                </c:pt>
                <c:pt idx="9">
                  <c:v>0.1934826523065567</c:v>
                </c:pt>
                <c:pt idx="10">
                  <c:v>0.18900719285011292</c:v>
                </c:pt>
                <c:pt idx="11">
                  <c:v>0.18451510369777679</c:v>
                </c:pt>
                <c:pt idx="12">
                  <c:v>0.18001055717468262</c:v>
                </c:pt>
                <c:pt idx="13">
                  <c:v>0.17549768090248108</c:v>
                </c:pt>
                <c:pt idx="14">
                  <c:v>0.17098060250282288</c:v>
                </c:pt>
                <c:pt idx="15">
                  <c:v>0.17274497449398041</c:v>
                </c:pt>
                <c:pt idx="16">
                  <c:v>0.17446170747280121</c:v>
                </c:pt>
                <c:pt idx="17">
                  <c:v>0.17613649368286133</c:v>
                </c:pt>
                <c:pt idx="18">
                  <c:v>0.17777466773986816</c:v>
                </c:pt>
                <c:pt idx="19">
                  <c:v>0.17131830751895905</c:v>
                </c:pt>
                <c:pt idx="20">
                  <c:v>0.16525483131408691</c:v>
                </c:pt>
                <c:pt idx="21">
                  <c:v>0.17552934587001801</c:v>
                </c:pt>
                <c:pt idx="22">
                  <c:v>0.16266909241676331</c:v>
                </c:pt>
                <c:pt idx="23">
                  <c:v>0.16976706683635712</c:v>
                </c:pt>
                <c:pt idx="24">
                  <c:v>0.17737635970115662</c:v>
                </c:pt>
                <c:pt idx="25">
                  <c:v>0.1810893714427948</c:v>
                </c:pt>
                <c:pt idx="26">
                  <c:v>0.19978997111320496</c:v>
                </c:pt>
                <c:pt idx="27">
                  <c:v>0.2084040492773056</c:v>
                </c:pt>
                <c:pt idx="28">
                  <c:v>0.21386688947677612</c:v>
                </c:pt>
                <c:pt idx="29">
                  <c:v>0.21802926063537598</c:v>
                </c:pt>
                <c:pt idx="30">
                  <c:v>0.21862439811229706</c:v>
                </c:pt>
                <c:pt idx="31">
                  <c:v>0.22142145037651062</c:v>
                </c:pt>
                <c:pt idx="32">
                  <c:v>0.22491897642612457</c:v>
                </c:pt>
                <c:pt idx="33">
                  <c:v>0.22906380891799927</c:v>
                </c:pt>
                <c:pt idx="34">
                  <c:v>0.22913838922977448</c:v>
                </c:pt>
                <c:pt idx="35">
                  <c:v>0.22342993319034576</c:v>
                </c:pt>
                <c:pt idx="36">
                  <c:v>0.21846894919872284</c:v>
                </c:pt>
                <c:pt idx="37">
                  <c:v>0.21896952390670776</c:v>
                </c:pt>
                <c:pt idx="38">
                  <c:v>0.21887367963790894</c:v>
                </c:pt>
                <c:pt idx="39">
                  <c:v>0.22398167848587036</c:v>
                </c:pt>
                <c:pt idx="40">
                  <c:v>0.23923105001449585</c:v>
                </c:pt>
                <c:pt idx="41">
                  <c:v>0.23804841935634613</c:v>
                </c:pt>
                <c:pt idx="42">
                  <c:v>0.23286339640617371</c:v>
                </c:pt>
                <c:pt idx="43">
                  <c:v>0.23332220315933228</c:v>
                </c:pt>
                <c:pt idx="44">
                  <c:v>0.23378881812095642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0553792"/>
        <c:axId val="1398812016"/>
      </c:lineChart>
      <c:catAx>
        <c:axId val="11505537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9881201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1398812016"/>
        <c:scaling>
          <c:orientation val="minMax"/>
          <c:max val="0.35000000000000003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50553792"/>
        <c:crosses val="autoZero"/>
        <c:crossBetween val="midCat"/>
        <c:majorUnit val="5.000000000000001E-2"/>
        <c:minorUnit val="1E-3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7.8059746841989575E-2"/>
          <c:y val="0.13394449280523352"/>
          <c:w val="0.515836705756608"/>
          <c:h val="0.25070035215447317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ctr"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</a:t>
            </a:r>
            <a:r>
              <a:rPr lang="fr-FR" sz="1600" baseline="0"/>
              <a:t> E3. </a:t>
            </a:r>
            <a:r>
              <a:rPr lang="fr-FR" sz="1600"/>
              <a:t>Simulating the evolution of top 1% wealth share</a:t>
            </a:r>
            <a:r>
              <a:rPr lang="fr-FR" sz="1600" baseline="0"/>
              <a:t> (2)</a:t>
            </a:r>
            <a:endParaRPr lang="fr-FR" sz="1600"/>
          </a:p>
        </c:rich>
      </c:tx>
      <c:layout>
        <c:manualLayout>
          <c:xMode val="edge"/>
          <c:yMode val="edge"/>
          <c:x val="0.19965079796059976"/>
          <c:y val="4.339776309368364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03882583239004E-2"/>
          <c:y val="5.8910369943594498E-2"/>
          <c:w val="0.90330212694985001"/>
          <c:h val="0.84968845357744904"/>
        </c:manualLayout>
      </c:layout>
      <c:lineChart>
        <c:grouping val="standard"/>
        <c:varyColors val="0"/>
        <c:ser>
          <c:idx val="1"/>
          <c:order val="0"/>
          <c:tx>
            <c:v>Observed</c:v>
          </c:tx>
          <c:marker>
            <c:symbol val="square"/>
            <c:size val="5"/>
          </c:marker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'TE5'!$B$8:$B$52</c:f>
              <c:numCache>
                <c:formatCode>0.0%</c:formatCode>
                <c:ptCount val="45"/>
                <c:pt idx="0">
                  <c:v>0.20326517522335052</c:v>
                </c:pt>
                <c:pt idx="1">
                  <c:v>0.19840376079082489</c:v>
                </c:pt>
                <c:pt idx="2">
                  <c:v>0.19784930348396301</c:v>
                </c:pt>
                <c:pt idx="3">
                  <c:v>0.19778555631637573</c:v>
                </c:pt>
                <c:pt idx="4">
                  <c:v>0.1913309246301651</c:v>
                </c:pt>
                <c:pt idx="5">
                  <c:v>0.18681187927722931</c:v>
                </c:pt>
                <c:pt idx="6">
                  <c:v>0.18303041160106659</c:v>
                </c:pt>
                <c:pt idx="7">
                  <c:v>0.17867015302181244</c:v>
                </c:pt>
                <c:pt idx="8">
                  <c:v>0.17602032423019409</c:v>
                </c:pt>
                <c:pt idx="9">
                  <c:v>0.174355149269104</c:v>
                </c:pt>
                <c:pt idx="10">
                  <c:v>0.17206965386867523</c:v>
                </c:pt>
                <c:pt idx="11">
                  <c:v>0.16674695909023285</c:v>
                </c:pt>
                <c:pt idx="12">
                  <c:v>0.16178755462169647</c:v>
                </c:pt>
                <c:pt idx="13">
                  <c:v>0.15927654504776001</c:v>
                </c:pt>
                <c:pt idx="14">
                  <c:v>0.15803623199462891</c:v>
                </c:pt>
                <c:pt idx="15">
                  <c:v>0.1613958328962326</c:v>
                </c:pt>
                <c:pt idx="16">
                  <c:v>0.16787326335906982</c:v>
                </c:pt>
                <c:pt idx="17">
                  <c:v>0.17058640718460083</c:v>
                </c:pt>
                <c:pt idx="18">
                  <c:v>0.17369794845581055</c:v>
                </c:pt>
                <c:pt idx="19">
                  <c:v>0.1765921413898468</c:v>
                </c:pt>
                <c:pt idx="20">
                  <c:v>0.17182576656341553</c:v>
                </c:pt>
                <c:pt idx="21">
                  <c:v>0.18091574311256409</c:v>
                </c:pt>
                <c:pt idx="22">
                  <c:v>0.17498084902763367</c:v>
                </c:pt>
                <c:pt idx="23">
                  <c:v>0.18789564073085785</c:v>
                </c:pt>
                <c:pt idx="24">
                  <c:v>0.19323830306529999</c:v>
                </c:pt>
                <c:pt idx="25">
                  <c:v>0.1964225172996521</c:v>
                </c:pt>
                <c:pt idx="26">
                  <c:v>0.23320880532264709</c:v>
                </c:pt>
                <c:pt idx="27">
                  <c:v>0.25308188796043396</c:v>
                </c:pt>
                <c:pt idx="28">
                  <c:v>0.26698580384254456</c:v>
                </c:pt>
                <c:pt idx="29">
                  <c:v>0.27835509181022644</c:v>
                </c:pt>
                <c:pt idx="30">
                  <c:v>0.28112286329269409</c:v>
                </c:pt>
                <c:pt idx="31">
                  <c:v>0.27050095796585083</c:v>
                </c:pt>
                <c:pt idx="32">
                  <c:v>0.25402337312698364</c:v>
                </c:pt>
                <c:pt idx="33">
                  <c:v>0.24618318676948547</c:v>
                </c:pt>
                <c:pt idx="34">
                  <c:v>0.237641841173172</c:v>
                </c:pt>
                <c:pt idx="35">
                  <c:v>0.22511062026023865</c:v>
                </c:pt>
                <c:pt idx="36">
                  <c:v>0.2213207334280014</c:v>
                </c:pt>
                <c:pt idx="37">
                  <c:v>0.223748579621315</c:v>
                </c:pt>
                <c:pt idx="38">
                  <c:v>0.215929314494133</c:v>
                </c:pt>
                <c:pt idx="39">
                  <c:v>0.21701070666313171</c:v>
                </c:pt>
                <c:pt idx="40">
                  <c:v>0.23506593704223633</c:v>
                </c:pt>
                <c:pt idx="41">
                  <c:v>0.22975511848926544</c:v>
                </c:pt>
                <c:pt idx="42">
                  <c:v>0.22357787191867828</c:v>
                </c:pt>
                <c:pt idx="43">
                  <c:v>0.22904565930366516</c:v>
                </c:pt>
                <c:pt idx="44">
                  <c:v>0.2337886244058609</c:v>
                </c:pt>
              </c:numCache>
            </c:numRef>
          </c:val>
          <c:smooth val="0"/>
        </c:ser>
        <c:ser>
          <c:idx val="0"/>
          <c:order val="1"/>
          <c:tx>
            <c:v>Fixed real rate of capital gains by asset class 1970-2000</c:v>
          </c:tx>
          <c:spPr>
            <a:ln w="28575">
              <a:solidFill>
                <a:schemeClr val="accent1"/>
              </a:solidFill>
              <a:prstDash val="solid"/>
            </a:ln>
          </c:spPr>
          <c:marker>
            <c:symbol val="diamond"/>
            <c:size val="6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  <a:prstDash val="solid"/>
              </a:ln>
            </c:spPr>
          </c:marker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'TE5'!$D$8:$D$52</c:f>
              <c:numCache>
                <c:formatCode>0.0%</c:formatCode>
                <c:ptCount val="45"/>
                <c:pt idx="0">
                  <c:v>0.20327410101890564</c:v>
                </c:pt>
                <c:pt idx="1">
                  <c:v>0.20048385858535767</c:v>
                </c:pt>
                <c:pt idx="2">
                  <c:v>0.1990848183631897</c:v>
                </c:pt>
                <c:pt idx="3">
                  <c:v>0.19851231575012207</c:v>
                </c:pt>
                <c:pt idx="4">
                  <c:v>0.19565021991729736</c:v>
                </c:pt>
                <c:pt idx="5">
                  <c:v>0.19215236604213715</c:v>
                </c:pt>
                <c:pt idx="6">
                  <c:v>0.1883188784122467</c:v>
                </c:pt>
                <c:pt idx="7">
                  <c:v>0.18463818728923798</c:v>
                </c:pt>
                <c:pt idx="8">
                  <c:v>0.18146717548370361</c:v>
                </c:pt>
                <c:pt idx="9">
                  <c:v>0.17946523427963257</c:v>
                </c:pt>
                <c:pt idx="10">
                  <c:v>0.17682446539402008</c:v>
                </c:pt>
                <c:pt idx="11">
                  <c:v>0.17182782292366028</c:v>
                </c:pt>
                <c:pt idx="12">
                  <c:v>0.16612961888313293</c:v>
                </c:pt>
                <c:pt idx="13">
                  <c:v>0.16230426728725433</c:v>
                </c:pt>
                <c:pt idx="14">
                  <c:v>0.16019450128078461</c:v>
                </c:pt>
                <c:pt idx="15">
                  <c:v>0.16367954015731812</c:v>
                </c:pt>
                <c:pt idx="16">
                  <c:v>0.17031002044677734</c:v>
                </c:pt>
                <c:pt idx="17">
                  <c:v>0.17536646127700806</c:v>
                </c:pt>
                <c:pt idx="18">
                  <c:v>0.18153879046440125</c:v>
                </c:pt>
                <c:pt idx="19">
                  <c:v>0.18399778008460999</c:v>
                </c:pt>
                <c:pt idx="20">
                  <c:v>0.18265378475189209</c:v>
                </c:pt>
                <c:pt idx="21">
                  <c:v>0.1983976811170578</c:v>
                </c:pt>
                <c:pt idx="22">
                  <c:v>0.19546444714069366</c:v>
                </c:pt>
                <c:pt idx="23">
                  <c:v>0.20769296586513519</c:v>
                </c:pt>
                <c:pt idx="24">
                  <c:v>0.21537892520427704</c:v>
                </c:pt>
                <c:pt idx="25">
                  <c:v>0.22238065302371979</c:v>
                </c:pt>
                <c:pt idx="26">
                  <c:v>0.25826534628868103</c:v>
                </c:pt>
                <c:pt idx="27">
                  <c:v>0.27074095606803894</c:v>
                </c:pt>
                <c:pt idx="28">
                  <c:v>0.278003990650177</c:v>
                </c:pt>
                <c:pt idx="29">
                  <c:v>0.28144127130508423</c:v>
                </c:pt>
                <c:pt idx="30">
                  <c:v>0.28108516335487366</c:v>
                </c:pt>
                <c:pt idx="31">
                  <c:v>0.27942782640457153</c:v>
                </c:pt>
                <c:pt idx="32">
                  <c:v>0.27538841962814331</c:v>
                </c:pt>
                <c:pt idx="33">
                  <c:v>0.27609968185424805</c:v>
                </c:pt>
                <c:pt idx="34">
                  <c:v>0.2738383412361145</c:v>
                </c:pt>
                <c:pt idx="35">
                  <c:v>0.26532527804374695</c:v>
                </c:pt>
                <c:pt idx="36">
                  <c:v>0.2600555419921875</c:v>
                </c:pt>
                <c:pt idx="37">
                  <c:v>0.2618197500705719</c:v>
                </c:pt>
                <c:pt idx="38">
                  <c:v>0.2584834098815918</c:v>
                </c:pt>
                <c:pt idx="39">
                  <c:v>0.26214081048965454</c:v>
                </c:pt>
                <c:pt idx="40">
                  <c:v>0.28092163801193237</c:v>
                </c:pt>
                <c:pt idx="41">
                  <c:v>0.27670446038246155</c:v>
                </c:pt>
                <c:pt idx="42">
                  <c:v>0.26745191216468811</c:v>
                </c:pt>
                <c:pt idx="43">
                  <c:v>0.2637518048286438</c:v>
                </c:pt>
                <c:pt idx="44">
                  <c:v>0.26123687624931335</c:v>
                </c:pt>
              </c:numCache>
            </c:numRef>
          </c:val>
          <c:smooth val="1"/>
        </c:ser>
        <c:ser>
          <c:idx val="2"/>
          <c:order val="2"/>
          <c:tx>
            <c:v>Fixed real capital gains by asset class + Fixed savings rate by fractile 1970-2000</c:v>
          </c:tx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'TE5'!$G$8:$G$52</c:f>
              <c:numCache>
                <c:formatCode>0.0%</c:formatCode>
                <c:ptCount val="45"/>
                <c:pt idx="0">
                  <c:v>0.20327410101890564</c:v>
                </c:pt>
                <c:pt idx="1">
                  <c:v>0.20385897159576416</c:v>
                </c:pt>
                <c:pt idx="2">
                  <c:v>0.20430779457092285</c:v>
                </c:pt>
                <c:pt idx="3">
                  <c:v>0.2046205997467041</c:v>
                </c:pt>
                <c:pt idx="4">
                  <c:v>0.20479755103588104</c:v>
                </c:pt>
                <c:pt idx="5">
                  <c:v>0.20483887195587158</c:v>
                </c:pt>
                <c:pt idx="6">
                  <c:v>0.2036750316619873</c:v>
                </c:pt>
                <c:pt idx="7">
                  <c:v>0.20248597860336304</c:v>
                </c:pt>
                <c:pt idx="8">
                  <c:v>0.20127376914024353</c:v>
                </c:pt>
                <c:pt idx="9">
                  <c:v>0.20004069805145264</c:v>
                </c:pt>
                <c:pt idx="10">
                  <c:v>0.19583539664745331</c:v>
                </c:pt>
                <c:pt idx="11">
                  <c:v>0.19151368737220764</c:v>
                </c:pt>
                <c:pt idx="12">
                  <c:v>0.18707799911499023</c:v>
                </c:pt>
                <c:pt idx="13">
                  <c:v>0.18253104388713837</c:v>
                </c:pt>
                <c:pt idx="14">
                  <c:v>0.17787575721740723</c:v>
                </c:pt>
                <c:pt idx="15">
                  <c:v>0.17982234060764313</c:v>
                </c:pt>
                <c:pt idx="16">
                  <c:v>0.18174228072166443</c:v>
                </c:pt>
                <c:pt idx="17">
                  <c:v>0.18365219235420227</c:v>
                </c:pt>
                <c:pt idx="18">
                  <c:v>0.18556767702102661</c:v>
                </c:pt>
                <c:pt idx="19">
                  <c:v>0.18100646138191223</c:v>
                </c:pt>
                <c:pt idx="20">
                  <c:v>0.17690351605415344</c:v>
                </c:pt>
                <c:pt idx="21">
                  <c:v>0.18955931067466736</c:v>
                </c:pt>
                <c:pt idx="22">
                  <c:v>0.18095371127128601</c:v>
                </c:pt>
                <c:pt idx="23">
                  <c:v>0.19268110394477844</c:v>
                </c:pt>
                <c:pt idx="24">
                  <c:v>0.20445787906646729</c:v>
                </c:pt>
                <c:pt idx="25">
                  <c:v>0.21259602904319763</c:v>
                </c:pt>
                <c:pt idx="26">
                  <c:v>0.24324992299079895</c:v>
                </c:pt>
                <c:pt idx="27">
                  <c:v>0.25877264142036438</c:v>
                </c:pt>
                <c:pt idx="28">
                  <c:v>0.27051591873168945</c:v>
                </c:pt>
                <c:pt idx="29">
                  <c:v>0.27786922454833984</c:v>
                </c:pt>
                <c:pt idx="30">
                  <c:v>0.28108516335487366</c:v>
                </c:pt>
                <c:pt idx="31">
                  <c:v>0.28519853949546814</c:v>
                </c:pt>
                <c:pt idx="32">
                  <c:v>0.28888562321662903</c:v>
                </c:pt>
                <c:pt idx="33">
                  <c:v>0.29462149739265442</c:v>
                </c:pt>
                <c:pt idx="34">
                  <c:v>0.2965538501739502</c:v>
                </c:pt>
                <c:pt idx="35">
                  <c:v>0.29003241658210754</c:v>
                </c:pt>
                <c:pt idx="36">
                  <c:v>0.28485208749771118</c:v>
                </c:pt>
                <c:pt idx="37">
                  <c:v>0.28917130827903748</c:v>
                </c:pt>
                <c:pt idx="38">
                  <c:v>0.29187172651290894</c:v>
                </c:pt>
                <c:pt idx="39">
                  <c:v>0.30297911167144775</c:v>
                </c:pt>
                <c:pt idx="40">
                  <c:v>0.33176293969154358</c:v>
                </c:pt>
                <c:pt idx="41">
                  <c:v>0.33261114358901978</c:v>
                </c:pt>
                <c:pt idx="42">
                  <c:v>0.3295484185218811</c:v>
                </c:pt>
                <c:pt idx="43">
                  <c:v>0.33226659893989563</c:v>
                </c:pt>
                <c:pt idx="44">
                  <c:v>0.33492380380630493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1210864"/>
        <c:axId val="1391200528"/>
      </c:lineChart>
      <c:catAx>
        <c:axId val="1391210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9120052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1391200528"/>
        <c:scaling>
          <c:orientation val="minMax"/>
          <c:max val="0.35000000000000003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91210864"/>
        <c:crosses val="autoZero"/>
        <c:crossBetween val="midCat"/>
        <c:majorUnit val="5.000000000000001E-2"/>
        <c:minorUnit val="1E-3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7.8059746841989575E-2"/>
          <c:y val="0.13394449280523352"/>
          <c:w val="0.515836705756608"/>
          <c:h val="0.25070035215447317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ctr"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</a:t>
            </a:r>
            <a:r>
              <a:rPr lang="fr-FR" sz="1600" baseline="0"/>
              <a:t> E4. </a:t>
            </a:r>
            <a:r>
              <a:rPr lang="fr-FR" sz="1600"/>
              <a:t>Simulating the evolution of top 1% wealth share</a:t>
            </a:r>
            <a:r>
              <a:rPr lang="fr-FR" sz="1600" baseline="0"/>
              <a:t> (3)</a:t>
            </a:r>
            <a:endParaRPr lang="fr-FR" sz="1600"/>
          </a:p>
        </c:rich>
      </c:tx>
      <c:layout>
        <c:manualLayout>
          <c:xMode val="edge"/>
          <c:yMode val="edge"/>
          <c:x val="0.19965079796059976"/>
          <c:y val="4.339776309368364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03882583239004E-2"/>
          <c:y val="5.8910369943594498E-2"/>
          <c:w val="0.90330212694985001"/>
          <c:h val="0.84968845357744904"/>
        </c:manualLayout>
      </c:layout>
      <c:lineChart>
        <c:grouping val="standard"/>
        <c:varyColors val="0"/>
        <c:ser>
          <c:idx val="1"/>
          <c:order val="0"/>
          <c:tx>
            <c:v>Observed</c:v>
          </c:tx>
          <c:marker>
            <c:symbol val="square"/>
            <c:size val="5"/>
          </c:marker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'TE5'!$B$8:$B$52</c:f>
              <c:numCache>
                <c:formatCode>0.0%</c:formatCode>
                <c:ptCount val="45"/>
                <c:pt idx="0">
                  <c:v>0.20326517522335052</c:v>
                </c:pt>
                <c:pt idx="1">
                  <c:v>0.19840376079082489</c:v>
                </c:pt>
                <c:pt idx="2">
                  <c:v>0.19784930348396301</c:v>
                </c:pt>
                <c:pt idx="3">
                  <c:v>0.19778555631637573</c:v>
                </c:pt>
                <c:pt idx="4">
                  <c:v>0.1913309246301651</c:v>
                </c:pt>
                <c:pt idx="5">
                  <c:v>0.18681187927722931</c:v>
                </c:pt>
                <c:pt idx="6">
                  <c:v>0.18303041160106659</c:v>
                </c:pt>
                <c:pt idx="7">
                  <c:v>0.17867015302181244</c:v>
                </c:pt>
                <c:pt idx="8">
                  <c:v>0.17602032423019409</c:v>
                </c:pt>
                <c:pt idx="9">
                  <c:v>0.174355149269104</c:v>
                </c:pt>
                <c:pt idx="10">
                  <c:v>0.17206965386867523</c:v>
                </c:pt>
                <c:pt idx="11">
                  <c:v>0.16674695909023285</c:v>
                </c:pt>
                <c:pt idx="12">
                  <c:v>0.16178755462169647</c:v>
                </c:pt>
                <c:pt idx="13">
                  <c:v>0.15927654504776001</c:v>
                </c:pt>
                <c:pt idx="14">
                  <c:v>0.15803623199462891</c:v>
                </c:pt>
                <c:pt idx="15">
                  <c:v>0.1613958328962326</c:v>
                </c:pt>
                <c:pt idx="16">
                  <c:v>0.16787326335906982</c:v>
                </c:pt>
                <c:pt idx="17">
                  <c:v>0.17058640718460083</c:v>
                </c:pt>
                <c:pt idx="18">
                  <c:v>0.17369794845581055</c:v>
                </c:pt>
                <c:pt idx="19">
                  <c:v>0.1765921413898468</c:v>
                </c:pt>
                <c:pt idx="20">
                  <c:v>0.17182576656341553</c:v>
                </c:pt>
                <c:pt idx="21">
                  <c:v>0.18091574311256409</c:v>
                </c:pt>
                <c:pt idx="22">
                  <c:v>0.17498084902763367</c:v>
                </c:pt>
                <c:pt idx="23">
                  <c:v>0.18789564073085785</c:v>
                </c:pt>
                <c:pt idx="24">
                  <c:v>0.19323830306529999</c:v>
                </c:pt>
                <c:pt idx="25">
                  <c:v>0.1964225172996521</c:v>
                </c:pt>
                <c:pt idx="26">
                  <c:v>0.23320880532264709</c:v>
                </c:pt>
                <c:pt idx="27">
                  <c:v>0.25308188796043396</c:v>
                </c:pt>
                <c:pt idx="28">
                  <c:v>0.26698580384254456</c:v>
                </c:pt>
                <c:pt idx="29">
                  <c:v>0.27835509181022644</c:v>
                </c:pt>
                <c:pt idx="30">
                  <c:v>0.28112286329269409</c:v>
                </c:pt>
                <c:pt idx="31">
                  <c:v>0.27050095796585083</c:v>
                </c:pt>
                <c:pt idx="32">
                  <c:v>0.25402337312698364</c:v>
                </c:pt>
                <c:pt idx="33">
                  <c:v>0.24618318676948547</c:v>
                </c:pt>
                <c:pt idx="34">
                  <c:v>0.237641841173172</c:v>
                </c:pt>
                <c:pt idx="35">
                  <c:v>0.22511062026023865</c:v>
                </c:pt>
                <c:pt idx="36">
                  <c:v>0.2213207334280014</c:v>
                </c:pt>
                <c:pt idx="37">
                  <c:v>0.223748579621315</c:v>
                </c:pt>
                <c:pt idx="38">
                  <c:v>0.215929314494133</c:v>
                </c:pt>
                <c:pt idx="39">
                  <c:v>0.21701070666313171</c:v>
                </c:pt>
                <c:pt idx="40">
                  <c:v>0.23506593704223633</c:v>
                </c:pt>
                <c:pt idx="41">
                  <c:v>0.22975511848926544</c:v>
                </c:pt>
                <c:pt idx="42">
                  <c:v>0.22357787191867828</c:v>
                </c:pt>
                <c:pt idx="43">
                  <c:v>0.22904565930366516</c:v>
                </c:pt>
                <c:pt idx="44">
                  <c:v>0.2337886244058609</c:v>
                </c:pt>
              </c:numCache>
            </c:numRef>
          </c:val>
          <c:smooth val="0"/>
        </c:ser>
        <c:ser>
          <c:idx val="0"/>
          <c:order val="1"/>
          <c:tx>
            <c:v>Fixed real rate of capital gains by asset class 1970-1995</c:v>
          </c:tx>
          <c:spPr>
            <a:ln w="28575">
              <a:solidFill>
                <a:schemeClr val="accent1"/>
              </a:solidFill>
              <a:prstDash val="solid"/>
            </a:ln>
          </c:spPr>
          <c:marker>
            <c:symbol val="diamond"/>
            <c:size val="6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  <a:prstDash val="solid"/>
              </a:ln>
            </c:spPr>
          </c:marker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'TE5'!$E$8:$E$52</c:f>
              <c:numCache>
                <c:formatCode>0.0%</c:formatCode>
                <c:ptCount val="45"/>
                <c:pt idx="0">
                  <c:v>0.20327410101890564</c:v>
                </c:pt>
                <c:pt idx="1">
                  <c:v>0.2001926600933075</c:v>
                </c:pt>
                <c:pt idx="2">
                  <c:v>0.19852957129478455</c:v>
                </c:pt>
                <c:pt idx="3">
                  <c:v>0.19771024584770203</c:v>
                </c:pt>
                <c:pt idx="4">
                  <c:v>0.19468024373054504</c:v>
                </c:pt>
                <c:pt idx="5">
                  <c:v>0.19108268618583679</c:v>
                </c:pt>
                <c:pt idx="6">
                  <c:v>0.18713857233524323</c:v>
                </c:pt>
                <c:pt idx="7">
                  <c:v>0.18339529633522034</c:v>
                </c:pt>
                <c:pt idx="8">
                  <c:v>0.18025270104408264</c:v>
                </c:pt>
                <c:pt idx="9">
                  <c:v>0.17822268605232239</c:v>
                </c:pt>
                <c:pt idx="10">
                  <c:v>0.17544929683208466</c:v>
                </c:pt>
                <c:pt idx="11">
                  <c:v>0.17036479711532593</c:v>
                </c:pt>
                <c:pt idx="12">
                  <c:v>0.16463160514831543</c:v>
                </c:pt>
                <c:pt idx="13">
                  <c:v>0.16051806509494781</c:v>
                </c:pt>
                <c:pt idx="14">
                  <c:v>0.15797273814678192</c:v>
                </c:pt>
                <c:pt idx="15">
                  <c:v>0.15990197658538818</c:v>
                </c:pt>
                <c:pt idx="16">
                  <c:v>0.16422572731971741</c:v>
                </c:pt>
                <c:pt idx="17">
                  <c:v>0.16704151034355164</c:v>
                </c:pt>
                <c:pt idx="18">
                  <c:v>0.17064440250396729</c:v>
                </c:pt>
                <c:pt idx="19">
                  <c:v>0.17136722803115845</c:v>
                </c:pt>
                <c:pt idx="20">
                  <c:v>0.16904768347740173</c:v>
                </c:pt>
                <c:pt idx="21">
                  <c:v>0.18178391456604004</c:v>
                </c:pt>
                <c:pt idx="22">
                  <c:v>0.17550922930240631</c:v>
                </c:pt>
                <c:pt idx="23">
                  <c:v>0.18538033962249756</c:v>
                </c:pt>
                <c:pt idx="24">
                  <c:v>0.19081361591815948</c:v>
                </c:pt>
                <c:pt idx="25">
                  <c:v>0.19640147686004639</c:v>
                </c:pt>
                <c:pt idx="26">
                  <c:v>0.22673609852790833</c:v>
                </c:pt>
                <c:pt idx="27">
                  <c:v>0.23716361820697784</c:v>
                </c:pt>
                <c:pt idx="28">
                  <c:v>0.24259281158447266</c:v>
                </c:pt>
                <c:pt idx="29">
                  <c:v>0.24451702833175659</c:v>
                </c:pt>
                <c:pt idx="30">
                  <c:v>0.2428264319896698</c:v>
                </c:pt>
                <c:pt idx="31">
                  <c:v>0.24154952168464661</c:v>
                </c:pt>
                <c:pt idx="32">
                  <c:v>0.23882775008678436</c:v>
                </c:pt>
                <c:pt idx="33">
                  <c:v>0.23844695091247559</c:v>
                </c:pt>
                <c:pt idx="34">
                  <c:v>0.23465391993522644</c:v>
                </c:pt>
                <c:pt idx="35">
                  <c:v>0.22242558002471924</c:v>
                </c:pt>
                <c:pt idx="36">
                  <c:v>0.21571220457553864</c:v>
                </c:pt>
                <c:pt idx="37">
                  <c:v>0.21500559151172638</c:v>
                </c:pt>
                <c:pt idx="38">
                  <c:v>0.211196169257164</c:v>
                </c:pt>
                <c:pt idx="39">
                  <c:v>0.21420125663280487</c:v>
                </c:pt>
                <c:pt idx="40">
                  <c:v>0.22676318883895874</c:v>
                </c:pt>
                <c:pt idx="41">
                  <c:v>0.22289828956127167</c:v>
                </c:pt>
                <c:pt idx="42">
                  <c:v>0.21204367280006409</c:v>
                </c:pt>
                <c:pt idx="43">
                  <c:v>0.20728695392608643</c:v>
                </c:pt>
                <c:pt idx="44">
                  <c:v>0.20418205857276917</c:v>
                </c:pt>
              </c:numCache>
            </c:numRef>
          </c:val>
          <c:smooth val="1"/>
        </c:ser>
        <c:ser>
          <c:idx val="2"/>
          <c:order val="2"/>
          <c:tx>
            <c:v>Fixed real capital gains by asset class + Fixed savings rate by fractile 1970-1995</c:v>
          </c:tx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'TE5'!$H$8:$H$52</c:f>
              <c:numCache>
                <c:formatCode>0.0%</c:formatCode>
                <c:ptCount val="45"/>
                <c:pt idx="0">
                  <c:v>0.20327410101890564</c:v>
                </c:pt>
                <c:pt idx="1">
                  <c:v>0.20356546342372894</c:v>
                </c:pt>
                <c:pt idx="2">
                  <c:v>0.20370648801326752</c:v>
                </c:pt>
                <c:pt idx="3">
                  <c:v>0.20369976758956909</c:v>
                </c:pt>
                <c:pt idx="4">
                  <c:v>0.2035481184720993</c:v>
                </c:pt>
                <c:pt idx="5">
                  <c:v>0.20325450599193573</c:v>
                </c:pt>
                <c:pt idx="6">
                  <c:v>0.20174331963062286</c:v>
                </c:pt>
                <c:pt idx="7">
                  <c:v>0.20019936561584473</c:v>
                </c:pt>
                <c:pt idx="8">
                  <c:v>0.19862590730190277</c:v>
                </c:pt>
                <c:pt idx="9">
                  <c:v>0.19702640175819397</c:v>
                </c:pt>
                <c:pt idx="10">
                  <c:v>0.19252985715866089</c:v>
                </c:pt>
                <c:pt idx="11">
                  <c:v>0.18793806433677673</c:v>
                </c:pt>
                <c:pt idx="12">
                  <c:v>0.18325680494308472</c:v>
                </c:pt>
                <c:pt idx="13">
                  <c:v>0.17849206924438477</c:v>
                </c:pt>
                <c:pt idx="14">
                  <c:v>0.17364996671676636</c:v>
                </c:pt>
                <c:pt idx="15">
                  <c:v>0.17445117235183716</c:v>
                </c:pt>
                <c:pt idx="16">
                  <c:v>0.17511013150215149</c:v>
                </c:pt>
                <c:pt idx="17">
                  <c:v>0.17564280331134796</c:v>
                </c:pt>
                <c:pt idx="18">
                  <c:v>0.17606428265571594</c:v>
                </c:pt>
                <c:pt idx="19">
                  <c:v>0.17149496078491211</c:v>
                </c:pt>
                <c:pt idx="20">
                  <c:v>0.16739577054977417</c:v>
                </c:pt>
                <c:pt idx="21">
                  <c:v>0.17840191721916199</c:v>
                </c:pt>
                <c:pt idx="22">
                  <c:v>0.16916801035404205</c:v>
                </c:pt>
                <c:pt idx="23">
                  <c:v>0.17973795533180237</c:v>
                </c:pt>
                <c:pt idx="24">
                  <c:v>0.18946811556816101</c:v>
                </c:pt>
                <c:pt idx="25">
                  <c:v>0.19640147686004639</c:v>
                </c:pt>
                <c:pt idx="26">
                  <c:v>0.22443275153636932</c:v>
                </c:pt>
                <c:pt idx="27">
                  <c:v>0.23859128355979919</c:v>
                </c:pt>
                <c:pt idx="28">
                  <c:v>0.24931657314300537</c:v>
                </c:pt>
                <c:pt idx="29">
                  <c:v>0.25531524419784546</c:v>
                </c:pt>
                <c:pt idx="30">
                  <c:v>0.2573268711566925</c:v>
                </c:pt>
                <c:pt idx="31">
                  <c:v>0.26061615347862244</c:v>
                </c:pt>
                <c:pt idx="32">
                  <c:v>0.26367843151092529</c:v>
                </c:pt>
                <c:pt idx="33">
                  <c:v>0.26785317063331604</c:v>
                </c:pt>
                <c:pt idx="34">
                  <c:v>0.26866117119789124</c:v>
                </c:pt>
                <c:pt idx="35">
                  <c:v>0.25890618562698364</c:v>
                </c:pt>
                <c:pt idx="36">
                  <c:v>0.25326785445213318</c:v>
                </c:pt>
                <c:pt idx="37">
                  <c:v>0.25677791237831116</c:v>
                </c:pt>
                <c:pt idx="38">
                  <c:v>0.25870615243911743</c:v>
                </c:pt>
                <c:pt idx="39">
                  <c:v>0.26938223838806152</c:v>
                </c:pt>
                <c:pt idx="40">
                  <c:v>0.29431182146072388</c:v>
                </c:pt>
                <c:pt idx="41">
                  <c:v>0.29490548372268677</c:v>
                </c:pt>
                <c:pt idx="42">
                  <c:v>0.2902921736240387</c:v>
                </c:pt>
                <c:pt idx="43">
                  <c:v>0.29218536615371704</c:v>
                </c:pt>
                <c:pt idx="44">
                  <c:v>0.29406625032424927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1201072"/>
        <c:axId val="1391201616"/>
      </c:lineChart>
      <c:catAx>
        <c:axId val="13912010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9120161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1391201616"/>
        <c:scaling>
          <c:orientation val="minMax"/>
          <c:max val="0.35000000000000003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91201072"/>
        <c:crosses val="autoZero"/>
        <c:crossBetween val="midCat"/>
        <c:majorUnit val="5.000000000000001E-2"/>
        <c:minorUnit val="1E-3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7.8059746841989575E-2"/>
          <c:y val="0.13394449280523352"/>
          <c:w val="0.515836705756608"/>
          <c:h val="0.25070035215447317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3" tint="0.59999389629810485"/>
  </sheetPr>
  <sheetViews>
    <sheetView tabSelected="1"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5352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0.66529</cdr:x>
      <cdr:y>0.1643</cdr:y>
    </cdr:from>
    <cdr:to>
      <cdr:x>0.95402</cdr:x>
      <cdr:y>0.28338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089770" y="928016"/>
          <a:ext cx="2642897" cy="67260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25400">
          <a:solidFill>
            <a:schemeClr val="accent3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 eaLnBrk="1" fontAlgn="auto" latinLnBrk="0" hangingPunct="1"/>
          <a:r>
            <a:rPr lang="en-US" sz="12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Steady-state with 1984-2014 saving rates: 24.5% for top 10%, 2.5% for bottom 90%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0.68113</cdr:x>
      <cdr:y>0.73683</cdr:y>
    </cdr:from>
    <cdr:to>
      <cdr:x>0.95734</cdr:x>
      <cdr:y>0.85988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6234746" y="4168888"/>
          <a:ext cx="2528295" cy="69619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25400">
          <a:solidFill>
            <a:schemeClr val="accent2"/>
          </a:solidFill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>
              <a:latin typeface="Arial" panose="020B0604020202020204" pitchFamily="34" charset="0"/>
              <a:cs typeface="Arial" panose="020B0604020202020204" pitchFamily="34" charset="0"/>
            </a:rPr>
            <a:t>Steady-state with 1970-1984 saving rates: 22% for top 10%, 9.5% for bottom 90%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hn\Dropbox\WIDFrance\Papers\GGP2016Wealth\GGP2016WealthAppendixB\GGP2016WealthAppendix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hn\Dropbox\WIDFrance\Papers\GGP2016Wealth\GGP2016WealthAppendixB\DataFiles\Exportation\Results\exportresults_wealthca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hn\Dropbox\WIDFrance\Papers\GGP2016Wealth\GGP2016WealthAppendixA\GGP2016WealthAppendix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B1"/>
      <sheetName val="TB2"/>
      <sheetName val="TB3a"/>
      <sheetName val="TB3b"/>
      <sheetName val="TB4a"/>
      <sheetName val="TB4b"/>
      <sheetName val="TB5a"/>
      <sheetName val="TB5b"/>
      <sheetName val="TB6a"/>
      <sheetName val="TB6b"/>
      <sheetName val="TB7a"/>
      <sheetName val="TB7b"/>
      <sheetName val="TB8"/>
      <sheetName val="TB9"/>
      <sheetName val="TB10"/>
      <sheetName val="TB11"/>
      <sheetName val="TB12"/>
      <sheetName val="TB13"/>
      <sheetName val="TB20"/>
      <sheetName val="TB21"/>
      <sheetName val="TB22"/>
      <sheetName val="FB1"/>
      <sheetName val="FB2"/>
      <sheetName val="FB3"/>
      <sheetName val="FB4"/>
      <sheetName val="FB5"/>
      <sheetName val="FB6"/>
      <sheetName val="FB7"/>
      <sheetName val="FB8"/>
      <sheetName val="FB9"/>
      <sheetName val="FB10"/>
      <sheetName val="FB11"/>
      <sheetName val="FB12"/>
      <sheetName val="FB20"/>
      <sheetName val="FB21"/>
      <sheetName val="FB22"/>
      <sheetName val="FB23"/>
      <sheetName val="FB24"/>
      <sheetName val="FB25"/>
      <sheetName val="FB26"/>
      <sheetName val="FB27"/>
      <sheetName val="FB28"/>
      <sheetName val="FB30"/>
      <sheetName val="FB31"/>
      <sheetName val="FB32"/>
      <sheetName val="FB33"/>
      <sheetName val="FB34"/>
      <sheetName val="FB35"/>
      <sheetName val="DataSeries"/>
    </sheetNames>
    <sheetDataSet>
      <sheetData sheetId="0"/>
      <sheetData sheetId="1">
        <row r="7">
          <cell r="G7">
            <v>0.20326517522335052</v>
          </cell>
        </row>
        <row r="8">
          <cell r="G8">
            <v>0.19840376079082489</v>
          </cell>
        </row>
        <row r="9">
          <cell r="G9">
            <v>0.19784930348396301</v>
          </cell>
        </row>
        <row r="10">
          <cell r="G10">
            <v>0.19778555631637573</v>
          </cell>
        </row>
        <row r="11">
          <cell r="G11">
            <v>0.1913309246301651</v>
          </cell>
        </row>
        <row r="12">
          <cell r="G12">
            <v>0.18681187927722931</v>
          </cell>
        </row>
        <row r="13">
          <cell r="G13">
            <v>0.18303041160106659</v>
          </cell>
        </row>
        <row r="14">
          <cell r="G14">
            <v>0.17867015302181244</v>
          </cell>
        </row>
        <row r="15">
          <cell r="G15">
            <v>0.17602032423019409</v>
          </cell>
        </row>
        <row r="16">
          <cell r="G16">
            <v>0.174355149269104</v>
          </cell>
        </row>
        <row r="17">
          <cell r="G17">
            <v>0.17206965386867523</v>
          </cell>
        </row>
        <row r="18">
          <cell r="G18">
            <v>0.16674695909023285</v>
          </cell>
        </row>
        <row r="19">
          <cell r="G19">
            <v>0.16178755462169647</v>
          </cell>
        </row>
        <row r="20">
          <cell r="G20">
            <v>0.15927654504776001</v>
          </cell>
        </row>
        <row r="21">
          <cell r="F21">
            <v>0.4997532069683075</v>
          </cell>
          <cell r="G21">
            <v>0.15803623199462891</v>
          </cell>
        </row>
        <row r="22">
          <cell r="G22">
            <v>0.1613958328962326</v>
          </cell>
        </row>
        <row r="23">
          <cell r="G23">
            <v>0.16787326335906982</v>
          </cell>
        </row>
        <row r="24">
          <cell r="G24">
            <v>0.17058640718460083</v>
          </cell>
        </row>
        <row r="25">
          <cell r="G25">
            <v>0.17369794845581055</v>
          </cell>
        </row>
        <row r="26">
          <cell r="G26">
            <v>0.1765921413898468</v>
          </cell>
        </row>
        <row r="27">
          <cell r="G27">
            <v>0.17182576656341553</v>
          </cell>
        </row>
        <row r="28">
          <cell r="G28">
            <v>0.18091574311256409</v>
          </cell>
        </row>
        <row r="29">
          <cell r="G29">
            <v>0.17498084902763367</v>
          </cell>
        </row>
        <row r="30">
          <cell r="G30">
            <v>0.18789564073085785</v>
          </cell>
        </row>
        <row r="31">
          <cell r="G31">
            <v>0.19323830306529999</v>
          </cell>
        </row>
        <row r="32">
          <cell r="G32">
            <v>0.1964225172996521</v>
          </cell>
        </row>
        <row r="33">
          <cell r="G33">
            <v>0.23320880532264709</v>
          </cell>
        </row>
        <row r="34">
          <cell r="G34">
            <v>0.25308188796043396</v>
          </cell>
        </row>
        <row r="35">
          <cell r="G35">
            <v>0.26698580384254456</v>
          </cell>
        </row>
        <row r="36">
          <cell r="G36">
            <v>0.27835509181022644</v>
          </cell>
        </row>
        <row r="37">
          <cell r="G37">
            <v>0.28112286329269409</v>
          </cell>
        </row>
        <row r="38">
          <cell r="G38">
            <v>0.27050095796585083</v>
          </cell>
        </row>
        <row r="39">
          <cell r="G39">
            <v>0.25402337312698364</v>
          </cell>
        </row>
        <row r="40">
          <cell r="G40">
            <v>0.24618318676948547</v>
          </cell>
        </row>
        <row r="41">
          <cell r="G41">
            <v>0.237641841173172</v>
          </cell>
        </row>
        <row r="42">
          <cell r="G42">
            <v>0.22511062026023865</v>
          </cell>
        </row>
        <row r="43">
          <cell r="G43">
            <v>0.2213207334280014</v>
          </cell>
        </row>
        <row r="44">
          <cell r="G44">
            <v>0.223748579621315</v>
          </cell>
        </row>
        <row r="45">
          <cell r="G45">
            <v>0.215929314494133</v>
          </cell>
        </row>
        <row r="46">
          <cell r="G46">
            <v>0.21701070666313171</v>
          </cell>
        </row>
        <row r="47">
          <cell r="G47">
            <v>0.23506593704223633</v>
          </cell>
        </row>
        <row r="48">
          <cell r="G48">
            <v>0.22975511848926544</v>
          </cell>
        </row>
        <row r="49">
          <cell r="G49">
            <v>0.22357787191867828</v>
          </cell>
        </row>
        <row r="50">
          <cell r="G50">
            <v>0.22904565930366516</v>
          </cell>
        </row>
        <row r="51">
          <cell r="F51">
            <v>0.5527646541595459</v>
          </cell>
          <cell r="G51">
            <v>0.2337886244058609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8">
          <cell r="I8">
            <v>0.19313230254218164</v>
          </cell>
        </row>
        <row r="9">
          <cell r="I9">
            <v>0.18813833531223981</v>
          </cell>
        </row>
        <row r="10">
          <cell r="I10">
            <v>0.19035019092166949</v>
          </cell>
        </row>
        <row r="11">
          <cell r="I11">
            <v>0.18607587164989778</v>
          </cell>
        </row>
        <row r="12">
          <cell r="I12">
            <v>0.17819954810322275</v>
          </cell>
        </row>
        <row r="13">
          <cell r="I13">
            <v>0.17103907511961536</v>
          </cell>
        </row>
        <row r="14">
          <cell r="I14">
            <v>0.16758468143086772</v>
          </cell>
        </row>
        <row r="15">
          <cell r="I15">
            <v>0.16615459542256414</v>
          </cell>
        </row>
        <row r="16">
          <cell r="I16">
            <v>0.169081053484363</v>
          </cell>
        </row>
        <row r="17">
          <cell r="I17">
            <v>0.16872916735601109</v>
          </cell>
        </row>
        <row r="18">
          <cell r="I18">
            <v>0.16803536456463819</v>
          </cell>
        </row>
        <row r="19">
          <cell r="I19">
            <v>0.16404548053160967</v>
          </cell>
        </row>
        <row r="20">
          <cell r="I20">
            <v>0.16697534485864185</v>
          </cell>
        </row>
        <row r="21">
          <cell r="I21">
            <v>0.16917841067342637</v>
          </cell>
        </row>
        <row r="22">
          <cell r="I22">
            <v>0.16854269669883853</v>
          </cell>
        </row>
        <row r="23">
          <cell r="I23">
            <v>0.17313765668825151</v>
          </cell>
        </row>
        <row r="24">
          <cell r="I24">
            <v>0.17744192954778673</v>
          </cell>
        </row>
        <row r="25">
          <cell r="I25">
            <v>0.17957378691649056</v>
          </cell>
        </row>
        <row r="26">
          <cell r="I26">
            <v>0.18234901880271182</v>
          </cell>
        </row>
        <row r="27">
          <cell r="I27">
            <v>0.18192153390981422</v>
          </cell>
        </row>
        <row r="28">
          <cell r="I28">
            <v>0.17675098593256131</v>
          </cell>
        </row>
        <row r="29">
          <cell r="I29">
            <v>0.18049361252975935</v>
          </cell>
        </row>
        <row r="30">
          <cell r="I30">
            <v>0.17100480767301182</v>
          </cell>
        </row>
        <row r="31">
          <cell r="I31">
            <v>0.16997635684744128</v>
          </cell>
        </row>
        <row r="32">
          <cell r="I32">
            <v>0.17610416148785771</v>
          </cell>
        </row>
        <row r="33">
          <cell r="I33">
            <v>0.17573465446008976</v>
          </cell>
        </row>
        <row r="34">
          <cell r="I34">
            <v>0.17528997536094082</v>
          </cell>
        </row>
        <row r="35">
          <cell r="I35">
            <v>0.1727639561052359</v>
          </cell>
        </row>
        <row r="36">
          <cell r="I36">
            <v>0.17711690542319247</v>
          </cell>
        </row>
        <row r="37">
          <cell r="I37">
            <v>0.1822063353966567</v>
          </cell>
        </row>
        <row r="38">
          <cell r="I38">
            <v>0.18398209897805681</v>
          </cell>
        </row>
        <row r="39">
          <cell r="I39">
            <v>0.18488464605813357</v>
          </cell>
        </row>
        <row r="40">
          <cell r="I40">
            <v>0.18141988768173678</v>
          </cell>
        </row>
        <row r="41">
          <cell r="I41">
            <v>0.18352878713681373</v>
          </cell>
        </row>
        <row r="42">
          <cell r="I42">
            <v>0.18667496072523165</v>
          </cell>
        </row>
        <row r="43">
          <cell r="I43">
            <v>0.18343729566451644</v>
          </cell>
        </row>
        <row r="44">
          <cell r="I44">
            <v>0.18460153379976205</v>
          </cell>
        </row>
        <row r="45">
          <cell r="I45">
            <v>0.18412730101309019</v>
          </cell>
        </row>
        <row r="46">
          <cell r="I46">
            <v>0.18096450547974219</v>
          </cell>
        </row>
        <row r="47">
          <cell r="I47">
            <v>0.17246735241716393</v>
          </cell>
        </row>
        <row r="48">
          <cell r="I48">
            <v>0.1702501984318715</v>
          </cell>
        </row>
        <row r="49">
          <cell r="I49">
            <v>0.1694074589244623</v>
          </cell>
        </row>
        <row r="50">
          <cell r="I50">
            <v>0.16741046965953355</v>
          </cell>
        </row>
        <row r="51">
          <cell r="I51">
            <v>0.1670846348788089</v>
          </cell>
        </row>
        <row r="52">
          <cell r="I52">
            <v>0.16630771404345171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4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gperc_w"/>
      <sheetName val="sum_stat_w"/>
      <sheetName val="compo_sum1"/>
      <sheetName val="compo_sum2"/>
      <sheetName val="compo_det1"/>
      <sheetName val="compo_det2"/>
      <sheetName val="compo_det1_decile"/>
      <sheetName val="sum_stat_w_r"/>
      <sheetName val="returncapgain"/>
      <sheetName val="returncapgain2"/>
      <sheetName val="returncapgain3"/>
      <sheetName val="sum_stat_bage"/>
      <sheetName val="sum_stat_aged"/>
      <sheetName val="age_wealth"/>
      <sheetName val="simulation"/>
      <sheetName val="robustness"/>
      <sheetName val="comptanat"/>
    </sheetNames>
    <sheetDataSet>
      <sheetData sheetId="0"/>
      <sheetData sheetId="1">
        <row r="14">
          <cell r="B14">
            <v>24.549903869628906</v>
          </cell>
        </row>
      </sheetData>
      <sheetData sheetId="2">
        <row r="9">
          <cell r="C9">
            <v>4.3290094472467899E-3</v>
          </cell>
        </row>
      </sheetData>
      <sheetData sheetId="3">
        <row r="9">
          <cell r="B9">
            <v>6.8479349737504372E-2</v>
          </cell>
        </row>
      </sheetData>
      <sheetData sheetId="4">
        <row r="9">
          <cell r="B9">
            <v>6.8479349737504372E-2</v>
          </cell>
        </row>
      </sheetData>
      <sheetData sheetId="5">
        <row r="9">
          <cell r="B9">
            <v>4.328965674450287E-3</v>
          </cell>
        </row>
      </sheetData>
      <sheetData sheetId="6">
        <row r="9">
          <cell r="B9">
            <v>4.328965674450287E-3</v>
          </cell>
        </row>
      </sheetData>
      <sheetData sheetId="7">
        <row r="9">
          <cell r="B9">
            <v>1.1595812247833237E-4</v>
          </cell>
        </row>
      </sheetData>
      <sheetData sheetId="8">
        <row r="9">
          <cell r="B9">
            <v>0.33014914817005347</v>
          </cell>
        </row>
      </sheetData>
      <sheetData sheetId="9">
        <row r="9">
          <cell r="B9">
            <v>3.7978470325469971E-2</v>
          </cell>
          <cell r="AV9">
            <v>0.26788514852523804</v>
          </cell>
          <cell r="BN9">
            <v>0.1302824467420578</v>
          </cell>
        </row>
        <row r="10">
          <cell r="AV10">
            <v>0.26321586966514587</v>
          </cell>
          <cell r="BN10">
            <v>0.10674190521240234</v>
          </cell>
        </row>
        <row r="11">
          <cell r="AV11">
            <v>0.28295648097991943</v>
          </cell>
          <cell r="BN11">
            <v>0.10221210122108459</v>
          </cell>
        </row>
        <row r="12">
          <cell r="AV12">
            <v>0.29726803302764893</v>
          </cell>
          <cell r="BN12">
            <v>0.13448569178581238</v>
          </cell>
        </row>
        <row r="13">
          <cell r="AV13">
            <v>0.25436371564865112</v>
          </cell>
          <cell r="BN13">
            <v>0.12537063658237457</v>
          </cell>
        </row>
        <row r="14">
          <cell r="AV14">
            <v>0.21777845919132233</v>
          </cell>
          <cell r="BN14">
            <v>0.12064527720212936</v>
          </cell>
        </row>
        <row r="15">
          <cell r="AV15">
            <v>0.22655995190143585</v>
          </cell>
          <cell r="BN15">
            <v>0.11729574948549271</v>
          </cell>
        </row>
        <row r="16">
          <cell r="AV16">
            <v>0.28325930237770081</v>
          </cell>
          <cell r="BN16">
            <v>0.13309198617935181</v>
          </cell>
        </row>
        <row r="17">
          <cell r="AV17">
            <v>0.26052135229110718</v>
          </cell>
          <cell r="BN17">
            <v>0.10764957964420319</v>
          </cell>
        </row>
        <row r="18">
          <cell r="AV18">
            <v>0.19822366535663605</v>
          </cell>
          <cell r="BN18">
            <v>5.7204689830541611E-2</v>
          </cell>
        </row>
        <row r="19">
          <cell r="AV19">
            <v>0.17873804271221161</v>
          </cell>
          <cell r="BN19">
            <v>7.7502354979515076E-2</v>
          </cell>
        </row>
        <row r="20">
          <cell r="AV20">
            <v>0.16189880669116974</v>
          </cell>
          <cell r="BN20">
            <v>8.1393547356128693E-2</v>
          </cell>
        </row>
        <row r="21">
          <cell r="AV21">
            <v>0.13204029202461243</v>
          </cell>
          <cell r="BN21">
            <v>5.6718289852142334E-2</v>
          </cell>
        </row>
        <row r="22">
          <cell r="AV22">
            <v>0.13581439852714539</v>
          </cell>
          <cell r="BN22">
            <v>3.6545921117067337E-2</v>
          </cell>
        </row>
        <row r="23">
          <cell r="D23">
            <v>6.5861694514751434E-2</v>
          </cell>
          <cell r="V23">
            <v>4.4700536876916885E-2</v>
          </cell>
          <cell r="AV23">
            <v>0.166060671210289</v>
          </cell>
          <cell r="BN23">
            <v>1.6103969886898994E-2</v>
          </cell>
        </row>
        <row r="24">
          <cell r="AV24">
            <v>0.19099009037017822</v>
          </cell>
          <cell r="BN24">
            <v>8.6360516434069723E-5</v>
          </cell>
        </row>
        <row r="25">
          <cell r="AV25">
            <v>0.17955777049064636</v>
          </cell>
          <cell r="BN25">
            <v>2.5043979287147522E-2</v>
          </cell>
        </row>
        <row r="26">
          <cell r="AV26">
            <v>0.19214361906051636</v>
          </cell>
          <cell r="BN26">
            <v>2.0049776881933212E-2</v>
          </cell>
        </row>
        <row r="27">
          <cell r="AV27">
            <v>0.16883674263954163</v>
          </cell>
          <cell r="BN27">
            <v>1.4907252043485641E-2</v>
          </cell>
        </row>
        <row r="28">
          <cell r="AV28">
            <v>0.19336223602294922</v>
          </cell>
          <cell r="BN28">
            <v>6.6879011690616608E-2</v>
          </cell>
        </row>
        <row r="29">
          <cell r="AV29">
            <v>0.30905377864837646</v>
          </cell>
          <cell r="BN29">
            <v>3.050374798476696E-2</v>
          </cell>
        </row>
        <row r="30">
          <cell r="AV30">
            <v>0.24753536283969879</v>
          </cell>
          <cell r="BN30">
            <v>3.6302458494901657E-2</v>
          </cell>
        </row>
        <row r="31">
          <cell r="AV31">
            <v>0.22384941577911377</v>
          </cell>
          <cell r="BN31">
            <v>5.7935576885938644E-2</v>
          </cell>
        </row>
        <row r="32">
          <cell r="AV32">
            <v>0.28761249780654907</v>
          </cell>
          <cell r="BN32">
            <v>7.3366113007068634E-2</v>
          </cell>
        </row>
        <row r="33">
          <cell r="AV33">
            <v>0.42322483658790588</v>
          </cell>
          <cell r="BN33">
            <v>0.11450241506099701</v>
          </cell>
        </row>
        <row r="34">
          <cell r="AV34">
            <v>0.61910456418991089</v>
          </cell>
          <cell r="BN34">
            <v>-3.2852612435817719E-2</v>
          </cell>
        </row>
        <row r="35">
          <cell r="AV35">
            <v>0.26030036807060242</v>
          </cell>
          <cell r="BN35">
            <v>-1.8331399187445641E-3</v>
          </cell>
        </row>
        <row r="36">
          <cell r="AV36">
            <v>0.26037201285362244</v>
          </cell>
          <cell r="BN36">
            <v>3.1997324549593031E-4</v>
          </cell>
        </row>
        <row r="37">
          <cell r="AV37">
            <v>0.12756410241127014</v>
          </cell>
          <cell r="BN37">
            <v>1.0579802095890045E-2</v>
          </cell>
        </row>
        <row r="38">
          <cell r="AV38">
            <v>0.12849628925323486</v>
          </cell>
          <cell r="BN38">
            <v>1.4664709568023682E-2</v>
          </cell>
        </row>
        <row r="39">
          <cell r="AV39">
            <v>0.23781435191631317</v>
          </cell>
          <cell r="BN39">
            <v>6.5999716520309448E-2</v>
          </cell>
        </row>
        <row r="40">
          <cell r="AV40">
            <v>0.27908992767333984</v>
          </cell>
          <cell r="BN40">
            <v>9.6670195460319519E-2</v>
          </cell>
        </row>
        <row r="41">
          <cell r="AV41">
            <v>0.26405835151672363</v>
          </cell>
          <cell r="BN41">
            <v>4.7770038247108459E-2</v>
          </cell>
        </row>
        <row r="42">
          <cell r="AV42">
            <v>0.15123312175273895</v>
          </cell>
          <cell r="BN42">
            <v>3.9297748357057571E-2</v>
          </cell>
        </row>
        <row r="43">
          <cell r="AV43">
            <v>0.15324090421199799</v>
          </cell>
          <cell r="BN43">
            <v>1.7370078712701797E-2</v>
          </cell>
        </row>
        <row r="44">
          <cell r="AV44">
            <v>0.22963555157184601</v>
          </cell>
          <cell r="BN44">
            <v>-3.9071083068847656E-2</v>
          </cell>
        </row>
        <row r="45">
          <cell r="AV45">
            <v>0.30566734075546265</v>
          </cell>
          <cell r="BN45">
            <v>-5.1094908267259598E-2</v>
          </cell>
        </row>
        <row r="46">
          <cell r="AV46">
            <v>0.39107674360275269</v>
          </cell>
          <cell r="BN46">
            <v>7.2820879518985748E-2</v>
          </cell>
        </row>
        <row r="47">
          <cell r="AV47">
            <v>0.54346776008605957</v>
          </cell>
          <cell r="BN47">
            <v>6.5258527174592018E-3</v>
          </cell>
        </row>
        <row r="48">
          <cell r="AV48">
            <v>0.4855046272277832</v>
          </cell>
          <cell r="BN48">
            <v>-0.10625654458999634</v>
          </cell>
        </row>
        <row r="49">
          <cell r="AV49">
            <v>0.14588668942451477</v>
          </cell>
          <cell r="BN49">
            <v>7.678927481174469E-2</v>
          </cell>
        </row>
        <row r="50">
          <cell r="AV50">
            <v>3.8095232099294662E-2</v>
          </cell>
          <cell r="BN50">
            <v>8.3287008106708527E-2</v>
          </cell>
        </row>
        <row r="51">
          <cell r="AV51">
            <v>-2.142404206097126E-3</v>
          </cell>
          <cell r="BN51">
            <v>2.288365550339222E-2</v>
          </cell>
        </row>
        <row r="52">
          <cell r="AV52">
            <v>0.10775835812091827</v>
          </cell>
          <cell r="BN52">
            <v>1.7838619649410248E-2</v>
          </cell>
        </row>
        <row r="53">
          <cell r="D53">
            <v>4.1998963803052902E-2</v>
          </cell>
          <cell r="V53">
            <v>2.7391670271754265E-2</v>
          </cell>
        </row>
      </sheetData>
      <sheetData sheetId="10"/>
      <sheetData sheetId="11">
        <row r="9">
          <cell r="B9">
            <v>3.9183881133794785E-2</v>
          </cell>
        </row>
      </sheetData>
      <sheetData sheetId="12">
        <row r="9">
          <cell r="B9">
            <v>5046.8193359375</v>
          </cell>
        </row>
      </sheetData>
      <sheetData sheetId="13"/>
      <sheetData sheetId="14">
        <row r="9">
          <cell r="B9">
            <v>0.13968540261898854</v>
          </cell>
        </row>
      </sheetData>
      <sheetData sheetId="15">
        <row r="9">
          <cell r="E9">
            <v>0.20327410101890564</v>
          </cell>
          <cell r="L9">
            <v>0.20327410101890564</v>
          </cell>
          <cell r="S9">
            <v>0.20327410101890564</v>
          </cell>
          <cell r="Z9">
            <v>0.20327410101890564</v>
          </cell>
          <cell r="AG9">
            <v>0.20327410101890564</v>
          </cell>
          <cell r="AN9">
            <v>0.20327410101890564</v>
          </cell>
        </row>
        <row r="10">
          <cell r="E10">
            <v>0.20027652382850647</v>
          </cell>
          <cell r="L10">
            <v>0.20048385858535767</v>
          </cell>
          <cell r="S10">
            <v>0.2001926600933075</v>
          </cell>
          <cell r="Z10">
            <v>0.20300176739692688</v>
          </cell>
          <cell r="AG10">
            <v>0.20385897159576416</v>
          </cell>
          <cell r="AN10">
            <v>0.20356546342372894</v>
          </cell>
        </row>
        <row r="11">
          <cell r="E11">
            <v>0.19870096445083618</v>
          </cell>
          <cell r="L11">
            <v>0.1990848183631897</v>
          </cell>
          <cell r="S11">
            <v>0.19852957129478455</v>
          </cell>
          <cell r="Z11">
            <v>0.20265166461467743</v>
          </cell>
          <cell r="AG11">
            <v>0.20430779457092285</v>
          </cell>
          <cell r="AN11">
            <v>0.20370648801326752</v>
          </cell>
        </row>
        <row r="12">
          <cell r="E12">
            <v>0.19797846674919128</v>
          </cell>
          <cell r="L12">
            <v>0.19851231575012207</v>
          </cell>
          <cell r="S12">
            <v>0.19771024584770203</v>
          </cell>
          <cell r="Z12">
            <v>0.20222613215446472</v>
          </cell>
          <cell r="AG12">
            <v>0.2046205997467041</v>
          </cell>
          <cell r="AN12">
            <v>0.20369976758956909</v>
          </cell>
        </row>
        <row r="13">
          <cell r="E13">
            <v>0.19499057531356812</v>
          </cell>
          <cell r="L13">
            <v>0.19565021991729736</v>
          </cell>
          <cell r="S13">
            <v>0.19468024373054504</v>
          </cell>
          <cell r="Z13">
            <v>0.20172767341136932</v>
          </cell>
          <cell r="AG13">
            <v>0.20479755103588104</v>
          </cell>
          <cell r="AN13">
            <v>0.2035481184720993</v>
          </cell>
        </row>
        <row r="14">
          <cell r="E14">
            <v>0.19139339029788971</v>
          </cell>
          <cell r="L14">
            <v>0.19215236604213715</v>
          </cell>
          <cell r="S14">
            <v>0.19108268618583679</v>
          </cell>
          <cell r="Z14">
            <v>0.2011587917804718</v>
          </cell>
          <cell r="AG14">
            <v>0.20483887195587158</v>
          </cell>
          <cell r="AN14">
            <v>0.20325450599193573</v>
          </cell>
        </row>
        <row r="15">
          <cell r="E15">
            <v>0.18745727837085724</v>
          </cell>
          <cell r="L15">
            <v>0.1883188784122467</v>
          </cell>
          <cell r="S15">
            <v>0.18713857233524323</v>
          </cell>
          <cell r="Z15">
            <v>0.19926927983760834</v>
          </cell>
          <cell r="AG15">
            <v>0.2036750316619873</v>
          </cell>
          <cell r="AN15">
            <v>0.20174331963062286</v>
          </cell>
        </row>
        <row r="16">
          <cell r="E16">
            <v>0.18369826674461365</v>
          </cell>
          <cell r="L16">
            <v>0.18463818728923798</v>
          </cell>
          <cell r="S16">
            <v>0.18339529633522034</v>
          </cell>
          <cell r="Z16">
            <v>0.19735854864120483</v>
          </cell>
          <cell r="AG16">
            <v>0.20248597860336304</v>
          </cell>
          <cell r="AN16">
            <v>0.20019936561584473</v>
          </cell>
        </row>
        <row r="17">
          <cell r="E17">
            <v>0.18039447069168091</v>
          </cell>
          <cell r="L17">
            <v>0.18146717548370361</v>
          </cell>
          <cell r="S17">
            <v>0.18025270104408264</v>
          </cell>
          <cell r="Z17">
            <v>0.19542887806892395</v>
          </cell>
          <cell r="AG17">
            <v>0.20127376914024353</v>
          </cell>
          <cell r="AN17">
            <v>0.19862590730190277</v>
          </cell>
        </row>
        <row r="18">
          <cell r="E18">
            <v>0.17830350995063782</v>
          </cell>
          <cell r="L18">
            <v>0.17946523427963257</v>
          </cell>
          <cell r="S18">
            <v>0.17822268605232239</v>
          </cell>
          <cell r="Z18">
            <v>0.1934826523065567</v>
          </cell>
          <cell r="AG18">
            <v>0.20004069805145264</v>
          </cell>
          <cell r="AN18">
            <v>0.19702640175819397</v>
          </cell>
        </row>
        <row r="19">
          <cell r="E19">
            <v>0.17574557662010193</v>
          </cell>
          <cell r="L19">
            <v>0.17682446539402008</v>
          </cell>
          <cell r="S19">
            <v>0.17544929683208466</v>
          </cell>
          <cell r="Z19">
            <v>0.18900719285011292</v>
          </cell>
          <cell r="AG19">
            <v>0.19583539664745331</v>
          </cell>
          <cell r="AN19">
            <v>0.19252985715866089</v>
          </cell>
        </row>
        <row r="20">
          <cell r="E20">
            <v>0.17081758379936218</v>
          </cell>
          <cell r="L20">
            <v>0.17182782292366028</v>
          </cell>
          <cell r="S20">
            <v>0.17036479711532593</v>
          </cell>
          <cell r="Z20">
            <v>0.18451510369777679</v>
          </cell>
          <cell r="AG20">
            <v>0.19151368737220764</v>
          </cell>
          <cell r="AN20">
            <v>0.18793806433677673</v>
          </cell>
        </row>
        <row r="21">
          <cell r="E21">
            <v>0.16519938409328461</v>
          </cell>
          <cell r="L21">
            <v>0.16612961888313293</v>
          </cell>
          <cell r="S21">
            <v>0.16463160514831543</v>
          </cell>
          <cell r="Z21">
            <v>0.18001055717468262</v>
          </cell>
          <cell r="AG21">
            <v>0.18707799911499023</v>
          </cell>
          <cell r="AN21">
            <v>0.18325680494308472</v>
          </cell>
        </row>
        <row r="22">
          <cell r="E22">
            <v>0.16137489676475525</v>
          </cell>
          <cell r="L22">
            <v>0.16230426728725433</v>
          </cell>
          <cell r="S22">
            <v>0.16051806509494781</v>
          </cell>
          <cell r="Z22">
            <v>0.17549768090248108</v>
          </cell>
          <cell r="AG22">
            <v>0.18253104388713837</v>
          </cell>
          <cell r="AN22">
            <v>0.17849206924438477</v>
          </cell>
        </row>
        <row r="23">
          <cell r="E23">
            <v>0.15927109122276306</v>
          </cell>
          <cell r="L23">
            <v>0.16019450128078461</v>
          </cell>
          <cell r="S23">
            <v>0.15797273814678192</v>
          </cell>
          <cell r="Z23">
            <v>0.17098060250282288</v>
          </cell>
          <cell r="AG23">
            <v>0.17787575721740723</v>
          </cell>
          <cell r="AN23">
            <v>0.17364996671676636</v>
          </cell>
        </row>
        <row r="24">
          <cell r="E24">
            <v>0.16250592470169067</v>
          </cell>
          <cell r="L24">
            <v>0.16367954015731812</v>
          </cell>
          <cell r="S24">
            <v>0.15990197658538818</v>
          </cell>
          <cell r="Z24">
            <v>0.17274497449398041</v>
          </cell>
          <cell r="AG24">
            <v>0.17982234060764313</v>
          </cell>
          <cell r="AN24">
            <v>0.17445117235183716</v>
          </cell>
        </row>
        <row r="25">
          <cell r="E25">
            <v>0.16865423321723938</v>
          </cell>
          <cell r="L25">
            <v>0.17031002044677734</v>
          </cell>
          <cell r="S25">
            <v>0.16422572731971741</v>
          </cell>
          <cell r="Z25">
            <v>0.17446170747280121</v>
          </cell>
          <cell r="AG25">
            <v>0.18174228072166443</v>
          </cell>
          <cell r="AN25">
            <v>0.17511013150215149</v>
          </cell>
        </row>
        <row r="26">
          <cell r="E26">
            <v>0.17326168715953827</v>
          </cell>
          <cell r="L26">
            <v>0.17536646127700806</v>
          </cell>
          <cell r="S26">
            <v>0.16704151034355164</v>
          </cell>
          <cell r="Z26">
            <v>0.17613649368286133</v>
          </cell>
          <cell r="AG26">
            <v>0.18365219235420227</v>
          </cell>
          <cell r="AN26">
            <v>0.17564280331134796</v>
          </cell>
        </row>
        <row r="27">
          <cell r="E27">
            <v>0.17904645204544067</v>
          </cell>
          <cell r="L27">
            <v>0.18153879046440125</v>
          </cell>
          <cell r="S27">
            <v>0.17064440250396729</v>
          </cell>
          <cell r="Z27">
            <v>0.17777466773986816</v>
          </cell>
          <cell r="AG27">
            <v>0.18556767702102661</v>
          </cell>
          <cell r="AN27">
            <v>0.17606428265571594</v>
          </cell>
        </row>
        <row r="28">
          <cell r="E28">
            <v>0.18098966777324677</v>
          </cell>
          <cell r="L28">
            <v>0.18399778008460999</v>
          </cell>
          <cell r="S28">
            <v>0.17136722803115845</v>
          </cell>
          <cell r="Z28">
            <v>0.17131830751895905</v>
          </cell>
          <cell r="AG28">
            <v>0.18100646138191223</v>
          </cell>
          <cell r="AN28">
            <v>0.17149496078491211</v>
          </cell>
        </row>
        <row r="29">
          <cell r="E29">
            <v>0.17907032370567322</v>
          </cell>
          <cell r="L29">
            <v>0.18265378475189209</v>
          </cell>
          <cell r="S29">
            <v>0.16904768347740173</v>
          </cell>
          <cell r="Z29">
            <v>0.16525483131408691</v>
          </cell>
          <cell r="AG29">
            <v>0.17690351605415344</v>
          </cell>
          <cell r="AN29">
            <v>0.16739577054977417</v>
          </cell>
        </row>
        <row r="30">
          <cell r="E30">
            <v>0.19448822736740112</v>
          </cell>
          <cell r="L30">
            <v>0.1983976811170578</v>
          </cell>
          <cell r="S30">
            <v>0.18178391456604004</v>
          </cell>
          <cell r="Z30">
            <v>0.17552934587001801</v>
          </cell>
          <cell r="AG30">
            <v>0.18955931067466736</v>
          </cell>
          <cell r="AN30">
            <v>0.17840191721916199</v>
          </cell>
        </row>
        <row r="31">
          <cell r="E31">
            <v>0.19062584638595581</v>
          </cell>
          <cell r="L31">
            <v>0.19546444714069366</v>
          </cell>
          <cell r="S31">
            <v>0.17550922930240631</v>
          </cell>
          <cell r="Z31">
            <v>0.16266909241676331</v>
          </cell>
          <cell r="AG31">
            <v>0.18095371127128601</v>
          </cell>
          <cell r="AN31">
            <v>0.16916801035404205</v>
          </cell>
        </row>
        <row r="32">
          <cell r="E32">
            <v>0.20191879570484161</v>
          </cell>
          <cell r="L32">
            <v>0.20769296586513519</v>
          </cell>
          <cell r="S32">
            <v>0.18538033962249756</v>
          </cell>
          <cell r="Z32">
            <v>0.16976706683635712</v>
          </cell>
          <cell r="AG32">
            <v>0.19268110394477844</v>
          </cell>
          <cell r="AN32">
            <v>0.17973795533180237</v>
          </cell>
        </row>
        <row r="33">
          <cell r="E33">
            <v>0.20905238389968872</v>
          </cell>
          <cell r="L33">
            <v>0.21537892520427704</v>
          </cell>
          <cell r="S33">
            <v>0.19081361591815948</v>
          </cell>
          <cell r="Z33">
            <v>0.17737635970115662</v>
          </cell>
          <cell r="AG33">
            <v>0.20445787906646729</v>
          </cell>
          <cell r="AN33">
            <v>0.18946811556816101</v>
          </cell>
        </row>
        <row r="34">
          <cell r="E34">
            <v>0.2149118185043335</v>
          </cell>
          <cell r="L34">
            <v>0.22238065302371979</v>
          </cell>
          <cell r="S34">
            <v>0.19640147686004639</v>
          </cell>
          <cell r="Z34">
            <v>0.1810893714427948</v>
          </cell>
          <cell r="AG34">
            <v>0.21259602904319763</v>
          </cell>
          <cell r="AN34">
            <v>0.19640147686004639</v>
          </cell>
        </row>
        <row r="35">
          <cell r="E35">
            <v>0.24897122383117676</v>
          </cell>
          <cell r="L35">
            <v>0.25826534628868103</v>
          </cell>
          <cell r="S35">
            <v>0.22673609852790833</v>
          </cell>
          <cell r="Z35">
            <v>0.19978997111320496</v>
          </cell>
          <cell r="AG35">
            <v>0.24324992299079895</v>
          </cell>
          <cell r="AN35">
            <v>0.22443275153636932</v>
          </cell>
        </row>
        <row r="36">
          <cell r="E36">
            <v>0.26072147488594055</v>
          </cell>
          <cell r="L36">
            <v>0.27074095606803894</v>
          </cell>
          <cell r="S36">
            <v>0.23716361820697784</v>
          </cell>
          <cell r="Z36">
            <v>0.2084040492773056</v>
          </cell>
          <cell r="AG36">
            <v>0.25877264142036438</v>
          </cell>
          <cell r="AN36">
            <v>0.23859128355979919</v>
          </cell>
        </row>
        <row r="37">
          <cell r="E37">
            <v>0.26700454950332642</v>
          </cell>
          <cell r="L37">
            <v>0.278003990650177</v>
          </cell>
          <cell r="S37">
            <v>0.24259281158447266</v>
          </cell>
          <cell r="Z37">
            <v>0.21386688947677612</v>
          </cell>
          <cell r="AG37">
            <v>0.27051591873168945</v>
          </cell>
          <cell r="AN37">
            <v>0.24931657314300537</v>
          </cell>
        </row>
        <row r="38">
          <cell r="E38">
            <v>0.26904135942459106</v>
          </cell>
          <cell r="L38">
            <v>0.28144127130508423</v>
          </cell>
          <cell r="S38">
            <v>0.24451702833175659</v>
          </cell>
          <cell r="Z38">
            <v>0.21802926063537598</v>
          </cell>
          <cell r="AG38">
            <v>0.27786922454833984</v>
          </cell>
          <cell r="AN38">
            <v>0.25531524419784546</v>
          </cell>
        </row>
        <row r="39">
          <cell r="E39">
            <v>0.2676626443862915</v>
          </cell>
          <cell r="L39">
            <v>0.28108516335487366</v>
          </cell>
          <cell r="S39">
            <v>0.2428264319896698</v>
          </cell>
          <cell r="Z39">
            <v>0.21862439811229706</v>
          </cell>
          <cell r="AG39">
            <v>0.28108516335487366</v>
          </cell>
          <cell r="AN39">
            <v>0.2573268711566925</v>
          </cell>
        </row>
        <row r="40">
          <cell r="E40">
            <v>0.26550644636154175</v>
          </cell>
          <cell r="L40">
            <v>0.27942782640457153</v>
          </cell>
          <cell r="S40">
            <v>0.24154952168464661</v>
          </cell>
          <cell r="Z40">
            <v>0.22142145037651062</v>
          </cell>
          <cell r="AG40">
            <v>0.28519853949546814</v>
          </cell>
          <cell r="AN40">
            <v>0.26061615347862244</v>
          </cell>
        </row>
        <row r="41">
          <cell r="E41">
            <v>0.26125913858413696</v>
          </cell>
          <cell r="L41">
            <v>0.27538841962814331</v>
          </cell>
          <cell r="S41">
            <v>0.23882775008678436</v>
          </cell>
          <cell r="Z41">
            <v>0.22491897642612457</v>
          </cell>
          <cell r="AG41">
            <v>0.28888562321662903</v>
          </cell>
          <cell r="AN41">
            <v>0.26367843151092529</v>
          </cell>
        </row>
        <row r="42">
          <cell r="E42">
            <v>0.26097163558006287</v>
          </cell>
          <cell r="L42">
            <v>0.27609968185424805</v>
          </cell>
          <cell r="S42">
            <v>0.23844695091247559</v>
          </cell>
          <cell r="Z42">
            <v>0.22906380891799927</v>
          </cell>
          <cell r="AG42">
            <v>0.29462149739265442</v>
          </cell>
          <cell r="AN42">
            <v>0.26785317063331604</v>
          </cell>
        </row>
        <row r="43">
          <cell r="E43">
            <v>0.25771510601043701</v>
          </cell>
          <cell r="L43">
            <v>0.2738383412361145</v>
          </cell>
          <cell r="S43">
            <v>0.23465391993522644</v>
          </cell>
          <cell r="Z43">
            <v>0.22913838922977448</v>
          </cell>
          <cell r="AG43">
            <v>0.2965538501739502</v>
          </cell>
          <cell r="AN43">
            <v>0.26866117119789124</v>
          </cell>
        </row>
        <row r="44">
          <cell r="E44">
            <v>0.24795269966125488</v>
          </cell>
          <cell r="L44">
            <v>0.26532527804374695</v>
          </cell>
          <cell r="S44">
            <v>0.22242558002471924</v>
          </cell>
          <cell r="Z44">
            <v>0.22342993319034576</v>
          </cell>
          <cell r="AG44">
            <v>0.29003241658210754</v>
          </cell>
          <cell r="AN44">
            <v>0.25890618562698364</v>
          </cell>
        </row>
        <row r="45">
          <cell r="E45">
            <v>0.24249221384525299</v>
          </cell>
          <cell r="L45">
            <v>0.2600555419921875</v>
          </cell>
          <cell r="S45">
            <v>0.21571220457553864</v>
          </cell>
          <cell r="Z45">
            <v>0.21846894919872284</v>
          </cell>
          <cell r="AG45">
            <v>0.28485208749771118</v>
          </cell>
          <cell r="AN45">
            <v>0.25326785445213318</v>
          </cell>
        </row>
        <row r="46">
          <cell r="E46">
            <v>0.24352581799030304</v>
          </cell>
          <cell r="L46">
            <v>0.2618197500705719</v>
          </cell>
          <cell r="S46">
            <v>0.21500559151172638</v>
          </cell>
          <cell r="Z46">
            <v>0.21896952390670776</v>
          </cell>
          <cell r="AG46">
            <v>0.28917130827903748</v>
          </cell>
          <cell r="AN46">
            <v>0.25677791237831116</v>
          </cell>
        </row>
        <row r="47">
          <cell r="E47">
            <v>0.23982933163642883</v>
          </cell>
          <cell r="L47">
            <v>0.2584834098815918</v>
          </cell>
          <cell r="S47">
            <v>0.211196169257164</v>
          </cell>
          <cell r="Z47">
            <v>0.21887367963790894</v>
          </cell>
          <cell r="AG47">
            <v>0.29187172651290894</v>
          </cell>
          <cell r="AN47">
            <v>0.25870615243911743</v>
          </cell>
        </row>
        <row r="48">
          <cell r="E48">
            <v>0.2426135390996933</v>
          </cell>
          <cell r="L48">
            <v>0.26214081048965454</v>
          </cell>
          <cell r="S48">
            <v>0.21420125663280487</v>
          </cell>
          <cell r="Z48">
            <v>0.22398167848587036</v>
          </cell>
          <cell r="AG48">
            <v>0.30297911167144775</v>
          </cell>
          <cell r="AN48">
            <v>0.26938223838806152</v>
          </cell>
        </row>
        <row r="49">
          <cell r="E49">
            <v>0.25851669907569885</v>
          </cell>
          <cell r="L49">
            <v>0.28092163801193237</v>
          </cell>
          <cell r="S49">
            <v>0.22676318883895874</v>
          </cell>
          <cell r="Z49">
            <v>0.23923105001449585</v>
          </cell>
          <cell r="AG49">
            <v>0.33176293969154358</v>
          </cell>
          <cell r="AN49">
            <v>0.29431182146072388</v>
          </cell>
        </row>
        <row r="50">
          <cell r="E50">
            <v>0.25357386469841003</v>
          </cell>
          <cell r="L50">
            <v>0.27670446038246155</v>
          </cell>
          <cell r="S50">
            <v>0.22289828956127167</v>
          </cell>
          <cell r="Z50">
            <v>0.23804841935634613</v>
          </cell>
          <cell r="AG50">
            <v>0.33261114358901978</v>
          </cell>
          <cell r="AN50">
            <v>0.29490548372268677</v>
          </cell>
        </row>
        <row r="51">
          <cell r="E51">
            <v>0.24238361418247223</v>
          </cell>
          <cell r="L51">
            <v>0.26745191216468811</v>
          </cell>
          <cell r="S51">
            <v>0.21204367280006409</v>
          </cell>
          <cell r="Z51">
            <v>0.23286339640617371</v>
          </cell>
          <cell r="AG51">
            <v>0.3295484185218811</v>
          </cell>
          <cell r="AN51">
            <v>0.2902921736240387</v>
          </cell>
        </row>
        <row r="52">
          <cell r="E52">
            <v>0.23722440004348755</v>
          </cell>
          <cell r="L52">
            <v>0.2637518048286438</v>
          </cell>
          <cell r="S52">
            <v>0.20728695392608643</v>
          </cell>
          <cell r="Z52">
            <v>0.23332220315933228</v>
          </cell>
          <cell r="AG52">
            <v>0.33226659893989563</v>
          </cell>
          <cell r="AN52">
            <v>0.29218536615371704</v>
          </cell>
        </row>
        <row r="53">
          <cell r="E53">
            <v>0.23378881812095642</v>
          </cell>
          <cell r="L53">
            <v>0.26123687624931335</v>
          </cell>
          <cell r="S53">
            <v>0.20418205857276917</v>
          </cell>
          <cell r="Z53">
            <v>0.23378881812095642</v>
          </cell>
          <cell r="AG53">
            <v>0.33492380380630493</v>
          </cell>
          <cell r="AN53">
            <v>0.29406625032424927</v>
          </cell>
        </row>
      </sheetData>
      <sheetData sheetId="16">
        <row r="9">
          <cell r="B9">
            <v>6.8479349737504372E-2</v>
          </cell>
        </row>
      </sheetData>
      <sheetData sheetId="17">
        <row r="8">
          <cell r="B8">
            <v>339.32102256702797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1"/>
      <sheetName val="TA2"/>
      <sheetName val="FA1"/>
      <sheetName val="FA2"/>
      <sheetName val="FA3"/>
      <sheetName val="FA4"/>
      <sheetName val="FA5"/>
      <sheetName val="FA6"/>
      <sheetName val="FA7"/>
      <sheetName val="FA8"/>
      <sheetName val="Dataserie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5">
          <cell r="B5">
            <v>2.6786176487803459E-2</v>
          </cell>
          <cell r="D5">
            <v>0.78999149799346924</v>
          </cell>
        </row>
        <row r="15">
          <cell r="D15">
            <v>0.82042950391769409</v>
          </cell>
        </row>
        <row r="25">
          <cell r="D25">
            <v>0.83653983473777771</v>
          </cell>
        </row>
        <row r="35">
          <cell r="D35">
            <v>0.80822396278381348</v>
          </cell>
        </row>
        <row r="45">
          <cell r="D45">
            <v>0.83561375737190247</v>
          </cell>
        </row>
        <row r="55">
          <cell r="D55">
            <v>0.8510858416557312</v>
          </cell>
        </row>
        <row r="65">
          <cell r="D65">
            <v>0.81587105989456177</v>
          </cell>
        </row>
        <row r="75">
          <cell r="D75">
            <v>0.81966227293014526</v>
          </cell>
        </row>
        <row r="85">
          <cell r="D85">
            <v>0.83310195803642273</v>
          </cell>
        </row>
        <row r="95">
          <cell r="D95">
            <v>0.83344155550003052</v>
          </cell>
        </row>
        <row r="107">
          <cell r="D107">
            <v>0.84053891897201538</v>
          </cell>
        </row>
        <row r="108">
          <cell r="D108">
            <v>0.8506011962890625</v>
          </cell>
        </row>
        <row r="109">
          <cell r="D109">
            <v>0.86331278085708618</v>
          </cell>
        </row>
        <row r="110">
          <cell r="D110">
            <v>0.86740809679031372</v>
          </cell>
        </row>
        <row r="112">
          <cell r="D112">
            <v>0.84904336929321289</v>
          </cell>
        </row>
        <row r="114">
          <cell r="D114">
            <v>0.85402649641036987</v>
          </cell>
        </row>
        <row r="115">
          <cell r="D115">
            <v>0.84716737270355225</v>
          </cell>
        </row>
        <row r="116">
          <cell r="D116">
            <v>0.85915690660476685</v>
          </cell>
        </row>
        <row r="117">
          <cell r="D117">
            <v>0.85662400722503662</v>
          </cell>
        </row>
        <row r="118">
          <cell r="D118">
            <v>0.84895193576812744</v>
          </cell>
        </row>
        <row r="119">
          <cell r="D119">
            <v>0.84900176525115967</v>
          </cell>
        </row>
        <row r="120">
          <cell r="D120">
            <v>0.84345269203186035</v>
          </cell>
        </row>
        <row r="121">
          <cell r="D121">
            <v>0.8431810736656189</v>
          </cell>
        </row>
        <row r="122">
          <cell r="D122">
            <v>0.84250164031982422</v>
          </cell>
        </row>
        <row r="123">
          <cell r="D123">
            <v>0.83878916501998901</v>
          </cell>
        </row>
        <row r="124">
          <cell r="D124">
            <v>0.83384978771209717</v>
          </cell>
        </row>
        <row r="125">
          <cell r="D125">
            <v>0.82357972860336304</v>
          </cell>
        </row>
        <row r="126">
          <cell r="D126">
            <v>0.81648486852645874</v>
          </cell>
        </row>
        <row r="127">
          <cell r="D127">
            <v>0.81050443649291992</v>
          </cell>
        </row>
        <row r="128">
          <cell r="D128">
            <v>0.80592495203018188</v>
          </cell>
        </row>
        <row r="129">
          <cell r="D129">
            <v>0.80458170175552368</v>
          </cell>
        </row>
        <row r="130">
          <cell r="D130">
            <v>0.78393101692199707</v>
          </cell>
        </row>
        <row r="131">
          <cell r="D131">
            <v>0.7846750020980835</v>
          </cell>
        </row>
        <row r="132">
          <cell r="D132">
            <v>0.79627054929733276</v>
          </cell>
        </row>
        <row r="134">
          <cell r="D134">
            <v>0.80510616302490234</v>
          </cell>
        </row>
        <row r="135">
          <cell r="D135">
            <v>0.80379796028137207</v>
          </cell>
        </row>
        <row r="136">
          <cell r="D136">
            <v>0.78732669353485107</v>
          </cell>
        </row>
        <row r="137">
          <cell r="D137">
            <v>0.77945798635482788</v>
          </cell>
        </row>
        <row r="138">
          <cell r="D138">
            <v>0.78067588806152344</v>
          </cell>
        </row>
        <row r="140">
          <cell r="D140">
            <v>0.78004896640777588</v>
          </cell>
        </row>
        <row r="141">
          <cell r="D141">
            <v>0.77594250440597534</v>
          </cell>
        </row>
        <row r="142">
          <cell r="D142">
            <v>0.76362961530685425</v>
          </cell>
        </row>
        <row r="143">
          <cell r="D143">
            <v>0.75611323118209839</v>
          </cell>
        </row>
        <row r="144">
          <cell r="D144">
            <v>0.76607155799865723</v>
          </cell>
        </row>
        <row r="145">
          <cell r="D145">
            <v>0.72560203075408936</v>
          </cell>
        </row>
        <row r="146">
          <cell r="D146">
            <v>0.73299115896224976</v>
          </cell>
        </row>
        <row r="147">
          <cell r="D147">
            <v>0.74497002363204956</v>
          </cell>
        </row>
        <row r="148">
          <cell r="D148">
            <v>0.76386880874633789</v>
          </cell>
        </row>
        <row r="149">
          <cell r="D149">
            <v>0.75849378108978271</v>
          </cell>
        </row>
        <row r="150">
          <cell r="D150">
            <v>0.73756438493728638</v>
          </cell>
        </row>
        <row r="151">
          <cell r="D151">
            <v>0.69751220941543579</v>
          </cell>
        </row>
        <row r="152">
          <cell r="D152">
            <v>0.68791311979293823</v>
          </cell>
        </row>
        <row r="153">
          <cell r="D153">
            <v>0.69910573959350586</v>
          </cell>
        </row>
        <row r="154">
          <cell r="D154">
            <v>0.71514391899108887</v>
          </cell>
        </row>
        <row r="155">
          <cell r="D155">
            <v>0.72239452600479126</v>
          </cell>
        </row>
        <row r="156">
          <cell r="D156">
            <v>0.69932246208190918</v>
          </cell>
        </row>
        <row r="157">
          <cell r="D157">
            <v>0.72323751449584961</v>
          </cell>
        </row>
        <row r="158">
          <cell r="D158">
            <v>0.72842109203338623</v>
          </cell>
        </row>
        <row r="159">
          <cell r="D159">
            <v>0.70844495296478271</v>
          </cell>
        </row>
        <row r="160">
          <cell r="D160">
            <v>0.70552968978881836</v>
          </cell>
        </row>
        <row r="161">
          <cell r="D161">
            <v>0.69924771785736084</v>
          </cell>
        </row>
        <row r="162">
          <cell r="D162">
            <v>0.70598232746124268</v>
          </cell>
        </row>
        <row r="163">
          <cell r="D163">
            <v>0.69163894653320313</v>
          </cell>
        </row>
        <row r="164">
          <cell r="D164">
            <v>0.70713496208190918</v>
          </cell>
        </row>
        <row r="165">
          <cell r="D165">
            <v>0.71089762449264526</v>
          </cell>
        </row>
        <row r="167">
          <cell r="D167">
            <v>0.70480173826217651</v>
          </cell>
        </row>
        <row r="169">
          <cell r="D169">
            <v>0.72879540920257568</v>
          </cell>
        </row>
        <row r="170">
          <cell r="D170">
            <v>0.72075933218002319</v>
          </cell>
        </row>
        <row r="171">
          <cell r="D171">
            <v>0.70538735389709473</v>
          </cell>
        </row>
        <row r="172">
          <cell r="D172">
            <v>0.69107210636138916</v>
          </cell>
        </row>
        <row r="173">
          <cell r="D173">
            <v>0.65127766132354736</v>
          </cell>
        </row>
        <row r="174">
          <cell r="D174">
            <v>0.62374782562255859</v>
          </cell>
        </row>
        <row r="175">
          <cell r="D175">
            <v>0.58164608478546143</v>
          </cell>
        </row>
        <row r="176">
          <cell r="D176">
            <v>0.57295352220535278</v>
          </cell>
        </row>
        <row r="177">
          <cell r="D177">
            <v>0.57104200124740601</v>
          </cell>
        </row>
        <row r="178">
          <cell r="D178">
            <v>0.56873476505279541</v>
          </cell>
        </row>
        <row r="179">
          <cell r="D179">
            <v>0.5573849081993103</v>
          </cell>
        </row>
        <row r="180">
          <cell r="D180">
            <v>0.54929065704345703</v>
          </cell>
        </row>
        <row r="181">
          <cell r="D181">
            <v>0.54128396511077881</v>
          </cell>
        </row>
        <row r="182">
          <cell r="D182">
            <v>0.53241556882858276</v>
          </cell>
        </row>
        <row r="183">
          <cell r="D183">
            <v>0.52465623617172241</v>
          </cell>
        </row>
        <row r="184">
          <cell r="D184">
            <v>0.51912510395050049</v>
          </cell>
        </row>
        <row r="185">
          <cell r="D185">
            <v>0.51645737886428833</v>
          </cell>
        </row>
        <row r="186">
          <cell r="D186">
            <v>0.50909078121185303</v>
          </cell>
        </row>
        <row r="187">
          <cell r="D187">
            <v>0.5024535059928894</v>
          </cell>
        </row>
        <row r="188">
          <cell r="D188">
            <v>0.50010198354721069</v>
          </cell>
        </row>
        <row r="189">
          <cell r="D189">
            <v>0.4997532069683075</v>
          </cell>
        </row>
        <row r="190">
          <cell r="D190">
            <v>0.50137168169021606</v>
          </cell>
        </row>
        <row r="191">
          <cell r="D191">
            <v>0.5056578516960144</v>
          </cell>
        </row>
        <row r="192">
          <cell r="D192">
            <v>0.50498831272125244</v>
          </cell>
        </row>
        <row r="193">
          <cell r="D193">
            <v>0.50490081310272217</v>
          </cell>
        </row>
        <row r="194">
          <cell r="D194">
            <v>0.50755834579467773</v>
          </cell>
        </row>
        <row r="195">
          <cell r="D195">
            <v>0.50271689891815186</v>
          </cell>
        </row>
        <row r="196">
          <cell r="D196">
            <v>0.5065423846244812</v>
          </cell>
        </row>
        <row r="197">
          <cell r="D197">
            <v>0.51005303859710693</v>
          </cell>
        </row>
        <row r="198">
          <cell r="D198">
            <v>0.51213240623474121</v>
          </cell>
        </row>
        <row r="199">
          <cell r="D199">
            <v>0.5119936466217041</v>
          </cell>
        </row>
        <row r="200">
          <cell r="D200">
            <v>0.51116663217544556</v>
          </cell>
        </row>
        <row r="201">
          <cell r="D201">
            <v>0.5400693416595459</v>
          </cell>
        </row>
        <row r="202">
          <cell r="D202">
            <v>0.55238485336303711</v>
          </cell>
        </row>
        <row r="203">
          <cell r="D203">
            <v>0.56328427791595459</v>
          </cell>
        </row>
        <row r="204">
          <cell r="D204">
            <v>0.56875842809677124</v>
          </cell>
        </row>
        <row r="205">
          <cell r="D205">
            <v>0.57056242227554321</v>
          </cell>
        </row>
        <row r="206">
          <cell r="D206">
            <v>0.56108248233795166</v>
          </cell>
        </row>
        <row r="207">
          <cell r="D207">
            <v>0.54605686664581299</v>
          </cell>
        </row>
        <row r="208">
          <cell r="D208">
            <v>0.53840875625610352</v>
          </cell>
        </row>
        <row r="209">
          <cell r="D209">
            <v>0.52969914674758911</v>
          </cell>
        </row>
        <row r="210">
          <cell r="D210">
            <v>0.52372837066650391</v>
          </cell>
        </row>
        <row r="211">
          <cell r="D211">
            <v>0.52814656496047974</v>
          </cell>
        </row>
        <row r="212">
          <cell r="D212">
            <v>0.53588831424713135</v>
          </cell>
        </row>
        <row r="213">
          <cell r="D213">
            <v>0.53203445672988892</v>
          </cell>
        </row>
        <row r="214">
          <cell r="D214">
            <v>0.54052591323852539</v>
          </cell>
        </row>
        <row r="215">
          <cell r="D215">
            <v>0.55913633108139038</v>
          </cell>
        </row>
        <row r="216">
          <cell r="D216">
            <v>0.55074179172515869</v>
          </cell>
        </row>
        <row r="217">
          <cell r="D217">
            <v>0.54512131214141846</v>
          </cell>
        </row>
        <row r="218">
          <cell r="D218">
            <v>0.54851603507995605</v>
          </cell>
        </row>
        <row r="219">
          <cell r="D219">
            <v>0.5527646541595459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2"/>
  <sheetViews>
    <sheetView topLeftCell="A4" workbookViewId="0">
      <selection activeCell="A4" sqref="A4"/>
    </sheetView>
  </sheetViews>
  <sheetFormatPr defaultColWidth="9.140625" defaultRowHeight="15"/>
  <cols>
    <col min="2" max="2" width="168.5703125" customWidth="1"/>
  </cols>
  <sheetData>
    <row r="2" spans="2:2" ht="30">
      <c r="B2" s="10" t="s">
        <v>7</v>
      </c>
    </row>
    <row r="3" spans="2:2" ht="18">
      <c r="B3" s="11" t="s">
        <v>8</v>
      </c>
    </row>
    <row r="4" spans="2:2" ht="15.75" thickBot="1">
      <c r="B4" s="12"/>
    </row>
    <row r="5" spans="2:2" ht="27.75" thickTop="1" thickBot="1">
      <c r="B5" s="13" t="s">
        <v>12</v>
      </c>
    </row>
    <row r="6" spans="2:2" ht="15.75" thickTop="1">
      <c r="B6" s="14" t="s">
        <v>63</v>
      </c>
    </row>
    <row r="8" spans="2:2" ht="15.75" thickBot="1"/>
    <row r="9" spans="2:2" ht="27" thickBot="1">
      <c r="B9" s="15" t="s">
        <v>67</v>
      </c>
    </row>
    <row r="10" spans="2:2" ht="15" customHeight="1">
      <c r="B10" s="144"/>
    </row>
    <row r="11" spans="2:2" ht="15" customHeight="1">
      <c r="B11" s="145" t="s">
        <v>50</v>
      </c>
    </row>
    <row r="12" spans="2:2">
      <c r="B12" s="19" t="s">
        <v>21</v>
      </c>
    </row>
    <row r="13" spans="2:2">
      <c r="B13" s="19" t="s">
        <v>22</v>
      </c>
    </row>
    <row r="14" spans="2:2">
      <c r="B14" s="19" t="s">
        <v>40</v>
      </c>
    </row>
    <row r="15" spans="2:2">
      <c r="B15" s="19" t="s">
        <v>41</v>
      </c>
    </row>
    <row r="16" spans="2:2">
      <c r="B16" s="161" t="s">
        <v>49</v>
      </c>
    </row>
    <row r="17" spans="2:2">
      <c r="B17" s="160"/>
    </row>
    <row r="18" spans="2:2" ht="15" customHeight="1">
      <c r="B18" s="145" t="s">
        <v>51</v>
      </c>
    </row>
    <row r="19" spans="2:2" ht="15" customHeight="1">
      <c r="B19" s="162" t="s">
        <v>59</v>
      </c>
    </row>
    <row r="20" spans="2:2" ht="15" customHeight="1">
      <c r="B20" s="163" t="s">
        <v>60</v>
      </c>
    </row>
    <row r="21" spans="2:2" ht="15" customHeight="1">
      <c r="B21" s="163" t="s">
        <v>61</v>
      </c>
    </row>
    <row r="22" spans="2:2">
      <c r="B22" s="163" t="s">
        <v>62</v>
      </c>
    </row>
  </sheetData>
  <hyperlinks>
    <hyperlink ref="B12" location="'TE1'!A1" display="Table E1. Simulations of  top 10% steady-state wealth shares "/>
    <hyperlink ref="B13" location="'TE2'!A1" display="Table E2. Steady-State wealth share for top 1% and bottom 99%"/>
    <hyperlink ref="B14" location="'TE3'!A1" display="Table E3. Simulations of  top 10% steady-state wealth share trajectories over 1984-2150 period"/>
    <hyperlink ref="B15" location="'TE4'!A1" display="Table E4. Table E4. Simulations of  top 10% steady-state wealth share trajectories over 2012-2150 period"/>
    <hyperlink ref="B19" location="'TE5'!A1" display="Table E5. Simulating the evolution of top 1% wealth shar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N16"/>
  <sheetViews>
    <sheetView workbookViewId="0">
      <selection activeCell="H6" sqref="H6"/>
    </sheetView>
  </sheetViews>
  <sheetFormatPr defaultColWidth="9.140625" defaultRowHeight="15"/>
  <cols>
    <col min="1" max="1" width="14.28515625" style="2" customWidth="1"/>
    <col min="2" max="2" width="11.42578125" style="2" customWidth="1"/>
    <col min="3" max="3" width="11" style="2" customWidth="1"/>
    <col min="4" max="4" width="10.5703125" style="2" customWidth="1"/>
    <col min="5" max="5" width="11.85546875" style="2" customWidth="1"/>
    <col min="6" max="6" width="11.5703125" style="2" customWidth="1"/>
    <col min="7" max="7" width="12.28515625" style="2" customWidth="1"/>
    <col min="8" max="9" width="14.42578125" style="2" customWidth="1"/>
    <col min="10" max="10" width="15.42578125" style="2" customWidth="1"/>
    <col min="11" max="11" width="13.5703125" style="2" customWidth="1"/>
    <col min="12" max="12" width="14.28515625" style="2" customWidth="1"/>
    <col min="13" max="13" width="14" style="2" customWidth="1"/>
    <col min="14" max="14" width="15.28515625" style="2" customWidth="1"/>
    <col min="15" max="16384" width="9.140625" style="2"/>
  </cols>
  <sheetData>
    <row r="1" spans="1:14" ht="15.75">
      <c r="A1" s="1" t="s">
        <v>0</v>
      </c>
    </row>
    <row r="2" spans="1:14" ht="15.75" thickBot="1">
      <c r="A2" s="3"/>
      <c r="B2" s="3"/>
      <c r="D2" s="4"/>
      <c r="E2" s="4"/>
      <c r="F2" s="4"/>
      <c r="G2" s="4"/>
    </row>
    <row r="3" spans="1:14" ht="16.5" thickBot="1">
      <c r="A3" s="169" t="s">
        <v>21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4" ht="28.5" customHeight="1">
      <c r="A4" s="28"/>
      <c r="B4" s="165" t="s">
        <v>16</v>
      </c>
      <c r="C4" s="176" t="s">
        <v>20</v>
      </c>
      <c r="D4" s="176"/>
      <c r="E4" s="176"/>
      <c r="F4" s="177" t="s">
        <v>1</v>
      </c>
      <c r="G4" s="178"/>
      <c r="H4" s="174" t="s">
        <v>9</v>
      </c>
      <c r="I4" s="175"/>
      <c r="J4" s="172" t="s">
        <v>13</v>
      </c>
      <c r="K4" s="165" t="s">
        <v>15</v>
      </c>
      <c r="L4" s="165" t="s">
        <v>14</v>
      </c>
      <c r="M4" s="165" t="s">
        <v>17</v>
      </c>
      <c r="N4" s="167" t="s">
        <v>18</v>
      </c>
    </row>
    <row r="5" spans="1:14" s="5" customFormat="1" ht="50.25" customHeight="1">
      <c r="A5" s="117"/>
      <c r="B5" s="166"/>
      <c r="C5" s="22" t="s">
        <v>2</v>
      </c>
      <c r="D5" s="22" t="s">
        <v>3</v>
      </c>
      <c r="E5" s="22" t="s">
        <v>4</v>
      </c>
      <c r="F5" s="22" t="s">
        <v>5</v>
      </c>
      <c r="G5" s="18" t="s">
        <v>3</v>
      </c>
      <c r="H5" s="31" t="s">
        <v>11</v>
      </c>
      <c r="I5" s="18" t="s">
        <v>10</v>
      </c>
      <c r="J5" s="173"/>
      <c r="K5" s="166"/>
      <c r="L5" s="166"/>
      <c r="M5" s="166"/>
      <c r="N5" s="168"/>
    </row>
    <row r="6" spans="1:14">
      <c r="A6" s="33" t="s">
        <v>6</v>
      </c>
      <c r="B6" s="32">
        <v>2.8000000000000001E-2</v>
      </c>
      <c r="C6" s="120">
        <f>AVERAGE([1]TB9!$I$8:$I$22)</f>
        <v>0.17435080791131918</v>
      </c>
      <c r="D6" s="29">
        <f>[2]returncapgain!$D$23</f>
        <v>6.5861694514751434E-2</v>
      </c>
      <c r="E6" s="29">
        <f>AVERAGE([2]returncapgain!$AV$9:$AV$23)</f>
        <v>0.22177227934201557</v>
      </c>
      <c r="F6" s="29">
        <f>AVERAGE([2]returncapgain!$BN$9:$BN$23)</f>
        <v>9.3549609805146858E-2</v>
      </c>
      <c r="G6" s="30">
        <f>[2]returncapgain!$V$23</f>
        <v>4.4700536876916885E-2</v>
      </c>
      <c r="H6" s="25">
        <f>(E6*C6*(B6-G6*F6))/((B6-D6*E6)*(F6*(1-C6)+E6*C6)+E6*C6*(D6*E6-F6*G6))</f>
        <v>0.4709645775993242</v>
      </c>
      <c r="I6" s="16">
        <f t="shared" ref="I6:I7" si="0">1-H6</f>
        <v>0.5290354224006758</v>
      </c>
      <c r="J6" s="121">
        <f t="shared" ref="J6:J7" si="1">(K6-F6)/(E6-F6)</f>
        <v>0.27300455912453042</v>
      </c>
      <c r="K6" s="122">
        <f t="shared" ref="K6:K7" si="2">(B6*(F6*(1-C6)+E6*C6))/(B6-(E6-F6)*(H6*(D6*(1-C6)+G6*C6)-G6*C6))</f>
        <v>0.12855498317183006</v>
      </c>
      <c r="L6" s="123">
        <f t="shared" ref="L6:L7" si="3">G6*I6+D6*H6</f>
        <v>5.4666692545332352E-2</v>
      </c>
      <c r="M6" s="124">
        <f t="shared" ref="M6:M7" si="4">K6/B6</f>
        <v>4.5912493989939307</v>
      </c>
      <c r="N6" s="125">
        <f t="shared" ref="N6:N7" si="5">L6*M6</f>
        <v>0.25098841929374316</v>
      </c>
    </row>
    <row r="7" spans="1:14" s="7" customFormat="1" ht="15.75" thickBot="1">
      <c r="A7" s="34" t="s">
        <v>64</v>
      </c>
      <c r="B7" s="43">
        <v>1.7999999999999999E-2</v>
      </c>
      <c r="C7" s="126">
        <f>AVERAGE([1]TB9!$I$22:$I$52)</f>
        <v>0.17699861995719407</v>
      </c>
      <c r="D7" s="44">
        <f>[2]returncapgain!$D$53</f>
        <v>4.1998963803052902E-2</v>
      </c>
      <c r="E7" s="44">
        <f>AVERAGE([2]returncapgain!$AV$23:$AV$52)</f>
        <v>0.24361503046626845</v>
      </c>
      <c r="F7" s="44">
        <f>AVERAGE([2]returncapgain!$BN$23:$BN$52)</f>
        <v>2.6579664199137671E-2</v>
      </c>
      <c r="G7" s="45">
        <f>[2]returncapgain!$V$53</f>
        <v>2.7391670271754265E-2</v>
      </c>
      <c r="H7" s="26">
        <f t="shared" ref="H7" si="6">(E7*C7*(B7-G7*F7))/((B7-D7*E7)*(F7*(1-C7)+E7*C7)+E7*C7*(D7*E7-F7*G7))</f>
        <v>0.81421631582925591</v>
      </c>
      <c r="I7" s="17">
        <f t="shared" si="0"/>
        <v>0.18578368417074409</v>
      </c>
      <c r="J7" s="127">
        <f t="shared" si="1"/>
        <v>0.32348546524443378</v>
      </c>
      <c r="K7" s="128">
        <f t="shared" si="2"/>
        <v>9.6787450630556549E-2</v>
      </c>
      <c r="L7" s="129">
        <f t="shared" si="3"/>
        <v>3.9285166995044765E-2</v>
      </c>
      <c r="M7" s="130">
        <f t="shared" si="4"/>
        <v>5.3770805905864751</v>
      </c>
      <c r="N7" s="131">
        <f t="shared" si="5"/>
        <v>0.21123950894700361</v>
      </c>
    </row>
    <row r="8" spans="1:14" s="7" customFormat="1">
      <c r="A8" s="37"/>
      <c r="B8" s="35"/>
      <c r="C8" s="6"/>
      <c r="D8" s="35"/>
      <c r="E8" s="35"/>
      <c r="F8" s="35"/>
      <c r="G8" s="35"/>
      <c r="H8" s="38"/>
      <c r="I8" s="38"/>
      <c r="J8" s="39"/>
      <c r="K8" s="40"/>
      <c r="L8" s="41"/>
      <c r="M8" s="42"/>
      <c r="N8" s="41"/>
    </row>
    <row r="9" spans="1:14">
      <c r="A9" s="27" t="s">
        <v>19</v>
      </c>
      <c r="B9" s="9"/>
      <c r="C9" s="9"/>
      <c r="D9" s="9"/>
      <c r="E9" s="9"/>
      <c r="F9" s="9"/>
      <c r="G9" s="9"/>
      <c r="H9" s="76"/>
    </row>
    <row r="10" spans="1:14">
      <c r="A10" t="s">
        <v>47</v>
      </c>
      <c r="B10" s="9"/>
      <c r="C10" s="9"/>
      <c r="D10" s="9"/>
      <c r="E10" s="9"/>
      <c r="F10" s="9"/>
      <c r="G10" s="9"/>
      <c r="H10" s="76"/>
      <c r="K10" s="74"/>
    </row>
    <row r="11" spans="1:14">
      <c r="A11" t="s">
        <v>48</v>
      </c>
      <c r="B11" s="9"/>
      <c r="C11" s="9"/>
      <c r="D11" s="36"/>
      <c r="E11" s="36"/>
      <c r="F11" s="9"/>
      <c r="G11" s="35"/>
      <c r="H11" s="8"/>
    </row>
    <row r="12" spans="1:14">
      <c r="A12" s="9"/>
      <c r="B12" s="9"/>
      <c r="C12" s="9"/>
      <c r="D12" s="36"/>
      <c r="E12" s="36"/>
      <c r="F12" s="9"/>
      <c r="G12" s="9"/>
    </row>
    <row r="13" spans="1:14">
      <c r="A13" s="9"/>
      <c r="B13" s="9"/>
      <c r="C13" s="9"/>
      <c r="D13" s="9"/>
      <c r="E13" s="9"/>
      <c r="F13" s="9"/>
      <c r="G13" s="9"/>
    </row>
    <row r="14" spans="1:14">
      <c r="A14" s="9"/>
      <c r="B14" s="36"/>
      <c r="C14" s="36"/>
      <c r="D14" s="36"/>
      <c r="E14" s="36"/>
      <c r="F14" s="36"/>
      <c r="G14" s="36"/>
      <c r="H14" s="77"/>
      <c r="I14" s="77"/>
      <c r="J14" s="77"/>
      <c r="K14" s="77"/>
      <c r="L14" s="77"/>
      <c r="M14" s="77"/>
      <c r="N14" s="77"/>
    </row>
    <row r="15" spans="1:14">
      <c r="A15" s="9"/>
      <c r="B15" s="36"/>
      <c r="C15" s="36"/>
      <c r="D15" s="36"/>
      <c r="E15" s="36"/>
      <c r="F15" s="36"/>
      <c r="G15" s="36"/>
      <c r="H15" s="77"/>
      <c r="I15" s="77"/>
      <c r="J15" s="77"/>
      <c r="K15" s="77"/>
      <c r="L15" s="77"/>
      <c r="M15" s="77"/>
      <c r="N15" s="77"/>
    </row>
    <row r="16" spans="1:14">
      <c r="A16" s="9"/>
      <c r="B16" s="9"/>
      <c r="C16" s="9"/>
      <c r="D16" s="9"/>
      <c r="E16" s="9"/>
      <c r="F16" s="9"/>
      <c r="G16" s="9"/>
    </row>
  </sheetData>
  <mergeCells count="10">
    <mergeCell ref="M4:M5"/>
    <mergeCell ref="N4:N5"/>
    <mergeCell ref="A3:N3"/>
    <mergeCell ref="J4:J5"/>
    <mergeCell ref="K4:K5"/>
    <mergeCell ref="L4:L5"/>
    <mergeCell ref="H4:I4"/>
    <mergeCell ref="B4:B5"/>
    <mergeCell ref="C4:E4"/>
    <mergeCell ref="F4:G4"/>
  </mergeCells>
  <hyperlinks>
    <hyperlink ref="A1" location="Index!A1" display="Back to index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N26"/>
  <sheetViews>
    <sheetView workbookViewId="0">
      <selection activeCell="C8" sqref="C8"/>
    </sheetView>
  </sheetViews>
  <sheetFormatPr defaultColWidth="9.140625" defaultRowHeight="15"/>
  <cols>
    <col min="1" max="1" width="14.28515625" style="2" customWidth="1"/>
    <col min="2" max="2" width="11.42578125" style="2" customWidth="1"/>
    <col min="3" max="3" width="11" style="2" customWidth="1"/>
    <col min="4" max="4" width="10.5703125" style="2" customWidth="1"/>
    <col min="5" max="5" width="11.85546875" style="2" customWidth="1"/>
    <col min="6" max="6" width="11.5703125" style="2" customWidth="1"/>
    <col min="7" max="7" width="12.28515625" style="2" customWidth="1"/>
    <col min="8" max="9" width="14.42578125" style="2" customWidth="1"/>
    <col min="10" max="10" width="13.7109375" style="2" customWidth="1"/>
    <col min="11" max="11" width="11.140625" style="2" customWidth="1"/>
    <col min="12" max="12" width="11.5703125" style="2" customWidth="1"/>
    <col min="13" max="14" width="11.42578125" style="2" customWidth="1"/>
    <col min="15" max="16384" width="9.140625" style="2"/>
  </cols>
  <sheetData>
    <row r="1" spans="1:14" ht="15.75">
      <c r="A1" s="1" t="s">
        <v>0</v>
      </c>
    </row>
    <row r="2" spans="1:14" ht="15.75" thickBot="1">
      <c r="A2" s="3"/>
      <c r="B2" s="3"/>
      <c r="D2" s="4"/>
      <c r="E2" s="4"/>
      <c r="F2" s="4"/>
      <c r="G2" s="4"/>
    </row>
    <row r="3" spans="1:14" ht="16.5" thickBot="1">
      <c r="A3" s="169" t="s">
        <v>28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4" ht="28.5" customHeight="1">
      <c r="A4" s="28"/>
      <c r="B4" s="165" t="s">
        <v>16</v>
      </c>
      <c r="C4" s="176" t="s">
        <v>20</v>
      </c>
      <c r="D4" s="176"/>
      <c r="E4" s="176"/>
      <c r="F4" s="177" t="s">
        <v>1</v>
      </c>
      <c r="G4" s="179"/>
      <c r="H4" s="174" t="s">
        <v>9</v>
      </c>
      <c r="I4" s="175"/>
      <c r="J4" s="180" t="s">
        <v>13</v>
      </c>
      <c r="K4" s="165" t="s">
        <v>15</v>
      </c>
      <c r="L4" s="165" t="s">
        <v>14</v>
      </c>
      <c r="M4" s="165" t="s">
        <v>17</v>
      </c>
      <c r="N4" s="167" t="s">
        <v>18</v>
      </c>
    </row>
    <row r="5" spans="1:14" s="24" customFormat="1" ht="69" customHeight="1">
      <c r="A5" s="117"/>
      <c r="B5" s="166"/>
      <c r="C5" s="66" t="s">
        <v>2</v>
      </c>
      <c r="D5" s="66" t="s">
        <v>3</v>
      </c>
      <c r="E5" s="66" t="s">
        <v>4</v>
      </c>
      <c r="F5" s="66" t="s">
        <v>5</v>
      </c>
      <c r="G5" s="67" t="s">
        <v>3</v>
      </c>
      <c r="H5" s="31" t="s">
        <v>11</v>
      </c>
      <c r="I5" s="68" t="s">
        <v>10</v>
      </c>
      <c r="J5" s="181"/>
      <c r="K5" s="166"/>
      <c r="L5" s="166"/>
      <c r="M5" s="166"/>
      <c r="N5" s="168"/>
    </row>
    <row r="6" spans="1:14" s="24" customFormat="1" ht="17.25" customHeight="1">
      <c r="A6" s="49" t="s">
        <v>26</v>
      </c>
      <c r="B6" s="65"/>
      <c r="C6" s="65"/>
      <c r="D6" s="65"/>
      <c r="E6" s="65"/>
      <c r="F6" s="65"/>
      <c r="G6" s="65"/>
      <c r="H6" s="117"/>
      <c r="I6" s="52"/>
      <c r="J6" s="65"/>
      <c r="K6" s="65"/>
      <c r="L6" s="65"/>
      <c r="M6" s="65"/>
      <c r="N6" s="52"/>
    </row>
    <row r="7" spans="1:14">
      <c r="A7" s="46"/>
      <c r="B7" s="35">
        <v>0.01</v>
      </c>
      <c r="C7" s="118">
        <v>0.18</v>
      </c>
      <c r="D7" s="35">
        <v>2.5000000000000001E-2</v>
      </c>
      <c r="E7" s="35">
        <v>0.25</v>
      </c>
      <c r="F7" s="35">
        <v>2.5000000000000001E-2</v>
      </c>
      <c r="G7" s="35">
        <f>D7</f>
        <v>2.5000000000000001E-2</v>
      </c>
      <c r="H7" s="54">
        <f t="shared" ref="H7:H9" si="0">(E7*C7*(B7-G7*F7))/((B7-D7*E7)*(F7*(1-C7)+E7*C7)+E7*C7*(D7*E7-F7*G7))</f>
        <v>0.84586466165413521</v>
      </c>
      <c r="I7" s="55">
        <f t="shared" ref="I7:I9" si="1">1-H7</f>
        <v>0.15413533834586479</v>
      </c>
      <c r="J7" s="132">
        <f t="shared" ref="J7:J9" si="2">(K7-F7)/(E7-F7)</f>
        <v>0.35433070866141742</v>
      </c>
      <c r="K7" s="133">
        <f t="shared" ref="K7:K9" si="3">(B7*(F7*(1-C7)+E7*C7))/(B7-(E7-F7)*(H7*(D7*(1-C7)+G7*C7)-G7*C7))</f>
        <v>0.10472440944881892</v>
      </c>
      <c r="L7" s="134">
        <f t="shared" ref="L7:L9" si="4">G7*I7+D7*H7</f>
        <v>2.5000000000000001E-2</v>
      </c>
      <c r="M7" s="135">
        <f t="shared" ref="M7:M9" si="5">K7/B7</f>
        <v>10.472440944881891</v>
      </c>
      <c r="N7" s="136">
        <f t="shared" ref="N7:N9" si="6">L7*M7</f>
        <v>0.26181102362204728</v>
      </c>
    </row>
    <row r="8" spans="1:14">
      <c r="A8" s="50" t="s">
        <v>23</v>
      </c>
      <c r="B8" s="51"/>
      <c r="C8" s="51"/>
      <c r="D8" s="51"/>
      <c r="E8" s="51"/>
      <c r="F8" s="51"/>
      <c r="G8" s="51"/>
      <c r="H8" s="50"/>
      <c r="I8" s="53"/>
      <c r="J8" s="132"/>
      <c r="K8" s="133"/>
      <c r="L8" s="134"/>
      <c r="M8" s="135"/>
      <c r="N8" s="136"/>
    </row>
    <row r="9" spans="1:14" s="7" customFormat="1">
      <c r="A9" s="137"/>
      <c r="B9" s="35">
        <v>0.04</v>
      </c>
      <c r="C9" s="118">
        <f>C7</f>
        <v>0.18</v>
      </c>
      <c r="D9" s="118">
        <v>0.1</v>
      </c>
      <c r="E9" s="118">
        <f t="shared" ref="E9:F9" si="7">E7</f>
        <v>0.25</v>
      </c>
      <c r="F9" s="118">
        <f t="shared" si="7"/>
        <v>2.5000000000000001E-2</v>
      </c>
      <c r="G9" s="118">
        <f>D9</f>
        <v>0.1</v>
      </c>
      <c r="H9" s="54">
        <f t="shared" si="0"/>
        <v>0.84586466165413521</v>
      </c>
      <c r="I9" s="55">
        <f t="shared" si="1"/>
        <v>0.15413533834586479</v>
      </c>
      <c r="J9" s="132">
        <f t="shared" si="2"/>
        <v>0.35433070866141742</v>
      </c>
      <c r="K9" s="133">
        <f t="shared" si="3"/>
        <v>0.10472440944881892</v>
      </c>
      <c r="L9" s="134">
        <f t="shared" si="4"/>
        <v>0.1</v>
      </c>
      <c r="M9" s="135">
        <f t="shared" si="5"/>
        <v>2.6181102362204727</v>
      </c>
      <c r="N9" s="136">
        <f t="shared" si="6"/>
        <v>0.26181102362204728</v>
      </c>
    </row>
    <row r="10" spans="1:14">
      <c r="A10" s="50" t="s">
        <v>24</v>
      </c>
      <c r="B10" s="51"/>
      <c r="C10" s="51"/>
      <c r="D10" s="51"/>
      <c r="E10" s="51"/>
      <c r="F10" s="51"/>
      <c r="G10" s="51"/>
      <c r="H10" s="50"/>
      <c r="I10" s="53"/>
      <c r="J10" s="132"/>
      <c r="K10" s="133"/>
      <c r="L10" s="134"/>
      <c r="M10" s="135"/>
      <c r="N10" s="136"/>
    </row>
    <row r="11" spans="1:14" s="7" customFormat="1">
      <c r="A11" s="137"/>
      <c r="B11" s="35">
        <f>B9</f>
        <v>0.04</v>
      </c>
      <c r="C11" s="118">
        <f>C9</f>
        <v>0.18</v>
      </c>
      <c r="D11" s="118">
        <f>D7</f>
        <v>2.5000000000000001E-2</v>
      </c>
      <c r="E11" s="118">
        <f t="shared" ref="E11:F11" si="8">E9</f>
        <v>0.25</v>
      </c>
      <c r="F11" s="118">
        <f t="shared" si="8"/>
        <v>2.5000000000000001E-2</v>
      </c>
      <c r="G11" s="118">
        <f>D11</f>
        <v>2.5000000000000001E-2</v>
      </c>
      <c r="H11" s="54">
        <f t="shared" ref="H11" si="9">(E11*C11*(B11-G11*F11))/((B11-D11*E11)*(F11*(1-C11)+E11*C11)+E11*C11*(D11*E11-F11*G11))</f>
        <v>0.71917808219178081</v>
      </c>
      <c r="I11" s="55">
        <f t="shared" ref="I11" si="10">1-H11</f>
        <v>0.28082191780821919</v>
      </c>
      <c r="J11" s="132">
        <f t="shared" ref="J11" si="11">(K11-F11)/(E11-F11)</f>
        <v>0.20388349514563114</v>
      </c>
      <c r="K11" s="133">
        <f t="shared" ref="K11" si="12">(B11*(F11*(1-C11)+E11*C11))/(B11-(E11-F11)*(H11*(D11*(1-C11)+G11*C11)-G11*C11))</f>
        <v>7.0873786407767009E-2</v>
      </c>
      <c r="L11" s="134">
        <f t="shared" ref="L11" si="13">G11*I11+D11*H11</f>
        <v>2.5000000000000001E-2</v>
      </c>
      <c r="M11" s="135">
        <f t="shared" ref="M11" si="14">K11/B11</f>
        <v>1.7718446601941751</v>
      </c>
      <c r="N11" s="136">
        <f t="shared" ref="N11" si="15">L11*M11</f>
        <v>4.4296116504854377E-2</v>
      </c>
    </row>
    <row r="12" spans="1:14">
      <c r="A12" s="50" t="s">
        <v>25</v>
      </c>
      <c r="B12" s="51"/>
      <c r="C12" s="51"/>
      <c r="D12" s="51"/>
      <c r="E12" s="51"/>
      <c r="F12" s="51"/>
      <c r="G12" s="51"/>
      <c r="H12" s="50"/>
      <c r="I12" s="53"/>
      <c r="J12" s="132"/>
      <c r="K12" s="133"/>
      <c r="L12" s="134"/>
      <c r="M12" s="135"/>
      <c r="N12" s="136"/>
    </row>
    <row r="13" spans="1:14" s="7" customFormat="1">
      <c r="A13" s="137"/>
      <c r="B13" s="35">
        <f>B9</f>
        <v>0.04</v>
      </c>
      <c r="C13" s="118">
        <f>C11</f>
        <v>0.18</v>
      </c>
      <c r="D13" s="118">
        <f>D7</f>
        <v>2.5000000000000001E-2</v>
      </c>
      <c r="E13" s="118">
        <v>0.2</v>
      </c>
      <c r="F13" s="118">
        <v>0.1</v>
      </c>
      <c r="G13" s="118">
        <f>D13</f>
        <v>2.5000000000000001E-2</v>
      </c>
      <c r="H13" s="54">
        <f t="shared" ref="H13" si="16">(E13*C13*(B13-G13*F13))/((B13-D13*E13)*(F13*(1-C13)+E13*C13)+E13*C13*(D13*E13-F13*G13))</f>
        <v>0.3199052132701421</v>
      </c>
      <c r="I13" s="55">
        <f t="shared" ref="I13" si="17">1-H13</f>
        <v>0.6800947867298579</v>
      </c>
      <c r="J13" s="132">
        <f t="shared" ref="J13" si="18">(K13-F13)/(E13-F13)</f>
        <v>0.1904090267983076</v>
      </c>
      <c r="K13" s="133">
        <f t="shared" ref="K13" si="19">(B13*(F13*(1-C13)+E13*C13))/(B13-(E13-F13)*(H13*(D13*(1-C13)+G13*C13)-G13*C13))</f>
        <v>0.11904090267983077</v>
      </c>
      <c r="L13" s="134">
        <f t="shared" ref="L13" si="20">G13*I13+D13*H13</f>
        <v>2.5000000000000001E-2</v>
      </c>
      <c r="M13" s="135">
        <f t="shared" ref="M13" si="21">K13/B13</f>
        <v>2.9760225669957689</v>
      </c>
      <c r="N13" s="136">
        <f t="shared" ref="N13" si="22">L13*M13</f>
        <v>7.4400564174894226E-2</v>
      </c>
    </row>
    <row r="14" spans="1:14">
      <c r="A14" s="50" t="s">
        <v>27</v>
      </c>
      <c r="B14" s="51"/>
      <c r="C14" s="51"/>
      <c r="D14" s="51"/>
      <c r="E14" s="51"/>
      <c r="F14" s="51"/>
      <c r="G14" s="51"/>
      <c r="H14" s="50"/>
      <c r="I14" s="53"/>
      <c r="J14" s="132"/>
      <c r="K14" s="133"/>
      <c r="L14" s="134"/>
      <c r="M14" s="135"/>
      <c r="N14" s="136"/>
    </row>
    <row r="15" spans="1:14" s="7" customFormat="1">
      <c r="A15" s="137"/>
      <c r="B15" s="35">
        <f>B9</f>
        <v>0.04</v>
      </c>
      <c r="C15" s="118">
        <f>C13</f>
        <v>0.18</v>
      </c>
      <c r="D15" s="118">
        <f>D9</f>
        <v>0.1</v>
      </c>
      <c r="E15" s="118">
        <f>E13</f>
        <v>0.2</v>
      </c>
      <c r="F15" s="118">
        <f>F13</f>
        <v>0.1</v>
      </c>
      <c r="G15" s="118">
        <f>D15</f>
        <v>0.1</v>
      </c>
      <c r="H15" s="54">
        <f t="shared" ref="H15" si="23">(E15*C15*(B15-G15*F15))/((B15-D15*E15)*(F15*(1-C15)+E15*C15)+E15*C15*(D15*E15-F15*G15))</f>
        <v>0.39705882352941169</v>
      </c>
      <c r="I15" s="55">
        <f t="shared" ref="I15" si="24">1-H15</f>
        <v>0.60294117647058831</v>
      </c>
      <c r="J15" s="132">
        <f t="shared" ref="J15" si="25">(K15-F15)/(E15-F15)</f>
        <v>0.24770642201834892</v>
      </c>
      <c r="K15" s="133">
        <f t="shared" ref="K15" si="26">(B15*(F15*(1-C15)+E15*C15))/(B15-(E15-F15)*(H15*(D15*(1-C15)+G15*C15)-G15*C15))</f>
        <v>0.1247706422018349</v>
      </c>
      <c r="L15" s="134">
        <f t="shared" ref="L15" si="27">G15*I15+D15*H15</f>
        <v>0.1</v>
      </c>
      <c r="M15" s="135">
        <f t="shared" ref="M15" si="28">K15/B15</f>
        <v>3.1192660550458724</v>
      </c>
      <c r="N15" s="136">
        <f t="shared" ref="N15" si="29">L15*M15</f>
        <v>0.31192660550458728</v>
      </c>
    </row>
    <row r="16" spans="1:14">
      <c r="A16" s="50" t="s">
        <v>36</v>
      </c>
      <c r="B16" s="51"/>
      <c r="C16" s="51"/>
      <c r="D16" s="51"/>
      <c r="E16" s="51"/>
      <c r="F16" s="51"/>
      <c r="G16" s="51"/>
      <c r="H16" s="50"/>
      <c r="I16" s="53"/>
      <c r="J16" s="132"/>
      <c r="K16" s="133"/>
      <c r="L16" s="134"/>
      <c r="M16" s="135"/>
      <c r="N16" s="136"/>
    </row>
    <row r="17" spans="1:14" s="7" customFormat="1" ht="15.75" thickBot="1">
      <c r="A17" s="138"/>
      <c r="B17" s="48">
        <f>B7</f>
        <v>0.01</v>
      </c>
      <c r="C17" s="119">
        <f>C15</f>
        <v>0.18</v>
      </c>
      <c r="D17" s="119">
        <f>D7</f>
        <v>2.5000000000000001E-2</v>
      </c>
      <c r="E17" s="119">
        <f>E13</f>
        <v>0.2</v>
      </c>
      <c r="F17" s="119">
        <f>F13</f>
        <v>0.1</v>
      </c>
      <c r="G17" s="119">
        <f>D17</f>
        <v>2.5000000000000001E-2</v>
      </c>
      <c r="H17" s="56">
        <f t="shared" ref="H17" si="30">(E17*C17*(B17-G17*F17))/((B17-D17*E17)*(F17*(1-C17)+E17*C17)+E17*C17*(D17*E17-F17*G17))</f>
        <v>0.39705882352941169</v>
      </c>
      <c r="I17" s="57">
        <f t="shared" ref="I17" si="31">1-H17</f>
        <v>0.60294117647058831</v>
      </c>
      <c r="J17" s="139">
        <f t="shared" ref="J17" si="32">(K17-F17)/(E17-F17)</f>
        <v>0.24770642201834892</v>
      </c>
      <c r="K17" s="140">
        <f t="shared" ref="K17" si="33">(B17*(F17*(1-C17)+E17*C17))/(B17-(E17-F17)*(H17*(D17*(1-C17)+G17*C17)-G17*C17))</f>
        <v>0.1247706422018349</v>
      </c>
      <c r="L17" s="141">
        <f t="shared" ref="L17" si="34">G17*I17+D17*H17</f>
        <v>2.5000000000000001E-2</v>
      </c>
      <c r="M17" s="142">
        <f t="shared" ref="M17" si="35">K17/B17</f>
        <v>12.47706422018349</v>
      </c>
      <c r="N17" s="143">
        <f t="shared" ref="N17" si="36">L17*M17</f>
        <v>0.31192660550458728</v>
      </c>
    </row>
    <row r="18" spans="1:14" s="7" customFormat="1">
      <c r="A18" s="37"/>
      <c r="B18" s="35"/>
      <c r="C18" s="6"/>
      <c r="D18" s="35"/>
      <c r="E18" s="35"/>
      <c r="F18" s="35"/>
      <c r="G18" s="35"/>
      <c r="H18" s="38"/>
      <c r="I18" s="38"/>
      <c r="J18" s="39"/>
      <c r="K18" s="40"/>
      <c r="L18" s="41"/>
      <c r="M18" s="42"/>
      <c r="N18" s="41"/>
    </row>
    <row r="19" spans="1:14">
      <c r="A19" s="27" t="s">
        <v>19</v>
      </c>
      <c r="B19" s="9"/>
      <c r="C19" s="9"/>
      <c r="D19" s="9"/>
      <c r="E19" s="9"/>
      <c r="F19" s="9"/>
      <c r="G19" s="9"/>
    </row>
    <row r="20" spans="1:14">
      <c r="A20" s="9"/>
      <c r="B20" s="9"/>
      <c r="C20" s="9"/>
      <c r="D20" s="9"/>
      <c r="E20" s="9"/>
      <c r="F20" s="9"/>
      <c r="G20" s="9"/>
    </row>
    <row r="21" spans="1:14">
      <c r="A21" s="9"/>
      <c r="B21" s="9"/>
      <c r="C21" s="9"/>
      <c r="D21" s="36"/>
      <c r="E21" s="36"/>
      <c r="F21" s="9"/>
      <c r="G21" s="35"/>
      <c r="H21" s="8"/>
    </row>
    <row r="22" spans="1:14">
      <c r="A22" s="9"/>
      <c r="B22" s="9"/>
      <c r="C22" s="9"/>
      <c r="D22" s="36"/>
      <c r="E22" s="36"/>
      <c r="F22" s="9"/>
      <c r="G22" s="9"/>
    </row>
    <row r="23" spans="1:14">
      <c r="A23" s="9"/>
      <c r="B23" s="9"/>
      <c r="C23" s="9"/>
      <c r="D23" s="9"/>
      <c r="E23" s="9"/>
      <c r="F23" s="9"/>
      <c r="G23" s="9"/>
    </row>
    <row r="24" spans="1:14">
      <c r="A24" s="9"/>
      <c r="B24" s="9"/>
      <c r="C24" s="9"/>
      <c r="D24" s="9"/>
      <c r="E24" s="9"/>
      <c r="F24" s="9"/>
      <c r="G24" s="9"/>
    </row>
    <row r="25" spans="1:14">
      <c r="A25" s="9"/>
      <c r="B25" s="9"/>
      <c r="C25" s="9"/>
      <c r="D25" s="9"/>
      <c r="E25" s="9"/>
      <c r="F25" s="9"/>
      <c r="G25" s="9"/>
    </row>
    <row r="26" spans="1:14">
      <c r="A26" s="9"/>
      <c r="B26" s="9"/>
      <c r="C26" s="9"/>
      <c r="D26" s="9"/>
      <c r="E26" s="9"/>
      <c r="F26" s="9"/>
      <c r="G26" s="9"/>
    </row>
  </sheetData>
  <mergeCells count="10">
    <mergeCell ref="A3:N3"/>
    <mergeCell ref="B4:B5"/>
    <mergeCell ref="C4:E4"/>
    <mergeCell ref="F4:G4"/>
    <mergeCell ref="H4:I4"/>
    <mergeCell ref="J4:J5"/>
    <mergeCell ref="K4:K5"/>
    <mergeCell ref="L4:L5"/>
    <mergeCell ref="M4:M5"/>
    <mergeCell ref="N4:N5"/>
  </mergeCells>
  <hyperlinks>
    <hyperlink ref="A1" location="Index!A1" display="Back to index"/>
  </hyperlink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V265"/>
  <sheetViews>
    <sheetView workbookViewId="0">
      <pane xSplit="1" ySplit="6" topLeftCell="B12" activePane="bottomRight" state="frozen"/>
      <selection pane="topRight" activeCell="B1" sqref="B1"/>
      <selection pane="bottomLeft" activeCell="A9" sqref="A9"/>
      <selection pane="bottomRight" activeCell="J12" sqref="J12"/>
    </sheetView>
  </sheetViews>
  <sheetFormatPr defaultColWidth="9.140625" defaultRowHeight="15" customHeight="1"/>
  <cols>
    <col min="1" max="1" width="14.28515625" style="2" customWidth="1"/>
    <col min="2" max="2" width="11.42578125" style="2" customWidth="1"/>
    <col min="3" max="3" width="11" style="2" customWidth="1"/>
    <col min="4" max="4" width="10.5703125" style="2" customWidth="1"/>
    <col min="5" max="5" width="11.85546875" style="2" customWidth="1"/>
    <col min="6" max="6" width="11.5703125" style="2" customWidth="1"/>
    <col min="7" max="8" width="12.28515625" style="2" customWidth="1"/>
    <col min="9" max="10" width="14.42578125" style="2" customWidth="1"/>
    <col min="11" max="11" width="13.7109375" style="2" customWidth="1"/>
    <col min="12" max="12" width="11.140625" style="2" customWidth="1"/>
    <col min="13" max="13" width="11.5703125" style="2" customWidth="1"/>
    <col min="14" max="15" width="11.42578125" style="2" customWidth="1"/>
    <col min="16" max="16384" width="9.140625" style="2"/>
  </cols>
  <sheetData>
    <row r="1" spans="1:22" ht="15" customHeight="1">
      <c r="A1" s="1" t="s">
        <v>0</v>
      </c>
    </row>
    <row r="2" spans="1:22" ht="15" customHeight="1" thickBot="1">
      <c r="A2" s="60"/>
      <c r="B2" s="60"/>
      <c r="C2" s="60"/>
      <c r="D2" s="4"/>
      <c r="E2" s="4"/>
      <c r="F2" s="4"/>
      <c r="G2" s="4"/>
      <c r="H2" s="4"/>
      <c r="I2" s="60"/>
      <c r="J2" s="60"/>
      <c r="K2" s="60"/>
      <c r="L2" s="60"/>
      <c r="M2" s="60"/>
      <c r="N2" s="60"/>
      <c r="O2" s="60"/>
    </row>
    <row r="3" spans="1:22" ht="15" customHeight="1" thickBot="1">
      <c r="A3" s="169" t="s">
        <v>40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1"/>
      <c r="N3" s="88"/>
      <c r="O3" s="88"/>
      <c r="P3" s="8"/>
    </row>
    <row r="4" spans="1:22" ht="21" customHeight="1" thickBot="1">
      <c r="A4" s="61"/>
      <c r="B4" s="183" t="s">
        <v>39</v>
      </c>
      <c r="C4" s="184"/>
      <c r="D4" s="184"/>
      <c r="E4" s="184"/>
      <c r="F4" s="184"/>
      <c r="G4" s="185"/>
      <c r="H4" s="184" t="s">
        <v>38</v>
      </c>
      <c r="I4" s="184"/>
      <c r="J4" s="184"/>
      <c r="K4" s="184"/>
      <c r="L4" s="184"/>
      <c r="M4" s="185"/>
      <c r="O4" s="20"/>
    </row>
    <row r="5" spans="1:22" s="7" customFormat="1" ht="20.25" customHeight="1">
      <c r="A5" s="182" t="s">
        <v>29</v>
      </c>
      <c r="B5" s="189" t="s">
        <v>30</v>
      </c>
      <c r="C5" s="191" t="s">
        <v>33</v>
      </c>
      <c r="D5" s="191" t="s">
        <v>34</v>
      </c>
      <c r="E5" s="191" t="s">
        <v>35</v>
      </c>
      <c r="F5" s="192" t="s">
        <v>31</v>
      </c>
      <c r="G5" s="186" t="s">
        <v>32</v>
      </c>
      <c r="H5" s="187" t="s">
        <v>16</v>
      </c>
      <c r="I5" s="176" t="s">
        <v>20</v>
      </c>
      <c r="J5" s="176"/>
      <c r="K5" s="176"/>
      <c r="L5" s="177" t="s">
        <v>1</v>
      </c>
      <c r="M5" s="178"/>
      <c r="O5" s="20"/>
    </row>
    <row r="6" spans="1:22" s="7" customFormat="1" ht="50.25" customHeight="1">
      <c r="A6" s="182"/>
      <c r="B6" s="190"/>
      <c r="C6" s="191"/>
      <c r="D6" s="191"/>
      <c r="E6" s="191"/>
      <c r="F6" s="192"/>
      <c r="G6" s="186"/>
      <c r="H6" s="188"/>
      <c r="I6" s="66" t="s">
        <v>2</v>
      </c>
      <c r="J6" s="66" t="s">
        <v>3</v>
      </c>
      <c r="K6" s="66" t="s">
        <v>4</v>
      </c>
      <c r="L6" s="66" t="s">
        <v>5</v>
      </c>
      <c r="M6" s="68" t="s">
        <v>3</v>
      </c>
      <c r="O6" s="20"/>
    </row>
    <row r="7" spans="1:22" ht="15" customHeight="1" thickBot="1">
      <c r="A7" s="59">
        <v>1984</v>
      </c>
      <c r="B7" s="85">
        <f>[1]TB1!$F$21</f>
        <v>0.4997532069683075</v>
      </c>
      <c r="C7" s="58">
        <f>$J$7*B7+(1-B7)*$M$7</f>
        <v>5.5275893269586596E-2</v>
      </c>
      <c r="D7" s="42">
        <v>3.24</v>
      </c>
      <c r="E7" s="86">
        <f>C7*D7</f>
        <v>0.17909389419346058</v>
      </c>
      <c r="F7" s="41">
        <f>$K$7*G7+$L$7*(1-G7)</f>
        <v>0.12557564803971513</v>
      </c>
      <c r="G7" s="47">
        <f>(D7*$J$7*B7+$I$7*(1-E7))</f>
        <v>0.24976892424907446</v>
      </c>
      <c r="H7" s="84">
        <f>'TE1'!B6</f>
        <v>2.8000000000000001E-2</v>
      </c>
      <c r="I7" s="82">
        <f>'TE1'!C6</f>
        <v>0.17435080791131918</v>
      </c>
      <c r="J7" s="82">
        <f>'TE1'!D6</f>
        <v>6.5861694514751434E-2</v>
      </c>
      <c r="K7" s="82">
        <f>'TE1'!E6</f>
        <v>0.22177227934201557</v>
      </c>
      <c r="L7" s="82">
        <f>'TE1'!F6</f>
        <v>9.3549609805146858E-2</v>
      </c>
      <c r="M7" s="83">
        <f>'TE1'!G6</f>
        <v>4.4700536876916885E-2</v>
      </c>
      <c r="N7" s="60"/>
      <c r="O7" s="60"/>
    </row>
    <row r="8" spans="1:22" ht="15" customHeight="1">
      <c r="A8" s="59">
        <f>A7+1</f>
        <v>1985</v>
      </c>
      <c r="B8" s="87">
        <f>(B7*D7+$K$7*G7)/(D7+F7)</f>
        <v>0.49756487131472021</v>
      </c>
      <c r="C8" s="58">
        <f>$J$7*B8+(1-B8)*$M$7</f>
        <v>5.5229585553856535E-2</v>
      </c>
      <c r="D8" s="69">
        <f>(D7+F7)/(1+$H$7)</f>
        <v>3.2739062724121744</v>
      </c>
      <c r="E8" s="86">
        <f>C8*D8</f>
        <v>0.18081648656749572</v>
      </c>
      <c r="F8" s="41">
        <f>$K$7*G8+$L$7*(1-G8)</f>
        <v>0.12561973302948837</v>
      </c>
      <c r="G8" s="47">
        <f>(D8*$J$7*B8+$I$7*(1-E8))</f>
        <v>0.25011274012759643</v>
      </c>
      <c r="H8" s="70"/>
      <c r="I8" s="60"/>
      <c r="J8" s="60"/>
      <c r="K8" s="60"/>
      <c r="L8" s="60"/>
      <c r="M8" s="60"/>
      <c r="N8" s="60"/>
      <c r="O8" s="60"/>
    </row>
    <row r="9" spans="1:22" ht="15" customHeight="1">
      <c r="A9" s="59">
        <f t="shared" ref="A9:A72" si="0">A8+1</f>
        <v>1986</v>
      </c>
      <c r="B9" s="87">
        <f t="shared" ref="B9:B57" si="1">(B8*D8+$K$7*G8)/(D8+F8)</f>
        <v>0.49549520224392318</v>
      </c>
      <c r="C9" s="58">
        <f t="shared" ref="C9:C72" si="2">$J$7*B9+(1-B9)*$M$7</f>
        <v>5.5185788960391252E-2</v>
      </c>
      <c r="D9" s="69">
        <f t="shared" ref="D9:D57" si="3">(D8+F8)/(1+$H$7)</f>
        <v>3.3069319119082325</v>
      </c>
      <c r="E9" s="86">
        <f t="shared" ref="E9:E57" si="4">C9*D9</f>
        <v>0.18249564659695089</v>
      </c>
      <c r="F9" s="41">
        <f t="shared" ref="F9:F72" si="5">$K$7*G9+$L$7*(1-G9)</f>
        <v>0.12566316569710345</v>
      </c>
      <c r="G9" s="47">
        <f t="shared" ref="G9:G57" si="6">(D9*$J$7*B9+$I$7*(1-E9))</f>
        <v>0.25045146858935718</v>
      </c>
      <c r="H9" s="59"/>
      <c r="I9" s="71"/>
      <c r="J9" s="71"/>
      <c r="K9" s="60"/>
      <c r="L9" s="60"/>
      <c r="M9" s="60"/>
      <c r="N9" s="60"/>
      <c r="O9" s="60"/>
    </row>
    <row r="10" spans="1:22" ht="15" customHeight="1">
      <c r="A10" s="59">
        <f t="shared" si="0"/>
        <v>1987</v>
      </c>
      <c r="B10" s="87">
        <f t="shared" si="1"/>
        <v>0.49353682891526057</v>
      </c>
      <c r="C10" s="58">
        <f t="shared" si="2"/>
        <v>5.5144347513669693E-2</v>
      </c>
      <c r="D10" s="69">
        <f t="shared" si="3"/>
        <v>3.339100270044101</v>
      </c>
      <c r="E10" s="86">
        <f t="shared" si="4"/>
        <v>0.18413250567430023</v>
      </c>
      <c r="F10" s="41">
        <f t="shared" si="5"/>
        <v>0.12570595569492052</v>
      </c>
      <c r="G10" s="47">
        <f t="shared" si="6"/>
        <v>0.25078518491246604</v>
      </c>
      <c r="H10" s="59"/>
      <c r="I10" s="60"/>
      <c r="J10" s="60"/>
      <c r="K10" s="60"/>
      <c r="L10" s="60"/>
      <c r="M10" s="60"/>
      <c r="N10" s="60"/>
      <c r="O10" s="60"/>
    </row>
    <row r="11" spans="1:22" ht="15" customHeight="1">
      <c r="A11" s="59">
        <f t="shared" si="0"/>
        <v>1988</v>
      </c>
      <c r="B11" s="87">
        <f t="shared" si="1"/>
        <v>0.49168295419682179</v>
      </c>
      <c r="C11" s="58">
        <f t="shared" si="2"/>
        <v>5.5105117378512022E-2</v>
      </c>
      <c r="D11" s="69">
        <f t="shared" si="3"/>
        <v>3.3704340717305654</v>
      </c>
      <c r="E11" s="86">
        <f t="shared" si="4"/>
        <v>0.18572816513924903</v>
      </c>
      <c r="F11" s="41">
        <f t="shared" si="5"/>
        <v>0.12574811253247442</v>
      </c>
      <c r="G11" s="47">
        <f t="shared" si="6"/>
        <v>0.25111396326114799</v>
      </c>
      <c r="H11" s="59"/>
      <c r="I11" s="60"/>
      <c r="J11" s="60"/>
      <c r="K11" s="60"/>
      <c r="L11" s="60"/>
      <c r="M11" s="60"/>
      <c r="N11" s="60"/>
      <c r="O11" s="60"/>
    </row>
    <row r="12" spans="1:22" ht="15" customHeight="1">
      <c r="A12" s="59">
        <f t="shared" si="0"/>
        <v>1989</v>
      </c>
      <c r="B12" s="87">
        <f t="shared" si="1"/>
        <v>0.48992729985042127</v>
      </c>
      <c r="C12" s="58">
        <f t="shared" si="2"/>
        <v>5.5067965700130284E-2</v>
      </c>
      <c r="D12" s="69">
        <f t="shared" si="3"/>
        <v>3.40095543216249</v>
      </c>
      <c r="E12" s="86">
        <f t="shared" si="4"/>
        <v>0.18728369708599577</v>
      </c>
      <c r="F12" s="41">
        <f t="shared" si="5"/>
        <v>0.12578964557858832</v>
      </c>
      <c r="G12" s="47">
        <f t="shared" si="6"/>
        <v>0.25143787670222589</v>
      </c>
      <c r="H12" s="59"/>
      <c r="I12" s="72">
        <f>(B7-'TE1'!H6)/2</f>
        <v>1.4394314684491649E-2</v>
      </c>
      <c r="J12" s="72">
        <f>B7-I12</f>
        <v>0.48535889228381585</v>
      </c>
      <c r="O12" s="23"/>
      <c r="P12" s="24"/>
      <c r="Q12" s="24"/>
    </row>
    <row r="13" spans="1:22" ht="15" customHeight="1">
      <c r="A13" s="59">
        <f t="shared" si="0"/>
        <v>1990</v>
      </c>
      <c r="B13" s="87">
        <f t="shared" si="1"/>
        <v>0.48826405789530747</v>
      </c>
      <c r="C13" s="58">
        <f t="shared" si="2"/>
        <v>5.5032769574928267E-2</v>
      </c>
      <c r="D13" s="69">
        <f t="shared" si="3"/>
        <v>3.4306858732889869</v>
      </c>
      <c r="E13" s="86">
        <f t="shared" si="4"/>
        <v>0.18880014514867438</v>
      </c>
      <c r="F13" s="41">
        <f t="shared" si="5"/>
        <v>0.1258305640634555</v>
      </c>
      <c r="G13" s="47">
        <f t="shared" si="6"/>
        <v>0.25175699722135847</v>
      </c>
      <c r="H13" s="9"/>
    </row>
    <row r="14" spans="1:22" ht="15" customHeight="1">
      <c r="A14" s="59">
        <f t="shared" si="0"/>
        <v>1991</v>
      </c>
      <c r="B14" s="87">
        <f t="shared" si="1"/>
        <v>0.48668784735290116</v>
      </c>
      <c r="C14" s="58">
        <f t="shared" si="2"/>
        <v>5.4999415135169982E-2</v>
      </c>
      <c r="D14" s="69">
        <f t="shared" si="3"/>
        <v>3.4596463398370063</v>
      </c>
      <c r="E14" s="86">
        <f t="shared" si="4"/>
        <v>0.19027852526556688</v>
      </c>
      <c r="F14" s="41">
        <f t="shared" si="5"/>
        <v>0.12587087708069081</v>
      </c>
      <c r="G14" s="47">
        <f t="shared" si="6"/>
        <v>0.25207139573903814</v>
      </c>
      <c r="O14" s="77"/>
      <c r="P14" s="77"/>
      <c r="Q14" s="77"/>
    </row>
    <row r="15" spans="1:22" ht="15" customHeight="1">
      <c r="A15" s="59">
        <f t="shared" si="0"/>
        <v>1992</v>
      </c>
      <c r="B15" s="87">
        <f t="shared" si="1"/>
        <v>0.48519367569042099</v>
      </c>
      <c r="C15" s="58">
        <f t="shared" si="2"/>
        <v>5.4967796733082261E-2</v>
      </c>
      <c r="D15" s="69">
        <f t="shared" si="3"/>
        <v>3.4878572149004832</v>
      </c>
      <c r="E15" s="86">
        <f t="shared" si="4"/>
        <v>0.19171982642266416</v>
      </c>
      <c r="F15" s="41">
        <f t="shared" si="5"/>
        <v>0.12591059358935164</v>
      </c>
      <c r="G15" s="47">
        <f t="shared" si="6"/>
        <v>0.25238114212635243</v>
      </c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</row>
    <row r="16" spans="1:22" ht="15" customHeight="1">
      <c r="A16" s="59">
        <f t="shared" si="0"/>
        <v>1993</v>
      </c>
      <c r="B16" s="87">
        <f t="shared" si="1"/>
        <v>0.48377690437831572</v>
      </c>
      <c r="C16" s="58">
        <f t="shared" si="2"/>
        <v>5.4937816212010035E-2</v>
      </c>
      <c r="D16" s="69">
        <f t="shared" si="3"/>
        <v>3.515338335106843</v>
      </c>
      <c r="E16" s="86">
        <f t="shared" si="4"/>
        <v>0.19312501137713309</v>
      </c>
      <c r="F16" s="41">
        <f t="shared" si="5"/>
        <v>0.12594972241592889</v>
      </c>
      <c r="G16" s="47">
        <f t="shared" si="6"/>
        <v>0.25268630522051194</v>
      </c>
    </row>
    <row r="17" spans="1:11" ht="15" customHeight="1">
      <c r="A17" s="59">
        <f t="shared" si="0"/>
        <v>1994</v>
      </c>
      <c r="B17" s="87">
        <f t="shared" si="1"/>
        <v>0.48243321805822009</v>
      </c>
      <c r="C17" s="58">
        <f t="shared" si="2"/>
        <v>5.4909382253974695E-2</v>
      </c>
      <c r="D17" s="69">
        <f t="shared" si="3"/>
        <v>3.5421090053723461</v>
      </c>
      <c r="E17" s="86">
        <f t="shared" si="4"/>
        <v>0.19449501736123626</v>
      </c>
      <c r="F17" s="41">
        <f t="shared" si="5"/>
        <v>0.12598827225630857</v>
      </c>
      <c r="G17" s="47">
        <f t="shared" si="6"/>
        <v>0.25298695284014816</v>
      </c>
    </row>
    <row r="18" spans="1:11" ht="15" customHeight="1">
      <c r="A18" s="59">
        <f t="shared" si="0"/>
        <v>1995</v>
      </c>
      <c r="B18" s="87">
        <f t="shared" si="1"/>
        <v>0.48115859688730117</v>
      </c>
      <c r="C18" s="58">
        <f t="shared" si="2"/>
        <v>5.4882409794448354E-2</v>
      </c>
      <c r="D18" s="69">
        <f t="shared" si="3"/>
        <v>3.5681880132574459</v>
      </c>
      <c r="E18" s="86">
        <f t="shared" si="4"/>
        <v>0.19583075676723366</v>
      </c>
      <c r="F18" s="41">
        <f t="shared" si="5"/>
        <v>0.12602625167770429</v>
      </c>
      <c r="G18" s="47">
        <f t="shared" si="6"/>
        <v>0.25328315180038585</v>
      </c>
    </row>
    <row r="19" spans="1:11" ht="15" customHeight="1">
      <c r="A19" s="59">
        <f t="shared" si="0"/>
        <v>1996</v>
      </c>
      <c r="B19" s="87">
        <f t="shared" si="1"/>
        <v>0.47994929168350919</v>
      </c>
      <c r="C19" s="58">
        <f t="shared" si="2"/>
        <v>5.4856819496398659E-2</v>
      </c>
      <c r="D19" s="69">
        <f t="shared" si="3"/>
        <v>3.5935936429330257</v>
      </c>
      <c r="E19" s="86">
        <f t="shared" si="4"/>
        <v>0.19713311781378268</v>
      </c>
      <c r="F19" s="41">
        <f t="shared" si="5"/>
        <v>0.12606366912056133</v>
      </c>
      <c r="G19" s="47">
        <f t="shared" si="6"/>
        <v>0.25357496792769141</v>
      </c>
    </row>
    <row r="20" spans="1:11" ht="15" customHeight="1">
      <c r="A20" s="59">
        <f t="shared" si="0"/>
        <v>1997</v>
      </c>
      <c r="B20" s="87">
        <f t="shared" si="1"/>
        <v>0.47880180154612373</v>
      </c>
      <c r="C20" s="58">
        <f t="shared" si="2"/>
        <v>5.4832537276713583E-2</v>
      </c>
      <c r="D20" s="69">
        <f t="shared" si="3"/>
        <v>3.6183436887680807</v>
      </c>
      <c r="E20" s="86">
        <f t="shared" si="4"/>
        <v>0.19840296519433712</v>
      </c>
      <c r="F20" s="41">
        <f t="shared" si="5"/>
        <v>0.12610053290043227</v>
      </c>
      <c r="G20" s="47">
        <f t="shared" si="6"/>
        <v>0.25386246607450214</v>
      </c>
    </row>
    <row r="21" spans="1:11" ht="15" customHeight="1">
      <c r="A21" s="59">
        <f t="shared" si="0"/>
        <v>1998</v>
      </c>
      <c r="B21" s="87">
        <f t="shared" si="1"/>
        <v>0.47771285366853755</v>
      </c>
      <c r="C21" s="58">
        <f t="shared" si="2"/>
        <v>5.4809493879016596E-2</v>
      </c>
      <c r="D21" s="69">
        <f t="shared" si="3"/>
        <v>3.6424554685491373</v>
      </c>
      <c r="E21" s="86">
        <f t="shared" si="4"/>
        <v>0.19964114070803446</v>
      </c>
      <c r="F21" s="41">
        <f t="shared" si="5"/>
        <v>0.12613685120982526</v>
      </c>
      <c r="G21" s="47">
        <f t="shared" si="6"/>
        <v>0.25414571013363896</v>
      </c>
    </row>
    <row r="22" spans="1:11" ht="15" customHeight="1">
      <c r="A22" s="59">
        <f t="shared" si="0"/>
        <v>1999</v>
      </c>
      <c r="B22" s="87">
        <f t="shared" si="1"/>
        <v>0.4766793850966104</v>
      </c>
      <c r="C22" s="58">
        <f t="shared" si="2"/>
        <v>5.4787624487652301E-2</v>
      </c>
      <c r="D22" s="69">
        <f t="shared" si="3"/>
        <v>3.665945836341403</v>
      </c>
      <c r="E22" s="86">
        <f t="shared" si="4"/>
        <v>0.20084846387354524</v>
      </c>
      <c r="F22" s="41">
        <f t="shared" si="5"/>
        <v>0.12617263212002444</v>
      </c>
      <c r="G22" s="47">
        <f t="shared" si="6"/>
        <v>0.25442476305250566</v>
      </c>
      <c r="H22" s="75"/>
    </row>
    <row r="23" spans="1:11" ht="15" customHeight="1">
      <c r="A23" s="59">
        <f t="shared" si="0"/>
        <v>2000</v>
      </c>
      <c r="B23" s="87">
        <f t="shared" si="1"/>
        <v>0.4756985262171417</v>
      </c>
      <c r="C23" s="58">
        <f t="shared" si="2"/>
        <v>5.4766868378283394E-2</v>
      </c>
      <c r="D23" s="69">
        <f t="shared" si="3"/>
        <v>3.6888311950013883</v>
      </c>
      <c r="E23" s="86">
        <f t="shared" si="4"/>
        <v>0.20202573252634687</v>
      </c>
      <c r="F23" s="41">
        <f t="shared" si="5"/>
        <v>0.12620788358288371</v>
      </c>
      <c r="G23" s="47">
        <f t="shared" si="6"/>
        <v>0.25469968684707822</v>
      </c>
    </row>
    <row r="24" spans="1:11" ht="15" customHeight="1">
      <c r="A24" s="59">
        <f t="shared" si="0"/>
        <v>2001</v>
      </c>
      <c r="B24" s="87">
        <f t="shared" si="1"/>
        <v>0.47476758578784833</v>
      </c>
      <c r="C24" s="58">
        <f t="shared" si="2"/>
        <v>5.4747168601107676E-2</v>
      </c>
      <c r="D24" s="69">
        <f t="shared" si="3"/>
        <v>3.7111275083504589</v>
      </c>
      <c r="E24" s="86">
        <f t="shared" si="4"/>
        <v>0.20317372339987122</v>
      </c>
      <c r="F24" s="41">
        <f t="shared" si="5"/>
        <v>0.12624261343259421</v>
      </c>
      <c r="G24" s="47">
        <f t="shared" si="6"/>
        <v>0.25497054261568702</v>
      </c>
    </row>
    <row r="25" spans="1:11" ht="15" customHeight="1">
      <c r="A25" s="59">
        <f t="shared" si="0"/>
        <v>2002</v>
      </c>
      <c r="B25" s="87">
        <f t="shared" si="1"/>
        <v>0.47388403734336981</v>
      </c>
      <c r="C25" s="58">
        <f t="shared" si="2"/>
        <v>5.4728471693193406E-2</v>
      </c>
      <c r="D25" s="69">
        <f t="shared" si="3"/>
        <v>3.7328503130185338</v>
      </c>
      <c r="E25" s="86">
        <f t="shared" si="4"/>
        <v>0.20429319269096297</v>
      </c>
      <c r="F25" s="41">
        <f t="shared" si="5"/>
        <v>0.12627682938742496</v>
      </c>
      <c r="G25" s="47">
        <f t="shared" si="6"/>
        <v>0.25523739055259526</v>
      </c>
    </row>
    <row r="26" spans="1:11" ht="15" customHeight="1">
      <c r="A26" s="59">
        <f t="shared" si="0"/>
        <v>2003</v>
      </c>
      <c r="B26" s="87">
        <f t="shared" si="1"/>
        <v>0.47304550683181534</v>
      </c>
      <c r="C26" s="58">
        <f t="shared" si="2"/>
        <v>5.4710727416854274E-2</v>
      </c>
      <c r="D26" s="69">
        <f t="shared" si="3"/>
        <v>3.7540147299668858</v>
      </c>
      <c r="E26" s="86">
        <f t="shared" si="4"/>
        <v>0.2053848766100741</v>
      </c>
      <c r="F26" s="41">
        <f t="shared" si="5"/>
        <v>0.12631053905143852</v>
      </c>
      <c r="G26" s="47">
        <f t="shared" si="6"/>
        <v>0.25550028996137625</v>
      </c>
    </row>
    <row r="27" spans="1:11" ht="15" customHeight="1">
      <c r="A27" s="59">
        <f t="shared" si="0"/>
        <v>2004</v>
      </c>
      <c r="B27" s="87">
        <f t="shared" si="1"/>
        <v>0.47224976135368218</v>
      </c>
      <c r="C27" s="58">
        <f t="shared" si="2"/>
        <v>5.4693888521351902E-2</v>
      </c>
      <c r="D27" s="69">
        <f t="shared" si="3"/>
        <v>3.7746354756987586</v>
      </c>
      <c r="E27" s="86">
        <f t="shared" si="4"/>
        <v>0.206449491916608</v>
      </c>
      <c r="F27" s="41">
        <f t="shared" si="5"/>
        <v>0.12634374991618064</v>
      </c>
      <c r="G27" s="47">
        <f t="shared" si="6"/>
        <v>0.25575929926809299</v>
      </c>
    </row>
    <row r="28" spans="1:11" ht="15" customHeight="1">
      <c r="A28" s="59">
        <f t="shared" si="0"/>
        <v>2005</v>
      </c>
      <c r="B28" s="87">
        <f t="shared" si="1"/>
        <v>0.47149469889000567</v>
      </c>
      <c r="C28" s="58">
        <f t="shared" si="2"/>
        <v>5.4677910525531628E-2</v>
      </c>
      <c r="D28" s="69">
        <f t="shared" si="3"/>
        <v>3.7947268731662831</v>
      </c>
      <c r="E28" s="86">
        <f t="shared" si="4"/>
        <v>0.20748773643981644</v>
      </c>
      <c r="F28" s="41">
        <f t="shared" si="5"/>
        <v>0.12637646936234526</v>
      </c>
      <c r="G28" s="47">
        <f t="shared" si="6"/>
        <v>0.25601447603428257</v>
      </c>
    </row>
    <row r="29" spans="1:11" ht="15" customHeight="1">
      <c r="A29" s="59">
        <f t="shared" si="0"/>
        <v>2006</v>
      </c>
      <c r="B29" s="87">
        <f t="shared" si="1"/>
        <v>0.47077833891967785</v>
      </c>
      <c r="C29" s="58">
        <f t="shared" si="2"/>
        <v>5.4662751519274091E-2</v>
      </c>
      <c r="D29" s="69">
        <f t="shared" si="3"/>
        <v>3.8143028623819339</v>
      </c>
      <c r="E29" s="86">
        <f t="shared" si="4"/>
        <v>0.20850028958563957</v>
      </c>
      <c r="F29" s="41">
        <f t="shared" si="5"/>
        <v>0.12640870466141479</v>
      </c>
      <c r="G29" s="47">
        <f t="shared" si="6"/>
        <v>0.25626587696974856</v>
      </c>
    </row>
    <row r="30" spans="1:11" ht="15" customHeight="1">
      <c r="A30" s="59">
        <f t="shared" si="0"/>
        <v>2007</v>
      </c>
      <c r="B30" s="87">
        <f t="shared" si="1"/>
        <v>0.47009881383727342</v>
      </c>
      <c r="C30" s="58">
        <f t="shared" si="2"/>
        <v>5.4648371981886462E-2</v>
      </c>
      <c r="D30" s="69">
        <f t="shared" si="3"/>
        <v>3.8333770107425571</v>
      </c>
      <c r="E30" s="86">
        <f t="shared" si="4"/>
        <v>0.20948781282987125</v>
      </c>
      <c r="F30" s="41">
        <f t="shared" si="5"/>
        <v>0.12644046297727604</v>
      </c>
      <c r="G30" s="47">
        <f t="shared" si="6"/>
        <v>0.25651355794516389</v>
      </c>
      <c r="K30" s="72"/>
    </row>
    <row r="31" spans="1:11" ht="15" customHeight="1">
      <c r="A31" s="59">
        <f t="shared" si="0"/>
        <v>2008</v>
      </c>
      <c r="B31" s="87">
        <f t="shared" si="1"/>
        <v>0.46945436109268091</v>
      </c>
      <c r="C31" s="58">
        <f t="shared" si="2"/>
        <v>5.463473461576801E-2</v>
      </c>
      <c r="D31" s="69">
        <f t="shared" si="3"/>
        <v>3.8519625230737677</v>
      </c>
      <c r="E31" s="86">
        <f t="shared" si="4"/>
        <v>0.21045095019801946</v>
      </c>
      <c r="F31" s="41">
        <f t="shared" si="5"/>
        <v>0.12647175136781236</v>
      </c>
      <c r="G31" s="47">
        <f t="shared" si="6"/>
        <v>0.25675757400448751</v>
      </c>
    </row>
    <row r="32" spans="1:11" ht="15" customHeight="1">
      <c r="A32" s="59">
        <f t="shared" si="0"/>
        <v>2009</v>
      </c>
      <c r="B32" s="87">
        <f t="shared" si="1"/>
        <v>0.46884331598255685</v>
      </c>
      <c r="C32" s="58">
        <f t="shared" si="2"/>
        <v>5.4621804193868841E-2</v>
      </c>
      <c r="D32" s="69">
        <f t="shared" si="3"/>
        <v>3.8700722514023154</v>
      </c>
      <c r="E32" s="86">
        <f t="shared" si="4"/>
        <v>0.21139032873222241</v>
      </c>
      <c r="F32" s="41">
        <f t="shared" si="5"/>
        <v>0.12650257678647223</v>
      </c>
      <c r="G32" s="47">
        <f t="shared" si="6"/>
        <v>0.25699797937719726</v>
      </c>
    </row>
    <row r="33" spans="1:14" ht="15" customHeight="1">
      <c r="A33" s="59">
        <f t="shared" si="0"/>
        <v>2010</v>
      </c>
      <c r="B33" s="87">
        <f t="shared" si="1"/>
        <v>0.46826410503126753</v>
      </c>
      <c r="C33" s="58">
        <f t="shared" si="2"/>
        <v>5.4609547419623053E-2</v>
      </c>
      <c r="D33" s="69">
        <f t="shared" si="3"/>
        <v>3.8877187044638011</v>
      </c>
      <c r="E33" s="86">
        <f t="shared" si="4"/>
        <v>0.21230655894557143</v>
      </c>
      <c r="F33" s="41">
        <f t="shared" si="5"/>
        <v>0.12653294608381435</v>
      </c>
      <c r="G33" s="47">
        <f t="shared" si="6"/>
        <v>0.25723482749034154</v>
      </c>
    </row>
    <row r="34" spans="1:14" ht="15" customHeight="1">
      <c r="A34" s="59">
        <f t="shared" si="0"/>
        <v>2011</v>
      </c>
      <c r="B34" s="87">
        <f t="shared" si="1"/>
        <v>0.46771523990570341</v>
      </c>
      <c r="C34" s="58">
        <f t="shared" si="2"/>
        <v>5.459793279817908E-2</v>
      </c>
      <c r="D34" s="69">
        <f t="shared" si="3"/>
        <v>3.9049140569529333</v>
      </c>
      <c r="E34" s="86">
        <f t="shared" si="4"/>
        <v>0.21320023526418108</v>
      </c>
      <c r="F34" s="41">
        <f t="shared" si="5"/>
        <v>0.12656286600903036</v>
      </c>
      <c r="G34" s="47">
        <f t="shared" si="6"/>
        <v>0.25746817098041297</v>
      </c>
      <c r="I34" s="60"/>
      <c r="J34" s="24"/>
      <c r="K34" s="79"/>
      <c r="L34" s="79"/>
      <c r="M34" s="79"/>
      <c r="N34" s="79"/>
    </row>
    <row r="35" spans="1:14" ht="15" customHeight="1">
      <c r="A35" s="59">
        <f t="shared" si="0"/>
        <v>2012</v>
      </c>
      <c r="B35" s="87">
        <f t="shared" si="1"/>
        <v>0.46719531181426815</v>
      </c>
      <c r="C35" s="58">
        <f t="shared" si="2"/>
        <v>5.4586930517875873E-2</v>
      </c>
      <c r="D35" s="69">
        <f t="shared" si="3"/>
        <v>3.9216701585233107</v>
      </c>
      <c r="E35" s="86">
        <f t="shared" si="4"/>
        <v>0.21407193645733921</v>
      </c>
      <c r="F35" s="41">
        <f t="shared" si="5"/>
        <v>0.12659234321144458</v>
      </c>
      <c r="G35" s="47">
        <f t="shared" si="6"/>
        <v>0.25769806170504611</v>
      </c>
    </row>
    <row r="36" spans="1:14" ht="15" customHeight="1">
      <c r="A36" s="59">
        <f t="shared" si="0"/>
        <v>2013</v>
      </c>
      <c r="B36" s="87">
        <f t="shared" si="1"/>
        <v>0.46670298634555946</v>
      </c>
      <c r="C36" s="58">
        <f t="shared" si="2"/>
        <v>5.4576512341023412E-2</v>
      </c>
      <c r="D36" s="69">
        <f t="shared" si="3"/>
        <v>3.9379985425435362</v>
      </c>
      <c r="E36" s="86">
        <f t="shared" si="4"/>
        <v>0.21492222605605951</v>
      </c>
      <c r="F36" s="41">
        <f t="shared" si="5"/>
        <v>0.12662138424199179</v>
      </c>
      <c r="G36" s="47">
        <f t="shared" si="6"/>
        <v>0.2579245507545419</v>
      </c>
      <c r="J36" s="78"/>
      <c r="K36" s="78"/>
      <c r="L36" s="78"/>
      <c r="M36" s="77"/>
      <c r="N36" s="78"/>
    </row>
    <row r="37" spans="1:14" ht="15" customHeight="1">
      <c r="A37" s="59">
        <f t="shared" si="0"/>
        <v>2014</v>
      </c>
      <c r="B37" s="87">
        <f t="shared" si="1"/>
        <v>0.46623699870687174</v>
      </c>
      <c r="C37" s="58">
        <f t="shared" si="2"/>
        <v>5.4566651503143861E-2</v>
      </c>
      <c r="D37" s="69">
        <f t="shared" si="3"/>
        <v>3.9539104346162723</v>
      </c>
      <c r="E37" s="86">
        <f t="shared" si="4"/>
        <v>0.21575165276035022</v>
      </c>
      <c r="F37" s="41">
        <f t="shared" si="5"/>
        <v>0.12664999555467316</v>
      </c>
      <c r="G37" s="47">
        <f t="shared" si="6"/>
        <v>0.25814768846322245</v>
      </c>
    </row>
    <row r="38" spans="1:14" ht="15" customHeight="1">
      <c r="A38" s="59">
        <f t="shared" si="0"/>
        <v>2015</v>
      </c>
      <c r="B38" s="87">
        <f t="shared" si="1"/>
        <v>0.46579614932672603</v>
      </c>
      <c r="C38" s="58">
        <f t="shared" si="2"/>
        <v>5.4557322619916054E-2</v>
      </c>
      <c r="D38" s="69">
        <f t="shared" si="3"/>
        <v>3.9694167608666784</v>
      </c>
      <c r="E38" s="86">
        <f t="shared" si="4"/>
        <v>0.21656075083550555</v>
      </c>
      <c r="F38" s="41">
        <f t="shared" si="5"/>
        <v>0.12667818350799043</v>
      </c>
      <c r="G38" s="47">
        <f t="shared" si="6"/>
        <v>0.25836752442061656</v>
      </c>
    </row>
    <row r="39" spans="1:14" ht="15" customHeight="1">
      <c r="A39" s="59">
        <f t="shared" si="0"/>
        <v>2016</v>
      </c>
      <c r="B39" s="87">
        <f t="shared" si="1"/>
        <v>0.46537929978925202</v>
      </c>
      <c r="C39" s="58">
        <f t="shared" si="2"/>
        <v>5.4548501601142309E-2</v>
      </c>
      <c r="D39" s="69">
        <f t="shared" si="3"/>
        <v>3.9845281560064874</v>
      </c>
      <c r="E39" s="86">
        <f t="shared" si="4"/>
        <v>0.21735004049771647</v>
      </c>
      <c r="F39" s="41">
        <f t="shared" si="5"/>
        <v>0.12670595436635912</v>
      </c>
      <c r="G39" s="47">
        <f t="shared" si="6"/>
        <v>0.25858410748248067</v>
      </c>
    </row>
    <row r="40" spans="1:14" ht="15" customHeight="1">
      <c r="A40" s="59">
        <f t="shared" si="0"/>
        <v>2017</v>
      </c>
      <c r="B40" s="87">
        <f t="shared" si="1"/>
        <v>0.46498536907145405</v>
      </c>
      <c r="C40" s="58">
        <f t="shared" si="2"/>
        <v>5.4540165571124601E-2</v>
      </c>
      <c r="D40" s="69">
        <f t="shared" si="3"/>
        <v>3.9992549711798118</v>
      </c>
      <c r="E40" s="86">
        <f t="shared" si="4"/>
        <v>0.21812002828929009</v>
      </c>
      <c r="F40" s="41">
        <f t="shared" si="5"/>
        <v>0.12673331430150067</v>
      </c>
      <c r="G40" s="47">
        <f t="shared" si="6"/>
        <v>0.25879748578165651</v>
      </c>
    </row>
    <row r="41" spans="1:14" ht="15" customHeight="1">
      <c r="A41" s="59">
        <f t="shared" si="0"/>
        <v>2018</v>
      </c>
      <c r="B41" s="87">
        <f t="shared" si="1"/>
        <v>0.4646133300572492</v>
      </c>
      <c r="C41" s="58">
        <f t="shared" si="2"/>
        <v>5.4532292794897588E-2</v>
      </c>
      <c r="D41" s="69">
        <f t="shared" si="3"/>
        <v>4.0136072815966077</v>
      </c>
      <c r="E41" s="86">
        <f t="shared" si="4"/>
        <v>0.21887120744375918</v>
      </c>
      <c r="F41" s="41">
        <f t="shared" si="5"/>
        <v>0.12676026939381407</v>
      </c>
      <c r="G41" s="47">
        <f t="shared" si="6"/>
        <v>0.25900770673876783</v>
      </c>
    </row>
    <row r="42" spans="1:14" ht="15" customHeight="1">
      <c r="A42" s="59">
        <f t="shared" si="0"/>
        <v>2019</v>
      </c>
      <c r="B42" s="87">
        <f t="shared" si="1"/>
        <v>0.46426220630470671</v>
      </c>
      <c r="C42" s="58">
        <f t="shared" si="2"/>
        <v>5.4524862609819646E-2</v>
      </c>
      <c r="D42" s="69">
        <f t="shared" si="3"/>
        <v>4.0275948939595541</v>
      </c>
      <c r="E42" s="86">
        <f t="shared" si="4"/>
        <v>0.21960405824115581</v>
      </c>
      <c r="F42" s="41">
        <f t="shared" si="5"/>
        <v>0.12678682563372712</v>
      </c>
      <c r="G42" s="47">
        <f t="shared" si="6"/>
        <v>0.25921481707275906</v>
      </c>
    </row>
    <row r="43" spans="1:14" ht="15" customHeight="1">
      <c r="A43" s="59">
        <f t="shared" si="0"/>
        <v>2020</v>
      </c>
      <c r="B43" s="87">
        <f t="shared" si="1"/>
        <v>0.46393106904518466</v>
      </c>
      <c r="C43" s="58">
        <f t="shared" si="2"/>
        <v>5.4517855362071141E-2</v>
      </c>
      <c r="D43" s="69">
        <f t="shared" si="3"/>
        <v>4.0412273536899619</v>
      </c>
      <c r="E43" s="86">
        <f t="shared" si="4"/>
        <v>0.22031904835371485</v>
      </c>
      <c r="F43" s="41">
        <f t="shared" si="5"/>
        <v>0.12681298892302764</v>
      </c>
      <c r="G43" s="47">
        <f t="shared" si="6"/>
        <v>0.25941886281127807</v>
      </c>
    </row>
    <row r="44" spans="1:14" ht="15" customHeight="1">
      <c r="A44" s="59">
        <f t="shared" si="0"/>
        <v>2021</v>
      </c>
      <c r="B44" s="87">
        <f t="shared" si="1"/>
        <v>0.46361903439508584</v>
      </c>
      <c r="C44" s="58">
        <f t="shared" si="2"/>
        <v>5.4511252347651931E-2</v>
      </c>
      <c r="D44" s="69">
        <f t="shared" si="3"/>
        <v>4.0545139519581612</v>
      </c>
      <c r="E44" s="86">
        <f t="shared" si="4"/>
        <v>0.22101663318226683</v>
      </c>
      <c r="F44" s="41">
        <f t="shared" si="5"/>
        <v>0.12683876507617528</v>
      </c>
      <c r="G44" s="47">
        <f t="shared" si="6"/>
        <v>0.25961988930090535</v>
      </c>
    </row>
    <row r="45" spans="1:14" ht="15" customHeight="1">
      <c r="A45" s="59">
        <f t="shared" si="0"/>
        <v>2022</v>
      </c>
      <c r="B45" s="87">
        <f t="shared" si="1"/>
        <v>0.46332526076276498</v>
      </c>
      <c r="C45" s="58">
        <f t="shared" si="2"/>
        <v>5.4505035757508556E-2</v>
      </c>
      <c r="D45" s="69">
        <f t="shared" si="3"/>
        <v>4.0674637325236738</v>
      </c>
      <c r="E45" s="86">
        <f t="shared" si="4"/>
        <v>0.22169725618357206</v>
      </c>
      <c r="F45" s="41">
        <f t="shared" si="5"/>
        <v>0.12686415982159349</v>
      </c>
      <c r="G45" s="47">
        <f t="shared" si="6"/>
        <v>0.2598179412172314</v>
      </c>
    </row>
    <row r="46" spans="1:14" ht="15" customHeight="1">
      <c r="A46" s="59">
        <f t="shared" si="0"/>
        <v>2023</v>
      </c>
      <c r="B46" s="87">
        <f t="shared" si="1"/>
        <v>0.46304894643473904</v>
      </c>
      <c r="C46" s="58">
        <f t="shared" si="2"/>
        <v>5.44991886264556E-2</v>
      </c>
      <c r="D46" s="69">
        <f t="shared" si="3"/>
        <v>4.0800854983903374</v>
      </c>
      <c r="E46" s="86">
        <f t="shared" si="4"/>
        <v>0.2223613491888411</v>
      </c>
      <c r="F46" s="41">
        <f t="shared" si="5"/>
        <v>0.12688917880294276</v>
      </c>
      <c r="G46" s="47">
        <f t="shared" si="6"/>
        <v>0.26001306257478557</v>
      </c>
    </row>
    <row r="47" spans="1:14" ht="15" customHeight="1">
      <c r="A47" s="59">
        <f t="shared" si="0"/>
        <v>2024</v>
      </c>
      <c r="B47" s="87">
        <f t="shared" si="1"/>
        <v>0.46278932732681233</v>
      </c>
      <c r="C47" s="58">
        <f t="shared" si="2"/>
        <v>5.4493694785586973E-2</v>
      </c>
      <c r="D47" s="69">
        <f t="shared" si="3"/>
        <v>4.0923878182814004</v>
      </c>
      <c r="E47" s="86">
        <f t="shared" si="4"/>
        <v>0.22300933271368079</v>
      </c>
      <c r="F47" s="41">
        <f t="shared" si="5"/>
        <v>0.12691382758037467</v>
      </c>
      <c r="G47" s="47">
        <f t="shared" si="6"/>
        <v>0.26020529673681758</v>
      </c>
    </row>
    <row r="48" spans="1:14" ht="15" customHeight="1">
      <c r="A48" s="59">
        <f t="shared" si="0"/>
        <v>2025</v>
      </c>
      <c r="B48" s="87">
        <f t="shared" si="1"/>
        <v>0.4625456748870273</v>
      </c>
      <c r="C48" s="58">
        <f t="shared" si="2"/>
        <v>5.4488538817899834E-2</v>
      </c>
      <c r="D48" s="69">
        <f t="shared" si="3"/>
        <v>4.1043790329394705</v>
      </c>
      <c r="E48" s="86">
        <f t="shared" si="4"/>
        <v>0.22364161625969653</v>
      </c>
      <c r="F48" s="41">
        <f t="shared" si="5"/>
        <v>0.12693811163176782</v>
      </c>
      <c r="G48" s="47">
        <f t="shared" si="6"/>
        <v>0.26039468642493468</v>
      </c>
    </row>
    <row r="49" spans="1:7" ht="15" customHeight="1">
      <c r="A49" s="59">
        <f t="shared" si="0"/>
        <v>2026</v>
      </c>
      <c r="B49" s="87">
        <f t="shared" si="1"/>
        <v>0.46231729413853301</v>
      </c>
      <c r="C49" s="58">
        <f t="shared" si="2"/>
        <v>5.4483706016879505E-2</v>
      </c>
      <c r="D49" s="69">
        <f t="shared" si="3"/>
        <v>4.1160672612560685</v>
      </c>
      <c r="E49" s="86">
        <f t="shared" si="4"/>
        <v>0.224258598607978</v>
      </c>
      <c r="F49" s="41">
        <f t="shared" si="5"/>
        <v>0.1269620363539449</v>
      </c>
      <c r="G49" s="47">
        <f t="shared" si="6"/>
        <v>0.26058127372859563</v>
      </c>
    </row>
    <row r="50" spans="1:7" ht="15" customHeight="1">
      <c r="A50" s="59">
        <f t="shared" si="0"/>
        <v>2027</v>
      </c>
      <c r="B50" s="87">
        <f t="shared" si="1"/>
        <v>0.46210352185151432</v>
      </c>
      <c r="C50" s="58">
        <f t="shared" si="2"/>
        <v>5.4479182347815298E-2</v>
      </c>
      <c r="D50" s="69">
        <f t="shared" si="3"/>
        <v>4.1274604062354214</v>
      </c>
      <c r="E50" s="86">
        <f t="shared" si="4"/>
        <v>0.22486066810468733</v>
      </c>
      <c r="F50" s="41">
        <f t="shared" si="5"/>
        <v>0.12698560706387238</v>
      </c>
      <c r="G50" s="47">
        <f t="shared" si="6"/>
        <v>0.26076510011446496</v>
      </c>
    </row>
    <row r="51" spans="1:7" ht="15" customHeight="1">
      <c r="A51" s="59">
        <f t="shared" si="0"/>
        <v>2028</v>
      </c>
      <c r="B51" s="87">
        <f t="shared" si="1"/>
        <v>0.46190372483428177</v>
      </c>
      <c r="C51" s="58">
        <f t="shared" si="2"/>
        <v>5.4474954411638077E-2</v>
      </c>
      <c r="D51" s="69">
        <f t="shared" si="3"/>
        <v>4.1385661607969784</v>
      </c>
      <c r="E51" s="86">
        <f t="shared" si="4"/>
        <v>0.22544820293896342</v>
      </c>
      <c r="F51" s="41">
        <f t="shared" si="5"/>
        <v>0.12700882899984189</v>
      </c>
      <c r="G51" s="47">
        <f t="shared" si="6"/>
        <v>0.26094620643562788</v>
      </c>
    </row>
    <row r="52" spans="1:7" ht="15" customHeight="1">
      <c r="A52" s="59">
        <f t="shared" si="0"/>
        <v>2029</v>
      </c>
      <c r="B52" s="87">
        <f t="shared" si="1"/>
        <v>0.46171729833448089</v>
      </c>
      <c r="C52" s="58">
        <f t="shared" si="2"/>
        <v>5.4471009411087921E-2</v>
      </c>
      <c r="D52" s="69">
        <f t="shared" si="3"/>
        <v>4.1493920134210311</v>
      </c>
      <c r="E52" s="86">
        <f t="shared" si="4"/>
        <v>0.22602157141335005</v>
      </c>
      <c r="F52" s="41">
        <f t="shared" si="5"/>
        <v>0.12703170732263452</v>
      </c>
      <c r="G52" s="47">
        <f t="shared" si="6"/>
        <v>0.26112463294067001</v>
      </c>
    </row>
    <row r="53" spans="1:7" ht="15" customHeight="1">
      <c r="A53" s="59">
        <f t="shared" si="0"/>
        <v>2030</v>
      </c>
      <c r="B53" s="87">
        <f t="shared" si="1"/>
        <v>0.46154366454215529</v>
      </c>
      <c r="C53" s="58">
        <f t="shared" si="2"/>
        <v>5.4467335119037258E-2</v>
      </c>
      <c r="D53" s="69">
        <f t="shared" si="3"/>
        <v>4.1599452536416983</v>
      </c>
      <c r="E53" s="86">
        <f t="shared" si="4"/>
        <v>0.22658113220695084</v>
      </c>
      <c r="F53" s="41">
        <f t="shared" si="5"/>
        <v>0.12705424711666768</v>
      </c>
      <c r="G53" s="47">
        <f t="shared" si="6"/>
        <v>0.26130041928262165</v>
      </c>
    </row>
    <row r="54" spans="1:7" ht="15" customHeight="1">
      <c r="A54" s="59">
        <f t="shared" si="0"/>
        <v>2031</v>
      </c>
      <c r="B54" s="87">
        <f t="shared" si="1"/>
        <v>0.46138227118710179</v>
      </c>
      <c r="C54" s="58">
        <f t="shared" si="2"/>
        <v>5.4463919848809272E-2</v>
      </c>
      <c r="D54" s="69">
        <f t="shared" si="3"/>
        <v>4.1702329773914064</v>
      </c>
      <c r="E54" s="86">
        <f t="shared" si="4"/>
        <v>0.2271272346315068</v>
      </c>
      <c r="F54" s="41">
        <f t="shared" si="5"/>
        <v>0.12707645339112505</v>
      </c>
      <c r="G54" s="47">
        <f t="shared" si="6"/>
        <v>0.26147360452777035</v>
      </c>
    </row>
    <row r="55" spans="1:7" ht="15" customHeight="1">
      <c r="A55" s="59">
        <f t="shared" si="0"/>
        <v>2032</v>
      </c>
      <c r="B55" s="87">
        <f t="shared" si="1"/>
        <v>0.46123259022359114</v>
      </c>
      <c r="C55" s="58">
        <f t="shared" si="2"/>
        <v>5.4460752426345044E-2</v>
      </c>
      <c r="D55" s="69">
        <f t="shared" si="3"/>
        <v>4.1802620922009064</v>
      </c>
      <c r="E55" s="86">
        <f t="shared" si="4"/>
        <v>0.22766021888058871</v>
      </c>
      <c r="F55" s="41">
        <f t="shared" si="5"/>
        <v>0.12709833108106977</v>
      </c>
      <c r="G55" s="47">
        <f t="shared" si="6"/>
        <v>0.26164422716434266</v>
      </c>
    </row>
    <row r="56" spans="1:7" ht="15" customHeight="1">
      <c r="A56" s="59">
        <f t="shared" si="0"/>
        <v>2033</v>
      </c>
      <c r="B56" s="87">
        <f t="shared" si="1"/>
        <v>0.46109411659610533</v>
      </c>
      <c r="C56" s="58">
        <f t="shared" si="2"/>
        <v>5.4457822164085137E-2</v>
      </c>
      <c r="D56" s="69">
        <f t="shared" si="3"/>
        <v>4.1900393222587313</v>
      </c>
      <c r="E56" s="86">
        <f t="shared" si="4"/>
        <v>0.22818041627208979</v>
      </c>
      <c r="F56" s="41">
        <f t="shared" si="5"/>
        <v>0.1271198850485413</v>
      </c>
      <c r="G56" s="47">
        <f t="shared" si="6"/>
        <v>0.26181232511105812</v>
      </c>
    </row>
    <row r="57" spans="1:7" ht="15" customHeight="1">
      <c r="A57" s="59">
        <f t="shared" si="0"/>
        <v>2034</v>
      </c>
      <c r="B57" s="87">
        <f t="shared" si="1"/>
        <v>0.46096636708026401</v>
      </c>
      <c r="C57" s="58">
        <f t="shared" si="2"/>
        <v>5.4455118836442259E-2</v>
      </c>
      <c r="D57" s="69">
        <f t="shared" si="3"/>
        <v>4.1995712133339227</v>
      </c>
      <c r="E57" s="86">
        <f t="shared" si="4"/>
        <v>0.22868814948420077</v>
      </c>
      <c r="F57" s="41">
        <f t="shared" si="5"/>
        <v>0.12714112008363582</v>
      </c>
      <c r="G57" s="47">
        <f t="shared" si="6"/>
        <v>0.26197793572555567</v>
      </c>
    </row>
    <row r="58" spans="1:7" ht="15" customHeight="1">
      <c r="A58" s="59">
        <f t="shared" si="0"/>
        <v>2035</v>
      </c>
      <c r="B58" s="87">
        <f t="shared" ref="B58:B121" si="7">(B57*D57+$K$7*G57)/(D57+F57)</f>
        <v>0.46084887919359074</v>
      </c>
      <c r="C58" s="58">
        <f t="shared" si="2"/>
        <v>5.4452632656751827E-2</v>
      </c>
      <c r="D58" s="69">
        <f t="shared" ref="D58:D121" si="8">(D57+F57)/(1+$H$7)</f>
        <v>4.2088641375657181</v>
      </c>
      <c r="E58" s="86">
        <f t="shared" ref="E58:E121" si="9">C58*D58</f>
        <v>0.22918373278504264</v>
      </c>
      <c r="F58" s="41">
        <f t="shared" si="5"/>
        <v>0.12716204090557087</v>
      </c>
      <c r="G58" s="47">
        <f t="shared" ref="G58:G121" si="10">(D58*$J$7*B58+$I$7*(1-E58))</f>
        <v>0.2621410958126964</v>
      </c>
    </row>
    <row r="59" spans="1:7" ht="15" customHeight="1">
      <c r="A59" s="59">
        <f t="shared" si="0"/>
        <v>2036</v>
      </c>
      <c r="B59" s="87">
        <f t="shared" si="7"/>
        <v>0.46074121017119779</v>
      </c>
      <c r="C59" s="58">
        <f t="shared" si="2"/>
        <v>5.4450354255596259E-2</v>
      </c>
      <c r="D59" s="69">
        <f t="shared" si="8"/>
        <v>4.2179242981238216</v>
      </c>
      <c r="E59" s="86">
        <f t="shared" si="9"/>
        <v>0.2296674722561293</v>
      </c>
      <c r="F59" s="41">
        <f t="shared" si="5"/>
        <v>0.12718265216373409</v>
      </c>
      <c r="G59" s="47">
        <f t="shared" si="10"/>
        <v>0.26230184163274262</v>
      </c>
    </row>
    <row r="60" spans="1:7" ht="15" customHeight="1">
      <c r="A60" s="59">
        <f t="shared" si="0"/>
        <v>2037</v>
      </c>
      <c r="B60" s="87">
        <f t="shared" si="7"/>
        <v>0.4606429360018654</v>
      </c>
      <c r="C60" s="58">
        <f t="shared" si="2"/>
        <v>5.4448274660407296E-2</v>
      </c>
      <c r="D60" s="69">
        <f t="shared" si="8"/>
        <v>4.2267577337427582</v>
      </c>
      <c r="E60" s="86">
        <f t="shared" si="9"/>
        <v>0.23013966600982638</v>
      </c>
      <c r="F60" s="41">
        <f t="shared" si="5"/>
        <v>0.12720295843871648</v>
      </c>
      <c r="G60" s="47">
        <f t="shared" si="10"/>
        <v>0.26246020890941635</v>
      </c>
    </row>
    <row r="61" spans="1:7" ht="15" customHeight="1">
      <c r="A61" s="59">
        <f t="shared" si="0"/>
        <v>2038</v>
      </c>
      <c r="B61" s="87">
        <f t="shared" si="7"/>
        <v>0.46055365052034763</v>
      </c>
      <c r="C61" s="58">
        <f t="shared" si="2"/>
        <v>5.4446385276258127E-2</v>
      </c>
      <c r="D61" s="69">
        <f t="shared" si="8"/>
        <v>4.2353703231337301</v>
      </c>
      <c r="E61" s="86">
        <f t="shared" si="9"/>
        <v>0.23060060440096894</v>
      </c>
      <c r="F61" s="41">
        <f t="shared" si="5"/>
        <v>0.12722296424333041</v>
      </c>
      <c r="G61" s="47">
        <f t="shared" si="10"/>
        <v>0.26261623283783853</v>
      </c>
    </row>
    <row r="62" spans="1:7" ht="15" customHeight="1">
      <c r="A62" s="59">
        <f t="shared" si="0"/>
        <v>2039</v>
      </c>
      <c r="B62" s="87">
        <f t="shared" si="7"/>
        <v>0.46047296455206288</v>
      </c>
      <c r="C62" s="58">
        <f t="shared" si="2"/>
        <v>5.4444677867764094E-2</v>
      </c>
      <c r="D62" s="69">
        <f t="shared" si="8"/>
        <v>4.243767789277296</v>
      </c>
      <c r="E62" s="86">
        <f t="shared" si="9"/>
        <v>0.23105057023279577</v>
      </c>
      <c r="F62" s="41">
        <f t="shared" si="5"/>
        <v>0.1272426740236125</v>
      </c>
      <c r="G62" s="47">
        <f t="shared" si="10"/>
        <v>0.26276994809235071</v>
      </c>
    </row>
    <row r="63" spans="1:7" ht="15" customHeight="1">
      <c r="A63" s="59">
        <f t="shared" si="0"/>
        <v>2040</v>
      </c>
      <c r="B63" s="87">
        <f t="shared" si="7"/>
        <v>0.460400505106628</v>
      </c>
      <c r="C63" s="58">
        <f t="shared" si="2"/>
        <v>5.4443144542016889E-2</v>
      </c>
      <c r="D63" s="69">
        <f t="shared" si="8"/>
        <v>4.2519557036001059</v>
      </c>
      <c r="E63" s="86">
        <f t="shared" si="9"/>
        <v>0.23148983895735367</v>
      </c>
      <c r="F63" s="41">
        <f t="shared" si="5"/>
        <v>0.12726209215981171</v>
      </c>
      <c r="G63" s="47">
        <f t="shared" si="10"/>
        <v>0.26292138883422078</v>
      </c>
    </row>
    <row r="64" spans="1:7" ht="15" customHeight="1">
      <c r="A64" s="59">
        <f t="shared" si="0"/>
        <v>2041</v>
      </c>
      <c r="B64" s="87">
        <f t="shared" si="7"/>
        <v>0.46033591461696488</v>
      </c>
      <c r="C64" s="58">
        <f t="shared" si="2"/>
        <v>5.4441777732483224E-2</v>
      </c>
      <c r="D64" s="69">
        <f t="shared" si="8"/>
        <v>4.2599394900388301</v>
      </c>
      <c r="E64" s="86">
        <f t="shared" si="9"/>
        <v>0.23191867887052192</v>
      </c>
      <c r="F64" s="41">
        <f t="shared" si="5"/>
        <v>0.12728122296736283</v>
      </c>
      <c r="G64" s="47">
        <f t="shared" si="10"/>
        <v>0.263070588719235</v>
      </c>
    </row>
    <row r="65" spans="1:7" ht="15" customHeight="1">
      <c r="A65" s="59">
        <f t="shared" si="0"/>
        <v>2042</v>
      </c>
      <c r="B65" s="87">
        <f t="shared" si="7"/>
        <v>0.4602788502209581</v>
      </c>
      <c r="C65" s="58">
        <f t="shared" si="2"/>
        <v>5.444057018380382E-2</v>
      </c>
      <c r="D65" s="69">
        <f t="shared" si="8"/>
        <v>4.2677244289943506</v>
      </c>
      <c r="E65" s="86">
        <f t="shared" si="9"/>
        <v>0.23233735130180103</v>
      </c>
      <c r="F65" s="41">
        <f t="shared" si="5"/>
        <v>0.12730007069784544</v>
      </c>
      <c r="G65" s="47">
        <f t="shared" si="10"/>
        <v>0.26321758090517755</v>
      </c>
    </row>
    <row r="66" spans="1:7" ht="15" customHeight="1">
      <c r="A66" s="59">
        <f t="shared" si="0"/>
        <v>2043</v>
      </c>
      <c r="B66" s="87">
        <f t="shared" si="7"/>
        <v>0.4602289830828718</v>
      </c>
      <c r="C66" s="58">
        <f t="shared" si="2"/>
        <v>5.4439514937433819E-2</v>
      </c>
      <c r="D66" s="69">
        <f t="shared" si="8"/>
        <v>4.2753156611791789</v>
      </c>
      <c r="E66" s="86">
        <f t="shared" si="9"/>
        <v>0.23274611079900867</v>
      </c>
      <c r="F66" s="41">
        <f t="shared" si="5"/>
        <v>0.12731863953992889</v>
      </c>
      <c r="G66" s="47">
        <f t="shared" si="10"/>
        <v>0.26336239805919981</v>
      </c>
    </row>
    <row r="67" spans="1:7" ht="15" customHeight="1">
      <c r="A67" s="59">
        <f t="shared" si="0"/>
        <v>2044</v>
      </c>
      <c r="B67" s="87">
        <f t="shared" si="7"/>
        <v>0.46018599775193991</v>
      </c>
      <c r="C67" s="58">
        <f t="shared" si="2"/>
        <v>5.4438605318069863E-2</v>
      </c>
      <c r="D67" s="69">
        <f t="shared" si="8"/>
        <v>4.282718191361</v>
      </c>
      <c r="E67" s="86">
        <f t="shared" si="9"/>
        <v>0.23314520530801947</v>
      </c>
      <c r="F67" s="41">
        <f t="shared" si="5"/>
        <v>0.1273369336203031</v>
      </c>
      <c r="G67" s="47">
        <f t="shared" si="10"/>
        <v>0.26350507236507936</v>
      </c>
    </row>
    <row r="68" spans="1:7" ht="15" customHeight="1">
      <c r="A68" s="59">
        <f t="shared" si="0"/>
        <v>2045</v>
      </c>
      <c r="B68" s="87">
        <f t="shared" si="7"/>
        <v>0.46014959155573704</v>
      </c>
      <c r="C68" s="58">
        <f t="shared" si="2"/>
        <v>5.4437834920813021E-2</v>
      </c>
      <c r="D68" s="69">
        <f t="shared" si="8"/>
        <v>4.2899368920051586</v>
      </c>
      <c r="E68" s="86">
        <f t="shared" si="9"/>
        <v>0.2335348763476825</v>
      </c>
      <c r="F68" s="41">
        <f t="shared" si="5"/>
        <v>0.12735495700459565</v>
      </c>
      <c r="G68" s="47">
        <f t="shared" si="10"/>
        <v>0.26364563553037323</v>
      </c>
    </row>
    <row r="69" spans="1:7" ht="15" customHeight="1">
      <c r="A69" s="59">
        <f t="shared" si="0"/>
        <v>2046</v>
      </c>
      <c r="B69" s="87">
        <f t="shared" si="7"/>
        <v>0.46011947402611353</v>
      </c>
      <c r="C69" s="58">
        <f t="shared" si="2"/>
        <v>5.4437197599020992E-2</v>
      </c>
      <c r="D69" s="69">
        <f t="shared" si="8"/>
        <v>4.2969765068188277</v>
      </c>
      <c r="E69" s="86">
        <f t="shared" si="9"/>
        <v>0.23391535918004749</v>
      </c>
      <c r="F69" s="41">
        <f t="shared" si="5"/>
        <v>0.12737271369827535</v>
      </c>
      <c r="G69" s="47">
        <f t="shared" si="10"/>
        <v>0.26378411879346431</v>
      </c>
    </row>
    <row r="70" spans="1:7" ht="15" customHeight="1">
      <c r="A70" s="59">
        <f t="shared" si="0"/>
        <v>2047</v>
      </c>
      <c r="B70" s="87">
        <f t="shared" si="7"/>
        <v>0.46009536635563791</v>
      </c>
      <c r="C70" s="58">
        <f t="shared" si="2"/>
        <v>5.4436687452805776E-2</v>
      </c>
      <c r="D70" s="69">
        <f t="shared" si="8"/>
        <v>4.3038416541995161</v>
      </c>
      <c r="E70" s="86">
        <f t="shared" si="9"/>
        <v>0.23428688297602565</v>
      </c>
      <c r="F70" s="41">
        <f t="shared" si="5"/>
        <v>0.12739020764754244</v>
      </c>
      <c r="G70" s="47">
        <f t="shared" si="10"/>
        <v>0.26392055293050332</v>
      </c>
    </row>
    <row r="71" spans="1:7" ht="15" customHeight="1">
      <c r="A71" s="59">
        <f t="shared" si="0"/>
        <v>2048</v>
      </c>
      <c r="B71" s="87">
        <f t="shared" si="7"/>
        <v>0.4600770008826382</v>
      </c>
      <c r="C71" s="58">
        <f t="shared" si="2"/>
        <v>5.4436298818136539E-2</v>
      </c>
      <c r="D71" s="69">
        <f t="shared" si="8"/>
        <v>4.3105368305905243</v>
      </c>
      <c r="E71" s="86">
        <f t="shared" si="9"/>
        <v>0.23464967097660897</v>
      </c>
      <c r="F71" s="41">
        <f t="shared" si="5"/>
        <v>0.12740744274020555</v>
      </c>
      <c r="G71" s="47">
        <f t="shared" si="10"/>
        <v>0.26405496826224867</v>
      </c>
    </row>
    <row r="72" spans="1:7" ht="15" customHeight="1">
      <c r="A72" s="59">
        <f t="shared" si="0"/>
        <v>2049</v>
      </c>
      <c r="B72" s="87">
        <f t="shared" si="7"/>
        <v>0.46006412060307245</v>
      </c>
      <c r="C72" s="58">
        <f t="shared" si="2"/>
        <v>5.4436026256510228E-2</v>
      </c>
      <c r="D72" s="69">
        <f t="shared" si="8"/>
        <v>4.3170664137458461</v>
      </c>
      <c r="E72" s="86">
        <f t="shared" si="9"/>
        <v>0.23500394064976732</v>
      </c>
      <c r="F72" s="41">
        <f t="shared" si="5"/>
        <v>0.12742442280654559</v>
      </c>
      <c r="G72" s="47">
        <f t="shared" si="10"/>
        <v>0.2641873946608051</v>
      </c>
    </row>
    <row r="73" spans="1:7" ht="15" customHeight="1">
      <c r="A73" s="59">
        <f t="shared" ref="A73:A137" si="11">A72+1</f>
        <v>2050</v>
      </c>
      <c r="B73" s="87">
        <f t="shared" si="7"/>
        <v>0.46005647870757954</v>
      </c>
      <c r="C73" s="58">
        <f t="shared" ref="C73:C136" si="12">$J$7*B73+(1-B73)*$M$7</f>
        <v>5.4435864545155047E-2</v>
      </c>
      <c r="D73" s="69">
        <f t="shared" si="8"/>
        <v>4.323434665906996</v>
      </c>
      <c r="E73" s="86">
        <f t="shared" si="9"/>
        <v>0.23534990384314089</v>
      </c>
      <c r="F73" s="41">
        <f t="shared" ref="F73:F136" si="13">$K$7*G73+$L$7*(1-G73)</f>
        <v>0.12744115162016725</v>
      </c>
      <c r="G73" s="47">
        <f t="shared" si="10"/>
        <v>0.26431786155626186</v>
      </c>
    </row>
    <row r="74" spans="1:7" ht="15" customHeight="1">
      <c r="A74" s="59">
        <f t="shared" si="11"/>
        <v>2051</v>
      </c>
      <c r="B74" s="87">
        <f t="shared" si="7"/>
        <v>0.46005383814218181</v>
      </c>
      <c r="C74" s="58">
        <f t="shared" si="12"/>
        <v>5.4435808667734412E-2</v>
      </c>
      <c r="D74" s="69">
        <f t="shared" si="8"/>
        <v>4.3296457368941272</v>
      </c>
      <c r="E74" s="86">
        <f t="shared" si="9"/>
        <v>0.23568776693264068</v>
      </c>
      <c r="F74" s="41">
        <f t="shared" si="13"/>
        <v>0.12745763289883738</v>
      </c>
      <c r="G74" s="47">
        <f t="shared" si="10"/>
        <v>0.26444639794323377</v>
      </c>
    </row>
    <row r="75" spans="1:7" ht="15" customHeight="1">
      <c r="A75" s="59">
        <f t="shared" si="11"/>
        <v>2052</v>
      </c>
      <c r="B75" s="87">
        <f t="shared" si="7"/>
        <v>0.460055971191214</v>
      </c>
      <c r="C75" s="58">
        <f t="shared" si="12"/>
        <v>5.4435853805521232E-2</v>
      </c>
      <c r="D75" s="69">
        <f t="shared" si="8"/>
        <v>4.3357036671137781</v>
      </c>
      <c r="E75" s="86">
        <f t="shared" si="9"/>
        <v>0.23601773096706791</v>
      </c>
      <c r="F75" s="41">
        <f t="shared" si="13"/>
        <v>0.12747387030531143</v>
      </c>
      <c r="G75" s="47">
        <f t="shared" si="10"/>
        <v>0.26457303238730434</v>
      </c>
    </row>
    <row r="76" spans="1:7" ht="15" customHeight="1">
      <c r="A76" s="59">
        <f t="shared" si="11"/>
        <v>2053</v>
      </c>
      <c r="B76" s="87">
        <f t="shared" si="7"/>
        <v>0.46006265908115296</v>
      </c>
      <c r="C76" s="58">
        <f t="shared" si="12"/>
        <v>5.4435995329014497E-2</v>
      </c>
      <c r="D76" s="69">
        <f t="shared" si="8"/>
        <v>4.341612390485496</v>
      </c>
      <c r="E76" s="86">
        <f t="shared" si="9"/>
        <v>0.23633999180885992</v>
      </c>
      <c r="F76" s="41">
        <f t="shared" si="13"/>
        <v>0.12748986744814725</v>
      </c>
      <c r="G76" s="47">
        <f t="shared" si="10"/>
        <v>0.26469779303137447</v>
      </c>
    </row>
    <row r="77" spans="1:7" ht="15" customHeight="1">
      <c r="A77" s="59">
        <f t="shared" si="11"/>
        <v>2054</v>
      </c>
      <c r="B77" s="87">
        <f t="shared" si="7"/>
        <v>0.46007369160411288</v>
      </c>
      <c r="C77" s="58">
        <f t="shared" si="12"/>
        <v>5.4436228789971994E-2</v>
      </c>
      <c r="D77" s="69">
        <f t="shared" si="8"/>
        <v>4.3473757372895356</v>
      </c>
      <c r="E77" s="86">
        <f t="shared" si="9"/>
        <v>0.23665474027106634</v>
      </c>
      <c r="F77" s="41">
        <f t="shared" si="13"/>
        <v>0.12750562788250716</v>
      </c>
      <c r="G77" s="47">
        <f t="shared" si="10"/>
        <v>0.26482070760191678</v>
      </c>
    </row>
    <row r="78" spans="1:7" ht="15" customHeight="1">
      <c r="A78" s="59">
        <f t="shared" si="11"/>
        <v>2055</v>
      </c>
      <c r="B78" s="87">
        <f t="shared" si="7"/>
        <v>0.4600888667598535</v>
      </c>
      <c r="C78" s="58">
        <f t="shared" si="12"/>
        <v>5.44365499138348E-2</v>
      </c>
      <c r="D78" s="69">
        <f t="shared" si="8"/>
        <v>4.3529974369377848</v>
      </c>
      <c r="E78" s="86">
        <f t="shared" si="9"/>
        <v>0.23696216225065866</v>
      </c>
      <c r="F78" s="41">
        <f t="shared" si="13"/>
        <v>0.12752115511094805</v>
      </c>
      <c r="G78" s="47">
        <f t="shared" si="10"/>
        <v>0.26494180341513751</v>
      </c>
    </row>
    <row r="79" spans="1:7" ht="15" customHeight="1">
      <c r="A79" s="59">
        <f t="shared" si="11"/>
        <v>2056</v>
      </c>
      <c r="B79" s="87">
        <f t="shared" si="7"/>
        <v>0.46010799041522848</v>
      </c>
      <c r="C79" s="58">
        <f t="shared" si="12"/>
        <v>5.4436954592520799E-2</v>
      </c>
      <c r="D79" s="69">
        <f t="shared" si="8"/>
        <v>4.358481120669973</v>
      </c>
      <c r="E79" s="86">
        <f t="shared" si="9"/>
        <v>0.23726243885827047</v>
      </c>
      <c r="F79" s="41">
        <f t="shared" si="13"/>
        <v>0.12753645258419974</v>
      </c>
      <c r="G79" s="47">
        <f t="shared" si="10"/>
        <v>0.26506110738304672</v>
      </c>
    </row>
    <row r="80" spans="1:7" ht="15" customHeight="1">
      <c r="A80" s="59">
        <f t="shared" si="11"/>
        <v>2057</v>
      </c>
      <c r="B80" s="87">
        <f t="shared" si="7"/>
        <v>0.4601308759800703</v>
      </c>
      <c r="C80" s="58">
        <f t="shared" si="12"/>
        <v>5.4437438877566052E-2</v>
      </c>
      <c r="D80" s="69">
        <f t="shared" si="8"/>
        <v>4.3638303241772105</v>
      </c>
      <c r="E80" s="86">
        <f t="shared" si="9"/>
        <v>0.23755574654446615</v>
      </c>
      <c r="F80" s="41">
        <f t="shared" si="13"/>
        <v>0.12755152370193182</v>
      </c>
      <c r="G80" s="47">
        <f t="shared" si="10"/>
        <v>0.26517864601944008</v>
      </c>
    </row>
    <row r="81" spans="1:14" ht="15" customHeight="1">
      <c r="A81" s="59">
        <f t="shared" si="11"/>
        <v>2058</v>
      </c>
      <c r="B81" s="87">
        <f t="shared" si="7"/>
        <v>0.46015734409857467</v>
      </c>
      <c r="C81" s="58">
        <f t="shared" si="12"/>
        <v>5.4437998973594096E-2</v>
      </c>
      <c r="D81" s="69">
        <f t="shared" si="8"/>
        <v>4.3690484901548077</v>
      </c>
      <c r="E81" s="86">
        <f t="shared" si="9"/>
        <v>0.23784225722263025</v>
      </c>
      <c r="F81" s="41">
        <f t="shared" si="13"/>
        <v>0.1275663718135093</v>
      </c>
      <c r="G81" s="47">
        <f t="shared" si="10"/>
        <v>0.26529444544579045</v>
      </c>
    </row>
    <row r="82" spans="1:14" ht="15" customHeight="1">
      <c r="A82" s="59">
        <f t="shared" si="11"/>
        <v>2059</v>
      </c>
      <c r="B82" s="87">
        <f t="shared" si="7"/>
        <v>0.46018722235531162</v>
      </c>
      <c r="C82" s="58">
        <f t="shared" si="12"/>
        <v>5.4438631232094858E-2</v>
      </c>
      <c r="D82" s="69">
        <f t="shared" si="8"/>
        <v>4.3741389707863005</v>
      </c>
      <c r="E82" s="86">
        <f t="shared" si="9"/>
        <v>0.23812213838857035</v>
      </c>
      <c r="F82" s="41">
        <f t="shared" si="13"/>
        <v>0.12758100021873686</v>
      </c>
      <c r="G82" s="47">
        <f t="shared" si="10"/>
        <v>0.26540853139705323</v>
      </c>
      <c r="I82" s="81"/>
      <c r="J82" s="81"/>
      <c r="K82" s="81"/>
      <c r="L82" s="81"/>
      <c r="M82" s="81"/>
      <c r="N82" s="81"/>
    </row>
    <row r="83" spans="1:14" ht="15" customHeight="1">
      <c r="A83" s="59">
        <f t="shared" si="11"/>
        <v>2060</v>
      </c>
      <c r="B83" s="87">
        <f t="shared" si="7"/>
        <v>0.46022034499504239</v>
      </c>
      <c r="C83" s="58">
        <f t="shared" si="12"/>
        <v>5.4439332145495581E-2</v>
      </c>
      <c r="D83" s="69">
        <f t="shared" si="8"/>
        <v>4.3791050301605425</v>
      </c>
      <c r="E83" s="86">
        <f t="shared" si="9"/>
        <v>0.23839555323692022</v>
      </c>
      <c r="F83" s="41">
        <f t="shared" si="13"/>
        <v>0.12759541216859224</v>
      </c>
      <c r="G83" s="47">
        <f t="shared" si="10"/>
        <v>0.26552092922738568</v>
      </c>
    </row>
    <row r="84" spans="1:14" ht="15" customHeight="1">
      <c r="A84" s="59">
        <f t="shared" si="11"/>
        <v>2061</v>
      </c>
      <c r="B84" s="87">
        <f t="shared" si="7"/>
        <v>0.46025655265557835</v>
      </c>
      <c r="C84" s="58">
        <f t="shared" si="12"/>
        <v>5.444009834150787E-2</v>
      </c>
      <c r="D84" s="69">
        <f t="shared" si="8"/>
        <v>4.3839498466236719</v>
      </c>
      <c r="E84" s="86">
        <f t="shared" si="9"/>
        <v>0.23866266077443105</v>
      </c>
      <c r="F84" s="41">
        <f t="shared" si="13"/>
        <v>0.12760961086594874</v>
      </c>
      <c r="G84" s="47">
        <f t="shared" si="10"/>
        <v>0.26563166391578186</v>
      </c>
      <c r="I84" s="74"/>
    </row>
    <row r="85" spans="1:14" ht="15" customHeight="1">
      <c r="A85" s="59">
        <f t="shared" si="11"/>
        <v>2062</v>
      </c>
      <c r="B85" s="87">
        <f t="shared" si="7"/>
        <v>0.460295692112965</v>
      </c>
      <c r="C85" s="58">
        <f t="shared" si="12"/>
        <v>5.4440926577735499E-2</v>
      </c>
      <c r="D85" s="69">
        <f t="shared" si="8"/>
        <v>4.3886765150677238</v>
      </c>
      <c r="E85" s="86">
        <f t="shared" si="9"/>
        <v>0.23892361593023406</v>
      </c>
      <c r="F85" s="41">
        <f t="shared" si="13"/>
        <v>0.12762359946628693</v>
      </c>
      <c r="G85" s="47">
        <f t="shared" si="10"/>
        <v>0.26574076007162323</v>
      </c>
      <c r="H85" s="73"/>
      <c r="I85" s="72"/>
    </row>
    <row r="86" spans="1:14" ht="15" customHeight="1">
      <c r="A86" s="59">
        <f t="shared" si="11"/>
        <v>2063</v>
      </c>
      <c r="B86" s="87">
        <f t="shared" si="7"/>
        <v>0.46033761603831969</v>
      </c>
      <c r="C86" s="58">
        <f t="shared" si="12"/>
        <v>5.4441813736528719E-2</v>
      </c>
      <c r="D86" s="69">
        <f t="shared" si="8"/>
        <v>4.3932880491575981</v>
      </c>
      <c r="E86" s="86">
        <f t="shared" si="9"/>
        <v>0.23917856966315557</v>
      </c>
      <c r="F86" s="41">
        <f t="shared" si="13"/>
        <v>0.12763738107839603</v>
      </c>
      <c r="G86" s="47">
        <f t="shared" si="10"/>
        <v>0.26584824194014844</v>
      </c>
    </row>
    <row r="87" spans="1:14" ht="15" customHeight="1">
      <c r="A87" s="59">
        <f t="shared" si="11"/>
        <v>2064</v>
      </c>
      <c r="B87" s="87">
        <f t="shared" si="7"/>
        <v>0.46038218276569437</v>
      </c>
      <c r="C87" s="58">
        <f t="shared" si="12"/>
        <v>5.4442756820072102E-2</v>
      </c>
      <c r="D87" s="69">
        <f t="shared" si="8"/>
        <v>4.3977873834980494</v>
      </c>
      <c r="E87" s="86">
        <f t="shared" si="9"/>
        <v>0.23942766906616547</v>
      </c>
      <c r="F87" s="41">
        <f t="shared" si="13"/>
        <v>0.12765095876506474</v>
      </c>
      <c r="G87" s="47">
        <f t="shared" si="10"/>
        <v>0.26595413340784091</v>
      </c>
    </row>
    <row r="88" spans="1:14" ht="15" customHeight="1">
      <c r="A88" s="59">
        <f t="shared" si="11"/>
        <v>2065</v>
      </c>
      <c r="B88" s="87">
        <f t="shared" si="7"/>
        <v>0.46042925607037377</v>
      </c>
      <c r="C88" s="58">
        <f t="shared" si="12"/>
        <v>5.4443752945692953E-2</v>
      </c>
      <c r="D88" s="69">
        <f t="shared" si="8"/>
        <v>4.4021773757423288</v>
      </c>
      <c r="E88" s="86">
        <f t="shared" si="9"/>
        <v>0.2396710574680343</v>
      </c>
      <c r="F88" s="41">
        <f t="shared" si="13"/>
        <v>0.12766433554376189</v>
      </c>
      <c r="G88" s="47">
        <f t="shared" si="10"/>
        <v>0.26605845800773803</v>
      </c>
    </row>
    <row r="89" spans="1:14" ht="15" customHeight="1">
      <c r="A89" s="59">
        <f t="shared" si="11"/>
        <v>2066</v>
      </c>
      <c r="B89" s="87">
        <f t="shared" si="7"/>
        <v>0.46047870495705495</v>
      </c>
      <c r="C89" s="58">
        <f t="shared" si="12"/>
        <v>5.4444799341379031E-2</v>
      </c>
      <c r="D89" s="69">
        <f t="shared" si="8"/>
        <v>4.4064608086440566</v>
      </c>
      <c r="E89" s="86">
        <f t="shared" si="9"/>
        <v>0.23990887453227644</v>
      </c>
      <c r="F89" s="41">
        <f t="shared" si="13"/>
        <v>0.12767751438730715</v>
      </c>
      <c r="G89" s="47">
        <f t="shared" si="10"/>
        <v>0.26616123892466037</v>
      </c>
    </row>
    <row r="90" spans="1:14" ht="15" customHeight="1">
      <c r="A90" s="59">
        <f t="shared" si="11"/>
        <v>2067</v>
      </c>
      <c r="B90" s="87">
        <f t="shared" si="7"/>
        <v>0.46053040345739021</v>
      </c>
      <c r="C90" s="58">
        <f t="shared" si="12"/>
        <v>5.4445893341494259E-2</v>
      </c>
      <c r="D90" s="69">
        <f t="shared" si="8"/>
        <v>4.4106403920538559</v>
      </c>
      <c r="E90" s="86">
        <f t="shared" si="9"/>
        <v>0.24014125635345066</v>
      </c>
      <c r="F90" s="41">
        <f t="shared" si="13"/>
        <v>0.12769049822453146</v>
      </c>
      <c r="G90" s="47">
        <f t="shared" si="10"/>
        <v>0.26626249900036469</v>
      </c>
    </row>
    <row r="91" spans="1:14" ht="15" customHeight="1">
      <c r="A91" s="59">
        <f t="shared" si="11"/>
        <v>2068</v>
      </c>
      <c r="B91" s="87">
        <f t="shared" si="7"/>
        <v>0.46058423043640512</v>
      </c>
      <c r="C91" s="58">
        <f t="shared" si="12"/>
        <v>5.4447032382682364E-2</v>
      </c>
      <c r="D91" s="69">
        <f t="shared" si="8"/>
        <v>4.4147187648622443</v>
      </c>
      <c r="E91" s="86">
        <f t="shared" si="9"/>
        <v>0.2403683355508901</v>
      </c>
      <c r="F91" s="41">
        <f t="shared" si="13"/>
        <v>0.12770328994092817</v>
      </c>
      <c r="G91" s="47">
        <f t="shared" si="10"/>
        <v>0.2663622607386199</v>
      </c>
    </row>
    <row r="92" spans="1:14" ht="15" customHeight="1">
      <c r="A92" s="59">
        <f t="shared" si="11"/>
        <v>2069</v>
      </c>
      <c r="B92" s="87">
        <f t="shared" si="7"/>
        <v>0.46064006940733215</v>
      </c>
      <c r="C92" s="58">
        <f t="shared" si="12"/>
        <v>5.4448213999948487E-2</v>
      </c>
      <c r="D92" s="69">
        <f t="shared" si="8"/>
        <v>4.4186984968902463</v>
      </c>
      <c r="E92" s="86">
        <f t="shared" si="9"/>
        <v>0.24059024135993085</v>
      </c>
      <c r="F92" s="41">
        <f t="shared" si="13"/>
        <v>0.1277158923792942</v>
      </c>
      <c r="G92" s="47">
        <f t="shared" si="10"/>
        <v>0.26646054631020843</v>
      </c>
    </row>
    <row r="93" spans="1:14" ht="15" customHeight="1">
      <c r="A93" s="59">
        <f t="shared" si="11"/>
        <v>2070</v>
      </c>
      <c r="B93" s="87">
        <f t="shared" si="7"/>
        <v>0.46069780835443203</v>
      </c>
      <c r="C93" s="58">
        <f t="shared" si="12"/>
        <v>5.4449435822909911E-2</v>
      </c>
      <c r="D93" s="69">
        <f t="shared" si="8"/>
        <v>4.4225820907291249</v>
      </c>
      <c r="E93" s="86">
        <f t="shared" si="9"/>
        <v>0.24080709972070621</v>
      </c>
      <c r="F93" s="41">
        <f t="shared" si="13"/>
        <v>0.12772830834036186</v>
      </c>
      <c r="G93" s="47">
        <f t="shared" si="10"/>
        <v>0.26655737755785347</v>
      </c>
    </row>
    <row r="94" spans="1:14" ht="15" customHeight="1">
      <c r="A94" s="59">
        <f t="shared" si="11"/>
        <v>2071</v>
      </c>
      <c r="B94" s="87">
        <f t="shared" si="7"/>
        <v>0.4607573395633946</v>
      </c>
      <c r="C94" s="58">
        <f t="shared" si="12"/>
        <v>5.4450695572207136E-2</v>
      </c>
      <c r="D94" s="69">
        <f t="shared" si="8"/>
        <v>4.426371983530629</v>
      </c>
      <c r="E94" s="86">
        <f t="shared" si="9"/>
        <v>0.24101903336457295</v>
      </c>
      <c r="F94" s="41">
        <f t="shared" si="13"/>
        <v>0.12774054058342113</v>
      </c>
      <c r="G94" s="47">
        <f t="shared" si="10"/>
        <v>0.26665277600107307</v>
      </c>
    </row>
    <row r="95" spans="1:14" ht="15" customHeight="1">
      <c r="A95" s="59">
        <f t="shared" si="11"/>
        <v>2072</v>
      </c>
      <c r="B95" s="87">
        <f t="shared" si="7"/>
        <v>0.46081855945893974</v>
      </c>
      <c r="C95" s="58">
        <f t="shared" si="12"/>
        <v>5.4451991056067336E-2</v>
      </c>
      <c r="D95" s="69">
        <f t="shared" si="8"/>
        <v>4.4300705487490752</v>
      </c>
      <c r="E95" s="86">
        <f t="shared" si="9"/>
        <v>0.24122616189823196</v>
      </c>
      <c r="F95" s="41">
        <f t="shared" si="13"/>
        <v>0.1277525918269331</v>
      </c>
      <c r="G95" s="47">
        <f t="shared" si="10"/>
        <v>0.26674676284096266</v>
      </c>
    </row>
    <row r="96" spans="1:14" ht="15" customHeight="1">
      <c r="A96" s="59">
        <f t="shared" si="11"/>
        <v>2073</v>
      </c>
      <c r="B96" s="87">
        <f t="shared" si="7"/>
        <v>0.46088136844925848</v>
      </c>
      <c r="C96" s="58">
        <f t="shared" si="12"/>
        <v>5.4453320167012542E-2</v>
      </c>
      <c r="D96" s="69">
        <f t="shared" si="8"/>
        <v>4.433680097836584</v>
      </c>
      <c r="E96" s="86">
        <f t="shared" si="9"/>
        <v>0.241428601885607</v>
      </c>
      <c r="F96" s="41">
        <f t="shared" si="13"/>
        <v>0.12776446474913397</v>
      </c>
      <c r="G96" s="47">
        <f t="shared" si="10"/>
        <v>0.26683935896490674</v>
      </c>
    </row>
    <row r="97" spans="1:7" ht="15" customHeight="1">
      <c r="A97" s="59">
        <f t="shared" si="11"/>
        <v>2074</v>
      </c>
      <c r="B97" s="87">
        <f t="shared" si="7"/>
        <v>0.46094567077695686</v>
      </c>
      <c r="C97" s="58">
        <f t="shared" si="12"/>
        <v>5.4454680878705461E-2</v>
      </c>
      <c r="D97" s="69">
        <f t="shared" si="8"/>
        <v>4.4372028818927216</v>
      </c>
      <c r="E97" s="86">
        <f t="shared" si="9"/>
        <v>0.24162646692754036</v>
      </c>
      <c r="F97" s="41">
        <f t="shared" si="13"/>
        <v>0.12777616198863029</v>
      </c>
      <c r="G97" s="47">
        <f t="shared" si="10"/>
        <v>0.26693058495122068</v>
      </c>
    </row>
    <row r="98" spans="1:7" ht="15" customHeight="1">
      <c r="A98" s="59">
        <f t="shared" si="11"/>
        <v>2075</v>
      </c>
      <c r="B98" s="87">
        <f t="shared" si="7"/>
        <v>0.46101137437618311</v>
      </c>
      <c r="C98" s="58">
        <f t="shared" si="12"/>
        <v>5.4456071242926056E-2</v>
      </c>
      <c r="D98" s="69">
        <f t="shared" si="8"/>
        <v>4.4406410932697975</v>
      </c>
      <c r="E98" s="86">
        <f t="shared" si="9"/>
        <v>0.24181986773936515</v>
      </c>
      <c r="F98" s="41">
        <f t="shared" si="13"/>
        <v>0.12778768614498534</v>
      </c>
      <c r="G98" s="47">
        <f t="shared" si="10"/>
        <v>0.26702046107372435</v>
      </c>
    </row>
    <row r="99" spans="1:7" ht="15" customHeight="1">
      <c r="A99" s="59">
        <f t="shared" si="11"/>
        <v>2076</v>
      </c>
      <c r="B99" s="87">
        <f t="shared" si="7"/>
        <v>0.46107839073563772</v>
      </c>
      <c r="C99" s="58">
        <f t="shared" si="12"/>
        <v>5.4457489386672789E-2</v>
      </c>
      <c r="D99" s="69">
        <f t="shared" si="8"/>
        <v>4.4439968671350023</v>
      </c>
      <c r="E99" s="86">
        <f t="shared" si="9"/>
        <v>0.24200891222641152</v>
      </c>
      <c r="F99" s="41">
        <f t="shared" si="13"/>
        <v>0.12779903977929685</v>
      </c>
      <c r="G99" s="47">
        <f t="shared" si="10"/>
        <v>0.2671090073062472</v>
      </c>
    </row>
    <row r="100" spans="1:7" ht="15" customHeight="1">
      <c r="A100" s="59">
        <f t="shared" si="11"/>
        <v>2077</v>
      </c>
      <c r="B100" s="87">
        <f t="shared" si="7"/>
        <v>0.46114663476718326</v>
      </c>
      <c r="C100" s="58">
        <f t="shared" si="12"/>
        <v>5.4458933509382162E-2</v>
      </c>
      <c r="D100" s="69">
        <f t="shared" si="8"/>
        <v>4.4472722829905633</v>
      </c>
      <c r="E100" s="86">
        <f t="shared" si="9"/>
        <v>0.2421937055575013</v>
      </c>
      <c r="F100" s="41">
        <f t="shared" si="13"/>
        <v>0.12781022541476622</v>
      </c>
      <c r="G100" s="47">
        <f t="shared" si="10"/>
        <v>0.26719624332706782</v>
      </c>
    </row>
    <row r="101" spans="1:7" ht="15" customHeight="1">
      <c r="A101" s="59">
        <f t="shared" si="11"/>
        <v>2078</v>
      </c>
      <c r="B101" s="87">
        <f t="shared" si="7"/>
        <v>0.46121602467978701</v>
      </c>
      <c r="C101" s="58">
        <f t="shared" si="12"/>
        <v>5.4460401880261244E-2</v>
      </c>
      <c r="D101" s="69">
        <f t="shared" si="8"/>
        <v>4.4504693661530439</v>
      </c>
      <c r="E101" s="86">
        <f t="shared" si="9"/>
        <v>0.24237435023648629</v>
      </c>
      <c r="F101" s="41">
        <f t="shared" si="13"/>
        <v>0.12782124553725926</v>
      </c>
      <c r="G101" s="47">
        <f t="shared" si="10"/>
        <v>0.26728218852328656</v>
      </c>
    </row>
    <row r="102" spans="1:7" ht="15" customHeight="1">
      <c r="A102" s="59">
        <f t="shared" si="11"/>
        <v>2079</v>
      </c>
      <c r="B102" s="87">
        <f t="shared" si="7"/>
        <v>0.46128648185854149</v>
      </c>
      <c r="C102" s="58">
        <f t="shared" si="12"/>
        <v>5.4461892835727589E-2</v>
      </c>
      <c r="D102" s="69">
        <f t="shared" si="8"/>
        <v>4.4535900891929012</v>
      </c>
      <c r="E102" s="86">
        <f t="shared" si="9"/>
        <v>0.24255094617188228</v>
      </c>
      <c r="F102" s="41">
        <f t="shared" si="13"/>
        <v>0.12783210259585859</v>
      </c>
      <c r="G102" s="47">
        <f t="shared" si="10"/>
        <v>0.26736686199513443</v>
      </c>
    </row>
    <row r="103" spans="1:7" ht="15" customHeight="1">
      <c r="A103" s="59">
        <f t="shared" si="11"/>
        <v>2080</v>
      </c>
      <c r="B103" s="87">
        <f t="shared" si="7"/>
        <v>0.46135793074852716</v>
      </c>
      <c r="C103" s="58">
        <f t="shared" si="12"/>
        <v>5.4463404776951621E-2</v>
      </c>
      <c r="D103" s="69">
        <f t="shared" si="8"/>
        <v>4.4566363733353693</v>
      </c>
      <c r="E103" s="86">
        <f t="shared" si="9"/>
        <v>0.24272359074464991</v>
      </c>
      <c r="F103" s="41">
        <f t="shared" si="13"/>
        <v>0.12784279900340784</v>
      </c>
      <c r="G103" s="47">
        <f t="shared" si="10"/>
        <v>0.26745028256021791</v>
      </c>
    </row>
    <row r="104" spans="1:7" ht="15" customHeight="1">
      <c r="A104" s="59">
        <f t="shared" si="11"/>
        <v>2081</v>
      </c>
      <c r="B104" s="87">
        <f t="shared" si="7"/>
        <v>0.46143029874328984</v>
      </c>
      <c r="C104" s="58">
        <f t="shared" si="12"/>
        <v>5.446493616749673E-2</v>
      </c>
      <c r="D104" s="69">
        <f t="shared" si="8"/>
        <v>4.4596100898237125</v>
      </c>
      <c r="E104" s="86">
        <f t="shared" si="9"/>
        <v>0.24289237887417287</v>
      </c>
      <c r="F104" s="41">
        <f t="shared" si="13"/>
        <v>0.12785333713704816</v>
      </c>
      <c r="G104" s="47">
        <f t="shared" si="10"/>
        <v>0.26753246875770076</v>
      </c>
    </row>
    <row r="105" spans="1:7" ht="15" customHeight="1">
      <c r="A105" s="59">
        <f t="shared" si="11"/>
        <v>2082</v>
      </c>
      <c r="B105" s="87">
        <f t="shared" si="7"/>
        <v>0.46150351607771983</v>
      </c>
      <c r="C105" s="58">
        <f t="shared" si="12"/>
        <v>5.4466485531052419E-2</v>
      </c>
      <c r="D105" s="69">
        <f t="shared" si="8"/>
        <v>4.4625130612458763</v>
      </c>
      <c r="E105" s="86">
        <f t="shared" si="9"/>
        <v>0.24305740308248097</v>
      </c>
      <c r="F105" s="41">
        <f t="shared" si="13"/>
        <v>0.12786371933874624</v>
      </c>
      <c r="G105" s="47">
        <f t="shared" si="10"/>
        <v>0.26761343885242406</v>
      </c>
    </row>
    <row r="106" spans="1:7" ht="15" customHeight="1">
      <c r="A106" s="59">
        <f t="shared" si="11"/>
        <v>2083</v>
      </c>
      <c r="B106" s="87">
        <f t="shared" si="7"/>
        <v>0.46157751572513173</v>
      </c>
      <c r="C106" s="58">
        <f t="shared" si="12"/>
        <v>5.4468051449256455E-2</v>
      </c>
      <c r="D106" s="69">
        <f t="shared" si="8"/>
        <v>4.4653470628255088</v>
      </c>
      <c r="E106" s="86">
        <f t="shared" si="9"/>
        <v>0.243218753556766</v>
      </c>
      <c r="F106" s="41">
        <f t="shared" si="13"/>
        <v>0.12787394791581488</v>
      </c>
      <c r="G106" s="47">
        <f t="shared" si="10"/>
        <v>0.26769321083896574</v>
      </c>
    </row>
    <row r="107" spans="1:7" ht="15" customHeight="1">
      <c r="A107" s="59">
        <f t="shared" si="11"/>
        <v>2084</v>
      </c>
      <c r="B107" s="87">
        <f t="shared" si="7"/>
        <v>0.46165223329835336</v>
      </c>
      <c r="C107" s="58">
        <f t="shared" si="12"/>
        <v>5.4469632559601716E-2</v>
      </c>
      <c r="D107" s="69">
        <f t="shared" si="8"/>
        <v>4.4681138236783307</v>
      </c>
      <c r="E107" s="86">
        <f t="shared" si="9"/>
        <v>0.24337651821023573</v>
      </c>
      <c r="F107" s="41">
        <f t="shared" si="13"/>
        <v>0.12788402514142574</v>
      </c>
      <c r="G107" s="47">
        <f t="shared" si="10"/>
        <v>0.26777180244563914</v>
      </c>
    </row>
    <row r="108" spans="1:7" ht="15" customHeight="1">
      <c r="A108" s="59">
        <f t="shared" si="11"/>
        <v>2085</v>
      </c>
      <c r="B108" s="87">
        <f t="shared" si="7"/>
        <v>0.46172760695464349</v>
      </c>
      <c r="C108" s="58">
        <f t="shared" si="12"/>
        <v>5.4471227553424206E-2</v>
      </c>
      <c r="D108" s="69">
        <f t="shared" si="8"/>
        <v>4.4708150280347825</v>
      </c>
      <c r="E108" s="86">
        <f t="shared" si="9"/>
        <v>0.24353078274135126</v>
      </c>
      <c r="F108" s="41">
        <f t="shared" si="13"/>
        <v>0.12789395325511452</v>
      </c>
      <c r="G108" s="47">
        <f t="shared" si="10"/>
        <v>0.26784923113843306</v>
      </c>
    </row>
    <row r="109" spans="1:7" ht="15" customHeight="1">
      <c r="A109" s="59">
        <f t="shared" si="11"/>
        <v>2086</v>
      </c>
      <c r="B109" s="87">
        <f t="shared" si="7"/>
        <v>0.46180357730426669</v>
      </c>
      <c r="C109" s="58">
        <f t="shared" si="12"/>
        <v>5.4472835173968386E-2</v>
      </c>
      <c r="D109" s="69">
        <f t="shared" si="8"/>
        <v>4.4734523164298601</v>
      </c>
      <c r="E109" s="86">
        <f t="shared" si="9"/>
        <v>0.24368163069149085</v>
      </c>
      <c r="F109" s="41">
        <f t="shared" si="13"/>
        <v>0.12790373446327874</v>
      </c>
      <c r="G109" s="47">
        <f t="shared" si="10"/>
        <v>0.26792551412489374</v>
      </c>
    </row>
    <row r="110" spans="1:7" ht="15" customHeight="1">
      <c r="A110" s="59">
        <f t="shared" si="11"/>
        <v>2087</v>
      </c>
      <c r="B110" s="87">
        <f t="shared" si="7"/>
        <v>0.46188008732256308</v>
      </c>
      <c r="C110" s="58">
        <f t="shared" si="12"/>
        <v>5.447445421452643E-2</v>
      </c>
      <c r="D110" s="69">
        <f t="shared" si="8"/>
        <v>4.4760272868610294</v>
      </c>
      <c r="E110" s="86">
        <f t="shared" si="9"/>
        <v>0.24382914350108209</v>
      </c>
      <c r="F110" s="41">
        <f t="shared" si="13"/>
        <v>0.12791337093966804</v>
      </c>
      <c r="G110" s="47">
        <f t="shared" si="10"/>
        <v>0.26800066835794845</v>
      </c>
    </row>
    <row r="111" spans="1:7" ht="15" customHeight="1">
      <c r="A111" s="59">
        <f t="shared" si="11"/>
        <v>2088</v>
      </c>
      <c r="B111" s="87">
        <f t="shared" si="7"/>
        <v>0.4619570822653602</v>
      </c>
      <c r="C111" s="58">
        <f t="shared" si="12"/>
        <v>5.4476083516648274E-2</v>
      </c>
      <c r="D111" s="69">
        <f t="shared" si="8"/>
        <v>4.4785414959150751</v>
      </c>
      <c r="E111" s="86">
        <f t="shared" si="9"/>
        <v>0.24397340056424452</v>
      </c>
      <c r="F111" s="41">
        <f t="shared" si="13"/>
        <v>0.12792286482586712</v>
      </c>
      <c r="G111" s="47">
        <f t="shared" si="10"/>
        <v>0.26807471053967324</v>
      </c>
    </row>
    <row r="112" spans="1:7" ht="15" customHeight="1">
      <c r="A112" s="59">
        <f t="shared" si="11"/>
        <v>2089</v>
      </c>
      <c r="B112" s="87">
        <f t="shared" si="7"/>
        <v>0.46203450958757947</v>
      </c>
      <c r="C112" s="58">
        <f t="shared" si="12"/>
        <v>5.4477721968419227E-2</v>
      </c>
      <c r="D112" s="69">
        <f t="shared" si="8"/>
        <v>4.4809964598647296</v>
      </c>
      <c r="E112" s="86">
        <f t="shared" si="9"/>
        <v>0.24411447928198157</v>
      </c>
      <c r="F112" s="41">
        <f t="shared" si="13"/>
        <v>0.12793221823177198</v>
      </c>
      <c r="G112" s="47">
        <f t="shared" si="10"/>
        <v>0.2681476571250051</v>
      </c>
    </row>
    <row r="113" spans="1:7" ht="15" customHeight="1">
      <c r="A113" s="59">
        <f t="shared" si="11"/>
        <v>2090</v>
      </c>
      <c r="B113" s="87">
        <f t="shared" si="7"/>
        <v>0.46211231886490023</v>
      </c>
      <c r="C113" s="58">
        <f t="shared" si="12"/>
        <v>5.44793685028023E-2</v>
      </c>
      <c r="D113" s="69">
        <f t="shared" si="8"/>
        <v>4.4833936557358962</v>
      </c>
      <c r="E113" s="86">
        <f t="shared" si="9"/>
        <v>0.24425245511396185</v>
      </c>
      <c r="F113" s="41">
        <f t="shared" si="13"/>
        <v>0.12794143323605855</v>
      </c>
      <c r="G113" s="47">
        <f t="shared" si="10"/>
        <v>0.26821952432539853</v>
      </c>
    </row>
    <row r="114" spans="1:7" ht="15" customHeight="1">
      <c r="A114" s="59">
        <f t="shared" si="11"/>
        <v>2091</v>
      </c>
      <c r="B114" s="87">
        <f t="shared" si="7"/>
        <v>0.46219046171834899</v>
      </c>
      <c r="C114" s="58">
        <f t="shared" si="12"/>
        <v>5.44810220960424E-2</v>
      </c>
      <c r="D114" s="69">
        <f t="shared" si="8"/>
        <v>4.4857345223462595</v>
      </c>
      <c r="E114" s="86">
        <f t="shared" si="9"/>
        <v>0.24438740162892678</v>
      </c>
      <c r="F114" s="41">
        <f t="shared" si="13"/>
        <v>0.1279505118866448</v>
      </c>
      <c r="G114" s="47">
        <f t="shared" si="10"/>
        <v>0.26829032811242814</v>
      </c>
    </row>
    <row r="115" spans="1:7" ht="15" customHeight="1">
      <c r="A115" s="59">
        <f t="shared" si="11"/>
        <v>2092</v>
      </c>
      <c r="B115" s="87">
        <f t="shared" si="7"/>
        <v>0.46226889174169006</v>
      </c>
      <c r="C115" s="58">
        <f t="shared" si="12"/>
        <v>5.4482681766129859E-2</v>
      </c>
      <c r="D115" s="69">
        <f t="shared" si="8"/>
        <v>4.4880204613160544</v>
      </c>
      <c r="E115" s="86">
        <f t="shared" si="9"/>
        <v>0.2445193905537619</v>
      </c>
      <c r="F115" s="41">
        <f t="shared" si="13"/>
        <v>0.12795945620114585</v>
      </c>
      <c r="G115" s="47">
        <f t="shared" si="10"/>
        <v>0.26836008422133895</v>
      </c>
    </row>
    <row r="116" spans="1:7" ht="15" customHeight="1">
      <c r="A116" s="59">
        <f t="shared" si="11"/>
        <v>2093</v>
      </c>
      <c r="B116" s="87">
        <f t="shared" si="7"/>
        <v>0.46234756443149749</v>
      </c>
      <c r="C116" s="58">
        <f t="shared" si="12"/>
        <v>5.4484346571320674E-2</v>
      </c>
      <c r="D116" s="69">
        <f t="shared" si="8"/>
        <v>4.4902528380517515</v>
      </c>
      <c r="E116" s="86">
        <f t="shared" si="9"/>
        <v>0.24464849182126788</v>
      </c>
      <c r="F116" s="41">
        <f t="shared" si="13"/>
        <v>0.12796826816732224</v>
      </c>
      <c r="G116" s="47">
        <f t="shared" si="10"/>
        <v>0.26842880815454206</v>
      </c>
    </row>
    <row r="117" spans="1:7" ht="15" customHeight="1">
      <c r="A117" s="59">
        <f t="shared" si="11"/>
        <v>2094</v>
      </c>
      <c r="B117" s="87">
        <f t="shared" si="7"/>
        <v>0.46242643711979831</v>
      </c>
      <c r="C117" s="58">
        <f t="shared" si="12"/>
        <v>5.4486015608711122E-2</v>
      </c>
      <c r="D117" s="69">
        <f t="shared" si="8"/>
        <v>4.4924329827033791</v>
      </c>
      <c r="E117" s="86">
        <f t="shared" si="9"/>
        <v>0.24477477361666497</v>
      </c>
      <c r="F117" s="41">
        <f t="shared" si="13"/>
        <v>0.12797694974352181</v>
      </c>
      <c r="G117" s="47">
        <f t="shared" si="10"/>
        <v>0.26849651518506124</v>
      </c>
    </row>
    <row r="118" spans="1:7" ht="15" customHeight="1">
      <c r="A118" s="59">
        <f t="shared" si="11"/>
        <v>2095</v>
      </c>
      <c r="B118" s="87">
        <f t="shared" si="7"/>
        <v>0.46250546890917671</v>
      </c>
      <c r="C118" s="58">
        <f t="shared" si="12"/>
        <v>5.4487688012864556E-2</v>
      </c>
      <c r="D118" s="69">
        <f t="shared" si="8"/>
        <v>4.4945621910962066</v>
      </c>
      <c r="E118" s="86">
        <f t="shared" si="9"/>
        <v>0.24489830242286703</v>
      </c>
      <c r="F118" s="41">
        <f t="shared" si="13"/>
        <v>0.12798550285911492</v>
      </c>
      <c r="G118" s="47">
        <f t="shared" si="10"/>
        <v>0.26856322035992608</v>
      </c>
    </row>
    <row r="119" spans="1:7" ht="15" customHeight="1">
      <c r="A119" s="59">
        <f t="shared" si="11"/>
        <v>2096</v>
      </c>
      <c r="B119" s="87">
        <f t="shared" si="7"/>
        <v>0.46258462061023964</v>
      </c>
      <c r="C119" s="58">
        <f t="shared" si="12"/>
        <v>5.4489362954488058E-2</v>
      </c>
      <c r="D119" s="69">
        <f t="shared" si="8"/>
        <v>4.4966417256374722</v>
      </c>
      <c r="E119" s="86">
        <f t="shared" si="9"/>
        <v>0.24501914306455574</v>
      </c>
      <c r="F119" s="41">
        <f t="shared" si="13"/>
        <v>0.12799392941492313</v>
      </c>
      <c r="G119" s="47">
        <f t="shared" si="10"/>
        <v>0.26862893850351677</v>
      </c>
    </row>
    <row r="120" spans="1:7" ht="15" customHeight="1">
      <c r="A120" s="59">
        <f t="shared" si="11"/>
        <v>2097</v>
      </c>
      <c r="B120" s="87">
        <f t="shared" si="7"/>
        <v>0.46266385468134641</v>
      </c>
      <c r="C120" s="58">
        <f t="shared" si="12"/>
        <v>5.4491039639157038E-2</v>
      </c>
      <c r="D120" s="69">
        <f t="shared" si="8"/>
        <v>4.4986728161988276</v>
      </c>
      <c r="E120" s="86">
        <f t="shared" si="9"/>
        <v>0.24513735875108855</v>
      </c>
      <c r="F120" s="41">
        <f t="shared" si="13"/>
        <v>0.12800223128364169</v>
      </c>
      <c r="G120" s="47">
        <f t="shared" si="10"/>
        <v>0.26869368422085815</v>
      </c>
    </row>
    <row r="121" spans="1:7" ht="15" customHeight="1">
      <c r="A121" s="59">
        <f t="shared" si="11"/>
        <v>2098</v>
      </c>
      <c r="B121" s="87">
        <f t="shared" si="7"/>
        <v>0.46274313517050897</v>
      </c>
      <c r="C121" s="58">
        <f t="shared" si="12"/>
        <v>5.4492717306085806E-2</v>
      </c>
      <c r="D121" s="69">
        <f t="shared" si="8"/>
        <v>4.5006566609751646</v>
      </c>
      <c r="E121" s="86">
        <f t="shared" si="9"/>
        <v>0.24525301111827172</v>
      </c>
      <c r="F121" s="41">
        <f t="shared" si="13"/>
        <v>0.12801041031025581</v>
      </c>
      <c r="G121" s="47">
        <f t="shared" si="10"/>
        <v>0.26875747190086552</v>
      </c>
    </row>
    <row r="122" spans="1:7" ht="15" customHeight="1">
      <c r="A122" s="59">
        <f t="shared" si="11"/>
        <v>2099</v>
      </c>
      <c r="B122" s="87">
        <f t="shared" ref="B122:B172" si="14">(B121*D121+$K$7*G121)/(D121+F121)</f>
        <v>0.46282242765937653</v>
      </c>
      <c r="C122" s="58">
        <f t="shared" si="12"/>
        <v>5.449439522694223E-2</v>
      </c>
      <c r="D122" s="69">
        <f t="shared" ref="D122:D172" si="15">(D121+F121)/(1+$H$7)</f>
        <v>4.5025944273204477</v>
      </c>
      <c r="E122" s="86">
        <f t="shared" ref="E122:E172" si="16">C122*D122</f>
        <v>0.24536616026902808</v>
      </c>
      <c r="F122" s="41">
        <f t="shared" si="13"/>
        <v>0.12801846831245051</v>
      </c>
      <c r="G122" s="47">
        <f t="shared" ref="G122:G172" si="17">(D122*$J$7*B122+$I$7*(1-E122))</f>
        <v>0.26882031571954279</v>
      </c>
    </row>
    <row r="123" spans="1:7" ht="15" customHeight="1">
      <c r="A123" s="59">
        <f t="shared" si="11"/>
        <v>2100</v>
      </c>
      <c r="B123" s="87">
        <f t="shared" si="14"/>
        <v>0.46290169920921964</v>
      </c>
      <c r="C123" s="58">
        <f t="shared" si="12"/>
        <v>5.4496072704704648E-2</v>
      </c>
      <c r="D123" s="69">
        <f t="shared" si="15"/>
        <v>4.5044872525611845</v>
      </c>
      <c r="E123" s="86">
        <f t="shared" si="16"/>
        <v>0.24547686481298961</v>
      </c>
      <c r="F123" s="41">
        <f t="shared" si="13"/>
        <v>0.12802640708101468</v>
      </c>
      <c r="G123" s="47">
        <f t="shared" si="17"/>
        <v>0.26888222964313246</v>
      </c>
    </row>
    <row r="124" spans="1:7" ht="15" customHeight="1">
      <c r="A124" s="59">
        <f t="shared" si="11"/>
        <v>2101</v>
      </c>
      <c r="B124" s="87">
        <f t="shared" si="14"/>
        <v>0.46298091830883392</v>
      </c>
      <c r="C124" s="58">
        <f t="shared" si="12"/>
        <v>5.4497749072559519E-2</v>
      </c>
      <c r="D124" s="69">
        <f t="shared" si="15"/>
        <v>4.5063362447881312</v>
      </c>
      <c r="E124" s="86">
        <f t="shared" si="16"/>
        <v>0.24558518190504372</v>
      </c>
      <c r="F124" s="41">
        <f t="shared" si="13"/>
        <v>0.12803422838023903</v>
      </c>
      <c r="G124" s="47">
        <f t="shared" si="17"/>
        <v>0.26894322743121957</v>
      </c>
    </row>
    <row r="125" spans="1:7" ht="15" customHeight="1">
      <c r="A125" s="59">
        <f t="shared" si="11"/>
        <v>2102</v>
      </c>
      <c r="B125" s="87">
        <f t="shared" si="14"/>
        <v>0.46306005482428891</v>
      </c>
      <c r="C125" s="58">
        <f t="shared" si="12"/>
        <v>5.4499423692837973E-2</v>
      </c>
      <c r="D125" s="69">
        <f t="shared" si="15"/>
        <v>4.5081424836268189</v>
      </c>
      <c r="E125" s="86">
        <f t="shared" si="16"/>
        <v>0.24569116728286089</v>
      </c>
      <c r="F125" s="41">
        <f t="shared" si="13"/>
        <v>0.12804193394830832</v>
      </c>
      <c r="G125" s="47">
        <f t="shared" si="17"/>
        <v>0.26900332263978999</v>
      </c>
    </row>
    <row r="126" spans="1:7" ht="15" customHeight="1">
      <c r="A126" s="59">
        <f t="shared" si="11"/>
        <v>2103</v>
      </c>
      <c r="B126" s="87">
        <f t="shared" si="14"/>
        <v>0.46313907995044684</v>
      </c>
      <c r="C126" s="58">
        <f t="shared" si="12"/>
        <v>5.4501095955989946E-2</v>
      </c>
      <c r="D126" s="69">
        <f t="shared" si="15"/>
        <v>4.5099070209874776</v>
      </c>
      <c r="E126" s="86">
        <f t="shared" si="16"/>
        <v>0.24579487530343128</v>
      </c>
      <c r="F126" s="41">
        <f t="shared" si="13"/>
        <v>0.12804952549768736</v>
      </c>
      <c r="G126" s="47">
        <f t="shared" si="17"/>
        <v>0.26906252862424224</v>
      </c>
    </row>
    <row r="127" spans="1:7" ht="15" customHeight="1">
      <c r="A127" s="59">
        <f t="shared" si="11"/>
        <v>2104</v>
      </c>
      <c r="B127" s="87">
        <f t="shared" si="14"/>
        <v>0.46321796616418509</v>
      </c>
      <c r="C127" s="58">
        <f t="shared" si="12"/>
        <v>5.4502765279594315E-2</v>
      </c>
      <c r="D127" s="69">
        <f t="shared" si="15"/>
        <v>4.5116308817949076</v>
      </c>
      <c r="E127" s="86">
        <f t="shared" si="16"/>
        <v>0.24589635897863696</v>
      </c>
      <c r="F127" s="41">
        <f t="shared" si="13"/>
        <v>0.12805700471550183</v>
      </c>
      <c r="G127" s="47">
        <f t="shared" si="17"/>
        <v>0.26912085854235651</v>
      </c>
    </row>
    <row r="128" spans="1:7" ht="15" customHeight="1">
      <c r="A128" s="59">
        <f t="shared" si="11"/>
        <v>2105</v>
      </c>
      <c r="B128" s="87">
        <f t="shared" si="14"/>
        <v>0.46329668717925337</v>
      </c>
      <c r="C128" s="58">
        <f t="shared" si="12"/>
        <v>5.4504431107403585E-2</v>
      </c>
      <c r="D128" s="69">
        <f t="shared" si="15"/>
        <v>4.5133150646988414</v>
      </c>
      <c r="E128" s="86">
        <f t="shared" si="16"/>
        <v>0.24599567000988476</v>
      </c>
      <c r="F128" s="41">
        <f t="shared" si="13"/>
        <v>0.12806437326391312</v>
      </c>
      <c r="G128" s="47">
        <f t="shared" si="17"/>
        <v>0.26917832535721792</v>
      </c>
    </row>
    <row r="129" spans="1:7" ht="15" customHeight="1">
      <c r="A129" s="59">
        <f t="shared" si="11"/>
        <v>2106</v>
      </c>
      <c r="B129" s="87">
        <f t="shared" si="14"/>
        <v>0.46337521790270531</v>
      </c>
      <c r="C129" s="58">
        <f t="shared" si="12"/>
        <v>5.4506092908421969E-2</v>
      </c>
      <c r="D129" s="69">
        <f t="shared" si="15"/>
        <v>4.5149605427653254</v>
      </c>
      <c r="E129" s="86">
        <f t="shared" si="16"/>
        <v>0.2460928588218261</v>
      </c>
      <c r="F129" s="41">
        <f t="shared" si="13"/>
        <v>0.12807163278048783</v>
      </c>
      <c r="G129" s="47">
        <f t="shared" si="17"/>
        <v>0.26923494184009822</v>
      </c>
    </row>
    <row r="130" spans="1:7" ht="15" customHeight="1">
      <c r="A130" s="59">
        <f t="shared" si="11"/>
        <v>2107</v>
      </c>
      <c r="B130" s="87">
        <f t="shared" si="14"/>
        <v>0.46345353439284176</v>
      </c>
      <c r="C130" s="58">
        <f t="shared" si="12"/>
        <v>5.450775017601539E-2</v>
      </c>
      <c r="D130" s="69">
        <f t="shared" si="15"/>
        <v>4.5165682641496234</v>
      </c>
      <c r="E130" s="86">
        <f t="shared" si="16"/>
        <v>0.24618797459518715</v>
      </c>
      <c r="F130" s="41">
        <f t="shared" si="13"/>
        <v>0.1280787848785615</v>
      </c>
      <c r="G130" s="47">
        <f t="shared" si="17"/>
        <v>0.2692907205732934</v>
      </c>
    </row>
    <row r="131" spans="1:7" ht="15" customHeight="1">
      <c r="A131" s="59">
        <f t="shared" si="11"/>
        <v>2108</v>
      </c>
      <c r="B131" s="87">
        <f t="shared" si="14"/>
        <v>0.46353161381860986</v>
      </c>
      <c r="C131" s="58">
        <f t="shared" si="12"/>
        <v>5.4509402427052336E-2</v>
      </c>
      <c r="D131" s="69">
        <f t="shared" si="15"/>
        <v>4.5181391527511527</v>
      </c>
      <c r="E131" s="86">
        <f t="shared" si="16"/>
        <v>0.24628106529873386</v>
      </c>
      <c r="F131" s="41">
        <f t="shared" si="13"/>
        <v>0.12808583114759733</v>
      </c>
      <c r="G131" s="47">
        <f t="shared" si="17"/>
        <v>0.26934567395292025</v>
      </c>
    </row>
    <row r="132" spans="1:7" ht="15" customHeight="1">
      <c r="A132" s="59">
        <f t="shared" si="11"/>
        <v>2109</v>
      </c>
      <c r="B132" s="87">
        <f t="shared" si="14"/>
        <v>0.46360943442040153</v>
      </c>
      <c r="C132" s="58">
        <f t="shared" si="12"/>
        <v>5.4511049201074316E-2</v>
      </c>
      <c r="D132" s="69">
        <f t="shared" si="15"/>
        <v>4.519674108850924</v>
      </c>
      <c r="E132" s="86">
        <f t="shared" si="16"/>
        <v>0.24637217772039444</v>
      </c>
      <c r="F132" s="41">
        <f t="shared" si="13"/>
        <v>0.12809277315353937</v>
      </c>
      <c r="G132" s="47">
        <f t="shared" si="17"/>
        <v>0.26939981419167125</v>
      </c>
    </row>
    <row r="133" spans="1:7" ht="15" customHeight="1">
      <c r="A133" s="59">
        <f t="shared" si="11"/>
        <v>2110</v>
      </c>
      <c r="B133" s="87">
        <f t="shared" si="14"/>
        <v>0.463686975472201</v>
      </c>
      <c r="C133" s="58">
        <f t="shared" si="12"/>
        <v>5.4512690059494849E-2</v>
      </c>
      <c r="D133" s="69">
        <f t="shared" si="15"/>
        <v>4.5211740097319675</v>
      </c>
      <c r="E133" s="86">
        <f t="shared" si="16"/>
        <v>0.24646135749756229</v>
      </c>
      <c r="F133" s="41">
        <f t="shared" si="13"/>
        <v>0.12809961243916043</v>
      </c>
      <c r="G133" s="47">
        <f t="shared" si="17"/>
        <v>0.26945315332152853</v>
      </c>
    </row>
    <row r="134" spans="1:7" ht="15" customHeight="1">
      <c r="A134" s="59">
        <f t="shared" si="11"/>
        <v>2111</v>
      </c>
      <c r="B134" s="87">
        <f t="shared" si="14"/>
        <v>0.46376421724502775</v>
      </c>
      <c r="C134" s="58">
        <f t="shared" si="12"/>
        <v>5.4514324584825864E-2</v>
      </c>
      <c r="D134" s="69">
        <f t="shared" si="15"/>
        <v>4.5226397102831983</v>
      </c>
      <c r="E134" s="86">
        <f t="shared" si="16"/>
        <v>0.24654864914660107</v>
      </c>
      <c r="F134" s="41">
        <f t="shared" si="13"/>
        <v>0.12810635052440514</v>
      </c>
      <c r="G134" s="47">
        <f t="shared" si="17"/>
        <v>0.26950570319643796</v>
      </c>
    </row>
    <row r="135" spans="1:7" ht="15" customHeight="1">
      <c r="A135" s="59">
        <f t="shared" si="11"/>
        <v>2112</v>
      </c>
      <c r="B135" s="87">
        <f t="shared" si="14"/>
        <v>0.46384114097163026</v>
      </c>
      <c r="C135" s="58">
        <f t="shared" si="12"/>
        <v>5.4515952379930586E-2</v>
      </c>
      <c r="D135" s="69">
        <f t="shared" si="15"/>
        <v>4.5240720435871626</v>
      </c>
      <c r="E135" s="86">
        <f t="shared" si="16"/>
        <v>0.24663409609157302</v>
      </c>
      <c r="F135" s="41">
        <f t="shared" si="13"/>
        <v>0.12811298890672759</v>
      </c>
      <c r="G135" s="47">
        <f t="shared" si="17"/>
        <v>0.26955747549494358</v>
      </c>
    </row>
    <row r="136" spans="1:7" ht="15" customHeight="1">
      <c r="A136" s="59">
        <f t="shared" si="11"/>
        <v>2113</v>
      </c>
      <c r="B136" s="87">
        <f t="shared" si="14"/>
        <v>0.4639177288123808</v>
      </c>
      <c r="C136" s="58">
        <f t="shared" si="12"/>
        <v>5.4517573067301851E-2</v>
      </c>
      <c r="D136" s="69">
        <f t="shared" si="15"/>
        <v>4.5254718214921112</v>
      </c>
      <c r="E136" s="86">
        <f t="shared" si="16"/>
        <v>0.24671774069221178</v>
      </c>
      <c r="F136" s="41">
        <f t="shared" si="13"/>
        <v>0.12811952906142415</v>
      </c>
      <c r="G136" s="47">
        <f t="shared" si="17"/>
        <v>0.26960848172278273</v>
      </c>
    </row>
    <row r="137" spans="1:7" ht="15" customHeight="1">
      <c r="A137" s="59">
        <f t="shared" si="11"/>
        <v>2114</v>
      </c>
      <c r="B137" s="87">
        <f t="shared" si="14"/>
        <v>0.4639939638223311</v>
      </c>
      <c r="C137" s="58">
        <f t="shared" ref="C137:C172" si="18">$J$7*B137+(1-B137)*$M$7</f>
        <v>5.4519186288364933E-2</v>
      </c>
      <c r="D137" s="69">
        <f t="shared" si="15"/>
        <v>4.5268398351688086</v>
      </c>
      <c r="E137" s="86">
        <f t="shared" si="16"/>
        <v>0.24679962427115948</v>
      </c>
      <c r="F137" s="41">
        <f t="shared" ref="F137:F172" si="19">$K$7*G137+$L$7*(1-G137)</f>
        <v>0.12812597244196131</v>
      </c>
      <c r="G137" s="47">
        <f t="shared" si="17"/>
        <v>0.26965873321544342</v>
      </c>
    </row>
    <row r="138" spans="1:7" ht="15" customHeight="1">
      <c r="A138" s="59">
        <f t="shared" ref="A138:A173" si="20">A137+1</f>
        <v>2115</v>
      </c>
      <c r="B138" s="87">
        <f t="shared" si="14"/>
        <v>0.46406982991938295</v>
      </c>
      <c r="C138" s="58">
        <f t="shared" si="18"/>
        <v>5.4520791702804015E-2</v>
      </c>
      <c r="D138" s="69">
        <f t="shared" si="15"/>
        <v>4.5281768556525002</v>
      </c>
      <c r="E138" s="86">
        <f t="shared" si="16"/>
        <v>0.246879787140488</v>
      </c>
      <c r="F138" s="41">
        <f t="shared" si="19"/>
        <v>0.12813232048029879</v>
      </c>
      <c r="G138" s="47">
        <f t="shared" si="17"/>
        <v>0.26970824114068331</v>
      </c>
    </row>
    <row r="139" spans="1:7" ht="15" customHeight="1">
      <c r="A139" s="59">
        <f t="shared" si="20"/>
        <v>2116</v>
      </c>
      <c r="B139" s="87">
        <f t="shared" si="14"/>
        <v>0.46414531185353552</v>
      </c>
      <c r="C139" s="58">
        <f t="shared" si="18"/>
        <v>5.4522388987911431E-2</v>
      </c>
      <c r="D139" s="69">
        <f t="shared" si="15"/>
        <v>4.5294836343704272</v>
      </c>
      <c r="E139" s="86">
        <f t="shared" si="16"/>
        <v>0.24695826862752324</v>
      </c>
      <c r="F139" s="41">
        <f t="shared" si="19"/>
        <v>0.1281385745872077</v>
      </c>
      <c r="G139" s="47">
        <f t="shared" si="17"/>
        <v>0.26975701650101147</v>
      </c>
    </row>
    <row r="140" spans="1:7" ht="15" customHeight="1">
      <c r="A140" s="59">
        <f t="shared" si="20"/>
        <v>2117</v>
      </c>
      <c r="B140" s="87">
        <f t="shared" si="14"/>
        <v>0.46422039517717034</v>
      </c>
      <c r="C140" s="58">
        <f t="shared" si="18"/>
        <v>5.4523977837958836E-2</v>
      </c>
      <c r="D140" s="69">
        <f t="shared" si="15"/>
        <v>4.5307609036552874</v>
      </c>
      <c r="E140" s="86">
        <f t="shared" si="16"/>
        <v>0.24703510709999124</v>
      </c>
      <c r="F140" s="41">
        <f t="shared" si="19"/>
        <v>0.12814473615258404</v>
      </c>
      <c r="G140" s="47">
        <f t="shared" si="17"/>
        <v>0.26980507013613386</v>
      </c>
    </row>
    <row r="141" spans="1:7" ht="15" customHeight="1">
      <c r="A141" s="59">
        <f t="shared" si="20"/>
        <v>2118</v>
      </c>
      <c r="B141" s="87">
        <f t="shared" si="14"/>
        <v>0.46429506621633532</v>
      </c>
      <c r="C141" s="58">
        <f t="shared" si="18"/>
        <v>5.4525557963589585E-2</v>
      </c>
      <c r="D141" s="69">
        <f t="shared" si="15"/>
        <v>4.5320093772450107</v>
      </c>
      <c r="E141" s="86">
        <f t="shared" si="16"/>
        <v>0.24711033999050439</v>
      </c>
      <c r="F141" s="41">
        <f t="shared" si="19"/>
        <v>0.12815080654575767</v>
      </c>
      <c r="G141" s="47">
        <f t="shared" si="17"/>
        <v>0.26985241272536215</v>
      </c>
    </row>
    <row r="142" spans="1:7" ht="15" customHeight="1">
      <c r="A142" s="59">
        <f t="shared" si="20"/>
        <v>2119</v>
      </c>
      <c r="B142" s="87">
        <f t="shared" si="14"/>
        <v>0.46436931204299381</v>
      </c>
      <c r="C142" s="58">
        <f t="shared" si="18"/>
        <v>5.452712909123146E-2</v>
      </c>
      <c r="D142" s="69">
        <f t="shared" si="15"/>
        <v>4.5332297507692303</v>
      </c>
      <c r="E142" s="86">
        <f t="shared" si="16"/>
        <v>0.24718400382040484</v>
      </c>
      <c r="F142" s="41">
        <f t="shared" si="19"/>
        <v>0.12815678711579659</v>
      </c>
      <c r="G142" s="47">
        <f t="shared" si="17"/>
        <v>0.26989905478998699</v>
      </c>
    </row>
    <row r="143" spans="1:7" ht="15" customHeight="1">
      <c r="A143" s="59">
        <f t="shared" si="20"/>
        <v>2120</v>
      </c>
      <c r="B143" s="87">
        <f t="shared" si="14"/>
        <v>0.46444312044820374</v>
      </c>
      <c r="C143" s="58">
        <f t="shared" si="18"/>
        <v>5.4528690962529103E-2</v>
      </c>
      <c r="D143" s="69">
        <f t="shared" si="15"/>
        <v>4.5344227022227885</v>
      </c>
      <c r="E143" s="86">
        <f t="shared" si="16"/>
        <v>0.24725613422298257</v>
      </c>
      <c r="F143" s="41">
        <f t="shared" si="19"/>
        <v>0.12816267919180668</v>
      </c>
      <c r="G143" s="47">
        <f t="shared" si="17"/>
        <v>0.26994500669561639</v>
      </c>
    </row>
    <row r="144" spans="1:7" ht="15" customHeight="1">
      <c r="A144" s="59">
        <f t="shared" si="20"/>
        <v>2121</v>
      </c>
      <c r="B144" s="87">
        <f t="shared" si="14"/>
        <v>0.4645164799161936</v>
      </c>
      <c r="C144" s="58">
        <f t="shared" si="18"/>
        <v>5.453024333379547E-2</v>
      </c>
      <c r="D144" s="69">
        <f t="shared" si="15"/>
        <v>4.5355888924266488</v>
      </c>
      <c r="E144" s="86">
        <f t="shared" si="16"/>
        <v>0.24732676596608505</v>
      </c>
      <c r="F144" s="41">
        <f t="shared" si="19"/>
        <v>0.12816848408322723</v>
      </c>
      <c r="G144" s="47">
        <f t="shared" si="17"/>
        <v>0.26999027865447911</v>
      </c>
    </row>
    <row r="145" spans="1:7" ht="15" customHeight="1">
      <c r="A145" s="59">
        <f t="shared" si="20"/>
        <v>2122</v>
      </c>
      <c r="B145" s="87">
        <f t="shared" si="14"/>
        <v>0.46458937959930463</v>
      </c>
      <c r="C145" s="58">
        <f t="shared" si="18"/>
        <v>5.4531785975481528E-2</v>
      </c>
      <c r="D145" s="69">
        <f t="shared" si="15"/>
        <v>4.5367289654765335</v>
      </c>
      <c r="E145" s="86">
        <f t="shared" si="16"/>
        <v>0.24739593297413406</v>
      </c>
      <c r="F145" s="41">
        <f t="shared" si="19"/>
        <v>0.12817420308012178</v>
      </c>
      <c r="G145" s="47">
        <f t="shared" si="17"/>
        <v>0.27003488072769455</v>
      </c>
    </row>
    <row r="146" spans="1:7" ht="15" customHeight="1">
      <c r="A146" s="59">
        <f t="shared" si="20"/>
        <v>2123</v>
      </c>
      <c r="B146" s="87">
        <f t="shared" si="14"/>
        <v>0.46466180929376821</v>
      </c>
      <c r="C146" s="58">
        <f t="shared" si="18"/>
        <v>5.4533318671663736E-2</v>
      </c>
      <c r="D146" s="69">
        <f t="shared" si="15"/>
        <v>4.5378435491796258</v>
      </c>
      <c r="E146" s="86">
        <f t="shared" si="16"/>
        <v>0.24746366834956612</v>
      </c>
      <c r="F146" s="41">
        <f t="shared" si="19"/>
        <v>0.12817983745346498</v>
      </c>
      <c r="G146" s="47">
        <f t="shared" si="17"/>
        <v>0.27007882282750839</v>
      </c>
    </row>
    <row r="147" spans="1:7" ht="15" customHeight="1">
      <c r="A147" s="59">
        <f t="shared" si="20"/>
        <v>2124</v>
      </c>
      <c r="B147" s="87">
        <f t="shared" si="14"/>
        <v>0.46473375941628975</v>
      </c>
      <c r="C147" s="58">
        <f t="shared" si="18"/>
        <v>5.4534841219548477E-2</v>
      </c>
      <c r="D147" s="69">
        <f t="shared" si="15"/>
        <v>4.5389332554796606</v>
      </c>
      <c r="E147" s="86">
        <f t="shared" si="16"/>
        <v>0.24753000439371156</v>
      </c>
      <c r="F147" s="41">
        <f t="shared" si="19"/>
        <v>0.12818538845542488</v>
      </c>
      <c r="G147" s="47">
        <f t="shared" si="17"/>
        <v>0.27012211471949565</v>
      </c>
    </row>
    <row r="148" spans="1:7" ht="15" customHeight="1">
      <c r="A148" s="59">
        <f t="shared" si="20"/>
        <v>2125</v>
      </c>
      <c r="B148" s="87">
        <f t="shared" si="14"/>
        <v>0.46480522098141069</v>
      </c>
      <c r="C148" s="58">
        <f t="shared" si="18"/>
        <v>5.4536353428993045E-2</v>
      </c>
      <c r="D148" s="69">
        <f t="shared" si="15"/>
        <v>4.5399986808707053</v>
      </c>
      <c r="E148" s="86">
        <f t="shared" si="16"/>
        <v>0.24759497262712699</v>
      </c>
      <c r="F148" s="41">
        <f t="shared" si="19"/>
        <v>0.12819085731964139</v>
      </c>
      <c r="G148" s="47">
        <f t="shared" si="17"/>
        <v>0.27016476602473094</v>
      </c>
    </row>
    <row r="149" spans="1:7" ht="15" customHeight="1">
      <c r="A149" s="59">
        <f t="shared" si="20"/>
        <v>2126</v>
      </c>
      <c r="B149" s="87">
        <f t="shared" si="14"/>
        <v>0.46487618557962257</v>
      </c>
      <c r="C149" s="58">
        <f t="shared" si="18"/>
        <v>5.4537855122042504E-2</v>
      </c>
      <c r="D149" s="69">
        <f t="shared" si="15"/>
        <v>4.5410404067999481</v>
      </c>
      <c r="E149" s="86">
        <f t="shared" si="16"/>
        <v>0.24765860380939653</v>
      </c>
      <c r="F149" s="41">
        <f t="shared" si="19"/>
        <v>0.12819624526150025</v>
      </c>
      <c r="G149" s="47">
        <f t="shared" si="17"/>
        <v>0.2702067862219264</v>
      </c>
    </row>
    <row r="150" spans="1:7" ht="15" customHeight="1">
      <c r="A150" s="59">
        <f t="shared" si="20"/>
        <v>2127</v>
      </c>
      <c r="B150" s="87">
        <f t="shared" si="14"/>
        <v>0.46494664535620639</v>
      </c>
      <c r="C150" s="58">
        <f t="shared" si="18"/>
        <v>5.4539346132481931E-2</v>
      </c>
      <c r="D150" s="69">
        <f t="shared" si="15"/>
        <v>4.5420590000597745</v>
      </c>
      <c r="E150" s="86">
        <f t="shared" si="16"/>
        <v>0.2477209279584148</v>
      </c>
      <c r="F150" s="41">
        <f t="shared" si="19"/>
        <v>0.12820155347840331</v>
      </c>
      <c r="G150" s="47">
        <f t="shared" si="17"/>
        <v>0.27024818464953848</v>
      </c>
    </row>
    <row r="151" spans="1:7" ht="15" customHeight="1">
      <c r="A151" s="59">
        <f t="shared" si="20"/>
        <v>2128</v>
      </c>
      <c r="B151" s="87">
        <f t="shared" si="14"/>
        <v>0.46501659299077347</v>
      </c>
      <c r="C151" s="58">
        <f t="shared" si="18"/>
        <v>5.4540826305403391E-2</v>
      </c>
      <c r="D151" s="69">
        <f t="shared" si="15"/>
        <v>4.5430550131694334</v>
      </c>
      <c r="E151" s="86">
        <f t="shared" si="16"/>
        <v>0.24778197436916619</v>
      </c>
      <c r="F151" s="41">
        <f t="shared" si="19"/>
        <v>0.1282067831500345</v>
      </c>
      <c r="G151" s="47">
        <f t="shared" si="17"/>
        <v>0.2702889705078434</v>
      </c>
    </row>
    <row r="152" spans="1:7" ht="15" customHeight="1">
      <c r="A152" s="59">
        <f t="shared" si="20"/>
        <v>2129</v>
      </c>
      <c r="B152" s="87">
        <f t="shared" si="14"/>
        <v>0.46508602167748309</v>
      </c>
      <c r="C152" s="58">
        <f t="shared" si="18"/>
        <v>5.4542295496787442E-2</v>
      </c>
      <c r="D152" s="69">
        <f t="shared" si="15"/>
        <v>4.5440289847465634</v>
      </c>
      <c r="E152" s="86">
        <f t="shared" si="16"/>
        <v>0.2478417716320141</v>
      </c>
      <c r="F152" s="41">
        <f t="shared" si="19"/>
        <v>0.12821193543862214</v>
      </c>
      <c r="G152" s="47">
        <f t="shared" si="17"/>
        <v>0.27032915286098136</v>
      </c>
    </row>
    <row r="153" spans="1:7" ht="15" customHeight="1">
      <c r="A153" s="59">
        <f t="shared" si="20"/>
        <v>2130</v>
      </c>
      <c r="B153" s="87">
        <f t="shared" si="14"/>
        <v>0.46515492510591416</v>
      </c>
      <c r="C153" s="58">
        <f t="shared" si="18"/>
        <v>5.4543753573098257E-2</v>
      </c>
      <c r="D153" s="69">
        <f t="shared" si="15"/>
        <v>4.5449814398688568</v>
      </c>
      <c r="E153" s="86">
        <f t="shared" si="16"/>
        <v>0.24790034765051222</v>
      </c>
      <c r="F153" s="41">
        <f t="shared" si="19"/>
        <v>0.12821701148919704</v>
      </c>
      <c r="G153" s="47">
        <f t="shared" si="17"/>
        <v>0.27036874063897132</v>
      </c>
    </row>
    <row r="154" spans="1:7" ht="15" customHeight="1">
      <c r="A154" s="59">
        <f t="shared" si="20"/>
        <v>2131</v>
      </c>
      <c r="B154" s="87">
        <f t="shared" si="14"/>
        <v>0.46522329744256941</v>
      </c>
      <c r="C154" s="58">
        <f t="shared" si="18"/>
        <v>5.4545200410892287E-2</v>
      </c>
      <c r="D154" s="69">
        <f t="shared" si="15"/>
        <v>4.5459128904261226</v>
      </c>
      <c r="E154" s="86">
        <f t="shared" si="16"/>
        <v>0.24795772965875149</v>
      </c>
      <c r="F154" s="41">
        <f t="shared" si="19"/>
        <v>0.12822201242984715</v>
      </c>
      <c r="G154" s="47">
        <f t="shared" si="17"/>
        <v>0.27040774263969536</v>
      </c>
    </row>
    <row r="155" spans="1:7" ht="15" customHeight="1">
      <c r="A155" s="59">
        <f t="shared" si="20"/>
        <v>2132</v>
      </c>
      <c r="B155" s="87">
        <f t="shared" si="14"/>
        <v>0.46529113331298999</v>
      </c>
      <c r="C155" s="58">
        <f t="shared" si="18"/>
        <v>5.4546635896439759E-2</v>
      </c>
      <c r="D155" s="69">
        <f t="shared" si="15"/>
        <v>4.5468238354630053</v>
      </c>
      <c r="E155" s="86">
        <f t="shared" si="16"/>
        <v>0.24801394423825426</v>
      </c>
      <c r="F155" s="41">
        <f t="shared" si="19"/>
        <v>0.12822693937196819</v>
      </c>
      <c r="G155" s="47">
        <f t="shared" si="17"/>
        <v>0.27044616753085404</v>
      </c>
    </row>
    <row r="156" spans="1:7" ht="15" customHeight="1">
      <c r="A156" s="59">
        <f t="shared" si="20"/>
        <v>2133</v>
      </c>
      <c r="B156" s="87">
        <f t="shared" si="14"/>
        <v>0.46535842778446063</v>
      </c>
      <c r="C156" s="58">
        <f t="shared" si="18"/>
        <v>5.4548059925358702E-2</v>
      </c>
      <c r="D156" s="69">
        <f t="shared" si="15"/>
        <v>4.5477147615126201</v>
      </c>
      <c r="E156" s="86">
        <f t="shared" si="16"/>
        <v>0.24806901733442877</v>
      </c>
      <c r="F156" s="41">
        <f t="shared" si="19"/>
        <v>0.12823179341051061</v>
      </c>
      <c r="G156" s="47">
        <f t="shared" si="17"/>
        <v>0.27048402385189274</v>
      </c>
    </row>
    <row r="157" spans="1:7" ht="15" customHeight="1">
      <c r="A157" s="59">
        <f t="shared" si="20"/>
        <v>2134</v>
      </c>
      <c r="B157" s="87">
        <f t="shared" si="14"/>
        <v>0.4654251763492851</v>
      </c>
      <c r="C157" s="58">
        <f t="shared" si="18"/>
        <v>5.4549472402261046E-2</v>
      </c>
      <c r="D157" s="69">
        <f t="shared" si="15"/>
        <v>4.5485861429213337</v>
      </c>
      <c r="E157" s="86">
        <f t="shared" si="16"/>
        <v>0.2481229742725943</v>
      </c>
      <c r="F157" s="41">
        <f t="shared" si="19"/>
        <v>0.12823657562422303</v>
      </c>
      <c r="G157" s="47">
        <f t="shared" si="17"/>
        <v>0.27052132001589918</v>
      </c>
    </row>
    <row r="158" spans="1:7" ht="15" customHeight="1">
      <c r="A158" s="59">
        <f t="shared" si="20"/>
        <v>2135</v>
      </c>
      <c r="B158" s="87">
        <f t="shared" si="14"/>
        <v>0.46549137490861392</v>
      </c>
      <c r="C158" s="58">
        <f t="shared" si="18"/>
        <v>5.4550873240410407E-2</v>
      </c>
      <c r="D158" s="69">
        <f t="shared" si="15"/>
        <v>4.5494384421649388</v>
      </c>
      <c r="E158" s="86">
        <f t="shared" si="16"/>
        <v>0.24817583977358976</v>
      </c>
      <c r="F158" s="41">
        <f t="shared" si="19"/>
        <v>0.12824128707589177</v>
      </c>
      <c r="G158" s="47">
        <f t="shared" si="17"/>
        <v>0.27055806431147317</v>
      </c>
    </row>
    <row r="159" spans="1:7" ht="15" customHeight="1">
      <c r="A159" s="59">
        <f t="shared" si="20"/>
        <v>2136</v>
      </c>
      <c r="B159" s="87">
        <f t="shared" si="14"/>
        <v>0.46555701975680486</v>
      </c>
      <c r="C159" s="58">
        <f t="shared" si="18"/>
        <v>5.4552262361391088E-2</v>
      </c>
      <c r="D159" s="69">
        <f t="shared" si="15"/>
        <v>4.5502721101564498</v>
      </c>
      <c r="E159" s="86">
        <f t="shared" si="16"/>
        <v>0.24822763796897529</v>
      </c>
      <c r="F159" s="41">
        <f t="shared" si="19"/>
        <v>0.12824592881257732</v>
      </c>
      <c r="G159" s="47">
        <f t="shared" si="17"/>
        <v>0.27059426490456906</v>
      </c>
    </row>
    <row r="160" spans="1:7" ht="15" customHeight="1">
      <c r="A160" s="59">
        <f t="shared" si="20"/>
        <v>2137</v>
      </c>
      <c r="B160" s="87">
        <f t="shared" si="14"/>
        <v>0.46562210756629929</v>
      </c>
      <c r="C160" s="58">
        <f t="shared" si="18"/>
        <v>5.4553639694788103E-2</v>
      </c>
      <c r="D160" s="69">
        <f t="shared" si="15"/>
        <v>4.5510875865457461</v>
      </c>
      <c r="E160" s="86">
        <f t="shared" si="16"/>
        <v>0.24827839241583941</v>
      </c>
      <c r="F160" s="41">
        <f t="shared" si="19"/>
        <v>0.12825050186584688</v>
      </c>
      <c r="G160" s="47">
        <f t="shared" si="17"/>
        <v>0.27062992984030998</v>
      </c>
    </row>
    <row r="161" spans="1:7" ht="15" customHeight="1">
      <c r="A161" s="59">
        <f t="shared" si="20"/>
        <v>2138</v>
      </c>
      <c r="B161" s="87">
        <f t="shared" si="14"/>
        <v>0.46568663537299732</v>
      </c>
      <c r="C161" s="58">
        <f t="shared" si="18"/>
        <v>5.4555005177877661E-2</v>
      </c>
      <c r="D161" s="69">
        <f t="shared" si="15"/>
        <v>4.5518853000112776</v>
      </c>
      <c r="E161" s="86">
        <f t="shared" si="16"/>
        <v>0.24832812611122046</v>
      </c>
      <c r="F161" s="41">
        <f t="shared" si="19"/>
        <v>0.12825500725200359</v>
      </c>
      <c r="G161" s="47">
        <f t="shared" si="17"/>
        <v>0.270665067044776</v>
      </c>
    </row>
    <row r="162" spans="1:7" ht="15" customHeight="1">
      <c r="A162" s="59">
        <f t="shared" si="20"/>
        <v>2139</v>
      </c>
      <c r="B162" s="87">
        <f t="shared" si="14"/>
        <v>0.46575060056211565</v>
      </c>
      <c r="C162" s="58">
        <f t="shared" si="18"/>
        <v>5.4556358755327924E-2</v>
      </c>
      <c r="D162" s="69">
        <f t="shared" si="15"/>
        <v>4.5526656685440479</v>
      </c>
      <c r="E162" s="86">
        <f t="shared" si="16"/>
        <v>0.24837686150615393</v>
      </c>
      <c r="F162" s="41">
        <f t="shared" si="19"/>
        <v>0.12825944597231242</v>
      </c>
      <c r="G162" s="47">
        <f t="shared" si="17"/>
        <v>0.27069968432676589</v>
      </c>
    </row>
    <row r="163" spans="1:7" ht="15" customHeight="1">
      <c r="A163" s="59">
        <f t="shared" si="20"/>
        <v>2140</v>
      </c>
      <c r="B163" s="87">
        <f t="shared" si="14"/>
        <v>0.46581400085451125</v>
      </c>
      <c r="C163" s="58">
        <f t="shared" si="18"/>
        <v>5.4557700378909592E-2</v>
      </c>
      <c r="D163" s="69">
        <f t="shared" si="15"/>
        <v>4.5534290997240854</v>
      </c>
      <c r="E163" s="86">
        <f t="shared" si="16"/>
        <v>0.24842462051935468</v>
      </c>
      <c r="F163" s="41">
        <f t="shared" si="19"/>
        <v>0.12826381901322276</v>
      </c>
      <c r="G163" s="47">
        <f t="shared" si="17"/>
        <v>0.27073378937953174</v>
      </c>
    </row>
    <row r="164" spans="1:7" ht="15" customHeight="1">
      <c r="A164" s="59">
        <f t="shared" si="20"/>
        <v>2141</v>
      </c>
      <c r="B164" s="87">
        <f t="shared" si="14"/>
        <v>0.46587683429345689</v>
      </c>
      <c r="C164" s="58">
        <f t="shared" si="18"/>
        <v>5.4559030007216049E-2</v>
      </c>
      <c r="D164" s="69">
        <f t="shared" si="15"/>
        <v>4.5541759909895996</v>
      </c>
      <c r="E164" s="86">
        <f t="shared" si="16"/>
        <v>0.24847142455054444</v>
      </c>
      <c r="F164" s="41">
        <f t="shared" si="19"/>
        <v>0.12826812734658755</v>
      </c>
      <c r="G164" s="47">
        <f t="shared" si="17"/>
        <v>0.27076738978248965</v>
      </c>
    </row>
    <row r="165" spans="1:7" ht="15" customHeight="1">
      <c r="A165" s="59">
        <f t="shared" si="20"/>
        <v>2142</v>
      </c>
      <c r="B165" s="87">
        <f t="shared" si="14"/>
        <v>0.46593909923185328</v>
      </c>
      <c r="C165" s="58">
        <f t="shared" si="18"/>
        <v>5.4560347605392766E-2</v>
      </c>
      <c r="D165" s="69">
        <f t="shared" si="15"/>
        <v>4.5549067298990149</v>
      </c>
      <c r="E165" s="86">
        <f t="shared" si="16"/>
        <v>0.2485172944934331</v>
      </c>
      <c r="F165" s="41">
        <f t="shared" si="19"/>
        <v>0.12827237192987928</v>
      </c>
      <c r="G165" s="47">
        <f t="shared" si="17"/>
        <v>0.27080049300290343</v>
      </c>
    </row>
    <row r="166" spans="1:7" ht="15" customHeight="1">
      <c r="A166" s="59">
        <f t="shared" si="20"/>
        <v>2143</v>
      </c>
      <c r="B166" s="87">
        <f t="shared" si="14"/>
        <v>0.46600079431986324</v>
      </c>
      <c r="C166" s="58">
        <f t="shared" si="18"/>
        <v>5.4561653144875627E-2</v>
      </c>
      <c r="D166" s="69">
        <f t="shared" si="15"/>
        <v>4.5556216943860841</v>
      </c>
      <c r="E166" s="86">
        <f t="shared" si="16"/>
        <v>0.24856225074836411</v>
      </c>
      <c r="F166" s="41">
        <f t="shared" si="19"/>
        <v>0.12827655370640281</v>
      </c>
      <c r="G166" s="47">
        <f t="shared" si="17"/>
        <v>0.27083310639754443</v>
      </c>
    </row>
    <row r="167" spans="1:7" ht="15" customHeight="1">
      <c r="A167" s="59">
        <f t="shared" si="20"/>
        <v>2144</v>
      </c>
      <c r="B167" s="87">
        <f t="shared" si="14"/>
        <v>0.46606191849295564</v>
      </c>
      <c r="C167" s="58">
        <f t="shared" si="18"/>
        <v>5.4562946603137916E-2</v>
      </c>
      <c r="D167" s="69">
        <f t="shared" si="15"/>
        <v>4.5563212530082557</v>
      </c>
      <c r="E167" s="86">
        <f t="shared" si="16"/>
        <v>0.24860631323463189</v>
      </c>
      <c r="F167" s="41">
        <f t="shared" si="19"/>
        <v>0.12828067360550499</v>
      </c>
      <c r="G167" s="47">
        <f t="shared" si="17"/>
        <v>0.27086523721432643</v>
      </c>
    </row>
    <row r="168" spans="1:7" ht="15" customHeight="1">
      <c r="A168" s="59">
        <f t="shared" si="20"/>
        <v>2145</v>
      </c>
      <c r="B168" s="87">
        <f t="shared" si="14"/>
        <v>0.46612247096034354</v>
      </c>
      <c r="C168" s="58">
        <f t="shared" si="18"/>
        <v>5.4564227963445677E-2</v>
      </c>
      <c r="D168" s="69">
        <f t="shared" si="15"/>
        <v>4.5570057651884825</v>
      </c>
      <c r="E168" s="86">
        <f t="shared" si="16"/>
        <v>0.24864950140248057</v>
      </c>
      <c r="F168" s="41">
        <f t="shared" si="19"/>
        <v>0.12828473254278122</v>
      </c>
      <c r="G168" s="47">
        <f t="shared" si="17"/>
        <v>0.27089689259391647</v>
      </c>
    </row>
    <row r="169" spans="1:7" ht="15" customHeight="1">
      <c r="A169" s="59">
        <f t="shared" si="20"/>
        <v>2146</v>
      </c>
      <c r="B169" s="87">
        <f t="shared" si="14"/>
        <v>0.46618245119380625</v>
      </c>
      <c r="C169" s="58">
        <f t="shared" si="18"/>
        <v>5.4565497214621131E-2</v>
      </c>
      <c r="D169" s="69">
        <f t="shared" si="15"/>
        <v>4.5576755814506456</v>
      </c>
      <c r="E169" s="86">
        <f t="shared" si="16"/>
        <v>0.24869183424479194</v>
      </c>
      <c r="F169" s="41">
        <f t="shared" si="19"/>
        <v>0.12828873142027891</v>
      </c>
      <c r="G169" s="47">
        <f t="shared" si="17"/>
        <v>0.27092807957132164</v>
      </c>
    </row>
    <row r="170" spans="1:7" ht="15" customHeight="1">
      <c r="A170" s="59">
        <f t="shared" si="20"/>
        <v>2147</v>
      </c>
      <c r="B170" s="87">
        <f t="shared" si="14"/>
        <v>0.46624185891688108</v>
      </c>
      <c r="C170" s="58">
        <f t="shared" si="18"/>
        <v>5.4566754350814026E-2</v>
      </c>
      <c r="D170" s="69">
        <f t="shared" si="15"/>
        <v>4.5583310436487583</v>
      </c>
      <c r="E170" s="86">
        <f t="shared" si="16"/>
        <v>0.24873333030847153</v>
      </c>
      <c r="F170" s="41">
        <f t="shared" si="19"/>
        <v>0.12829267112669787</v>
      </c>
      <c r="G170" s="47">
        <f t="shared" si="17"/>
        <v>0.2709588050774524</v>
      </c>
    </row>
    <row r="171" spans="1:7" ht="15" customHeight="1">
      <c r="A171" s="59">
        <f t="shared" si="20"/>
        <v>2148</v>
      </c>
      <c r="B171" s="87">
        <f t="shared" si="14"/>
        <v>0.46630069409441466</v>
      </c>
      <c r="C171" s="58">
        <f t="shared" si="18"/>
        <v>5.4567999371280457E-2</v>
      </c>
      <c r="D171" s="69">
        <f t="shared" si="15"/>
        <v>4.5589724851901323</v>
      </c>
      <c r="E171" s="86">
        <f t="shared" si="16"/>
        <v>0.24877400770554003</v>
      </c>
      <c r="F171" s="41">
        <f t="shared" si="19"/>
        <v>0.12829655253758798</v>
      </c>
      <c r="G171" s="47">
        <f t="shared" si="17"/>
        <v>0.27098907594066346</v>
      </c>
    </row>
    <row r="172" spans="1:7" ht="15" customHeight="1">
      <c r="A172" s="59">
        <f t="shared" si="20"/>
        <v>2149</v>
      </c>
      <c r="B172" s="87">
        <f t="shared" si="14"/>
        <v>0.46635895692246054</v>
      </c>
      <c r="C172" s="58">
        <f t="shared" si="18"/>
        <v>5.4569232280169161E-2</v>
      </c>
      <c r="D172" s="69">
        <f t="shared" si="15"/>
        <v>4.559600231252646</v>
      </c>
      <c r="E172" s="86">
        <f t="shared" si="16"/>
        <v>0.24881388412393865</v>
      </c>
      <c r="F172" s="41">
        <f t="shared" si="19"/>
        <v>0.1283003765155436</v>
      </c>
      <c r="G172" s="47">
        <f t="shared" si="17"/>
        <v>0.27101889888827058</v>
      </c>
    </row>
    <row r="173" spans="1:7" ht="15" customHeight="1" thickBot="1">
      <c r="A173" s="59">
        <f t="shared" si="20"/>
        <v>2150</v>
      </c>
      <c r="B173" s="87">
        <f>(B172*D172+$K$7*G172)/(D172+F172)</f>
        <v>0.46641664781851305</v>
      </c>
      <c r="C173" s="58">
        <f>$J$7*B173+(1-B173)*$M$7</f>
        <v>5.45704530863148E-2</v>
      </c>
      <c r="D173" s="69">
        <f>(D172+F172)/(1+$H$7)</f>
        <v>4.5602145989962928</v>
      </c>
      <c r="E173" s="86">
        <f t="shared" ref="E173" si="21">C173*D173</f>
        <v>0.24885297683805505</v>
      </c>
      <c r="F173" s="41">
        <f>$K$7*G173+$L$7*(1-G173)</f>
        <v>0.12830414391039544</v>
      </c>
      <c r="G173" s="47">
        <f>(D173*$J$7*B173+$I$7*(1-E173))</f>
        <v>0.27104828054804592</v>
      </c>
    </row>
    <row r="174" spans="1:7" ht="15" customHeight="1" thickBot="1">
      <c r="A174" s="89" t="s">
        <v>37</v>
      </c>
      <c r="B174" s="90">
        <f>'TE1'!H6</f>
        <v>0.4709645775993242</v>
      </c>
      <c r="C174" s="91">
        <f>'TE1'!L6</f>
        <v>5.4666692545332352E-2</v>
      </c>
      <c r="D174" s="92">
        <f>'TE1'!M6</f>
        <v>4.5912493989939307</v>
      </c>
      <c r="E174" s="93">
        <f>'TE1'!N6</f>
        <v>0.25098841929374316</v>
      </c>
      <c r="F174" s="93">
        <f>'TE1'!K6</f>
        <v>0.12855498317183006</v>
      </c>
      <c r="G174" s="94">
        <f>'TE1'!J6</f>
        <v>0.27300455912453042</v>
      </c>
    </row>
    <row r="175" spans="1:7" ht="15" customHeight="1">
      <c r="A175" s="59"/>
      <c r="B175" s="58"/>
      <c r="C175" s="58"/>
      <c r="D175" s="69"/>
      <c r="E175" s="80"/>
      <c r="F175" s="21"/>
      <c r="G175" s="21"/>
    </row>
    <row r="176" spans="1:7" ht="15" customHeight="1">
      <c r="A176" s="59"/>
      <c r="B176" s="58"/>
      <c r="C176" s="58"/>
      <c r="D176" s="69"/>
      <c r="E176" s="80"/>
      <c r="F176" s="21"/>
      <c r="G176" s="21"/>
    </row>
    <row r="177" spans="1:7" ht="15" customHeight="1">
      <c r="A177" s="59"/>
      <c r="B177" s="58"/>
      <c r="C177" s="58"/>
      <c r="D177" s="69"/>
      <c r="E177" s="80"/>
      <c r="F177" s="21"/>
      <c r="G177" s="21"/>
    </row>
    <row r="178" spans="1:7" ht="15" customHeight="1">
      <c r="A178" s="59"/>
      <c r="B178" s="58"/>
      <c r="C178" s="58"/>
      <c r="D178" s="69"/>
      <c r="E178" s="80"/>
      <c r="F178" s="21"/>
      <c r="G178" s="21"/>
    </row>
    <row r="179" spans="1:7" ht="15" customHeight="1">
      <c r="A179" s="59"/>
      <c r="B179" s="58"/>
      <c r="C179" s="58"/>
      <c r="D179" s="69"/>
      <c r="E179" s="80"/>
      <c r="F179" s="21"/>
      <c r="G179" s="21"/>
    </row>
    <row r="180" spans="1:7" ht="15" customHeight="1">
      <c r="A180" s="59"/>
      <c r="B180" s="58"/>
      <c r="C180" s="58"/>
      <c r="D180" s="69"/>
      <c r="E180" s="80"/>
      <c r="F180" s="21"/>
      <c r="G180" s="21"/>
    </row>
    <row r="181" spans="1:7" ht="15" customHeight="1">
      <c r="A181" s="59"/>
      <c r="B181" s="58"/>
      <c r="C181" s="58"/>
      <c r="D181" s="69"/>
      <c r="E181" s="80"/>
      <c r="F181" s="21"/>
      <c r="G181" s="21"/>
    </row>
    <row r="182" spans="1:7" ht="15" customHeight="1">
      <c r="A182" s="59"/>
      <c r="B182" s="58"/>
      <c r="C182" s="58"/>
      <c r="D182" s="69"/>
      <c r="E182" s="80"/>
      <c r="F182" s="21"/>
      <c r="G182" s="21"/>
    </row>
    <row r="183" spans="1:7" ht="15" customHeight="1">
      <c r="A183" s="59"/>
      <c r="B183" s="58"/>
      <c r="C183" s="58"/>
      <c r="D183" s="69"/>
      <c r="E183" s="80"/>
      <c r="F183" s="21"/>
      <c r="G183" s="21"/>
    </row>
    <row r="184" spans="1:7" ht="15" customHeight="1">
      <c r="A184" s="59"/>
      <c r="B184" s="58"/>
      <c r="C184" s="58"/>
      <c r="D184" s="69"/>
      <c r="E184" s="80"/>
      <c r="F184" s="21"/>
      <c r="G184" s="21"/>
    </row>
    <row r="185" spans="1:7" ht="15" customHeight="1">
      <c r="A185" s="59"/>
      <c r="B185" s="58"/>
      <c r="C185" s="58"/>
      <c r="D185" s="69"/>
      <c r="E185" s="80"/>
      <c r="F185" s="21"/>
      <c r="G185" s="21"/>
    </row>
    <row r="186" spans="1:7" ht="15" customHeight="1">
      <c r="A186" s="59"/>
      <c r="B186" s="58"/>
      <c r="C186" s="58"/>
      <c r="D186" s="69"/>
      <c r="E186" s="80"/>
      <c r="F186" s="21"/>
      <c r="G186" s="21"/>
    </row>
    <row r="187" spans="1:7" ht="15" customHeight="1">
      <c r="A187" s="59"/>
      <c r="B187" s="58"/>
      <c r="C187" s="58"/>
      <c r="D187" s="69"/>
      <c r="E187" s="80"/>
      <c r="F187" s="21"/>
      <c r="G187" s="21"/>
    </row>
    <row r="188" spans="1:7" ht="15" customHeight="1">
      <c r="A188" s="59"/>
      <c r="B188" s="58"/>
      <c r="C188" s="58"/>
      <c r="D188" s="69"/>
      <c r="E188" s="80"/>
      <c r="F188" s="21"/>
      <c r="G188" s="21"/>
    </row>
    <row r="189" spans="1:7" ht="15" customHeight="1">
      <c r="A189" s="59"/>
      <c r="B189" s="58"/>
      <c r="C189" s="58"/>
      <c r="D189" s="69"/>
      <c r="E189" s="80"/>
      <c r="F189" s="21"/>
      <c r="G189" s="21"/>
    </row>
    <row r="190" spans="1:7" ht="15" customHeight="1">
      <c r="A190" s="59"/>
      <c r="B190" s="58"/>
      <c r="C190" s="58"/>
      <c r="D190" s="69"/>
      <c r="E190" s="80"/>
      <c r="F190" s="21"/>
      <c r="G190" s="21"/>
    </row>
    <row r="191" spans="1:7" ht="15" customHeight="1">
      <c r="A191" s="59"/>
      <c r="B191" s="58"/>
      <c r="C191" s="58"/>
      <c r="D191" s="69"/>
      <c r="E191" s="80"/>
      <c r="F191" s="21"/>
      <c r="G191" s="21"/>
    </row>
    <row r="192" spans="1:7" ht="15" customHeight="1">
      <c r="A192" s="59"/>
      <c r="B192" s="58"/>
      <c r="C192" s="58"/>
      <c r="D192" s="69"/>
      <c r="E192" s="80"/>
      <c r="F192" s="21"/>
      <c r="G192" s="21"/>
    </row>
    <row r="193" spans="1:7" ht="15" customHeight="1">
      <c r="A193" s="59"/>
      <c r="B193" s="58"/>
      <c r="C193" s="58"/>
      <c r="D193" s="69"/>
      <c r="E193" s="80"/>
      <c r="F193" s="21"/>
      <c r="G193" s="21"/>
    </row>
    <row r="194" spans="1:7" ht="15" customHeight="1">
      <c r="A194" s="59"/>
      <c r="B194" s="58"/>
      <c r="C194" s="58"/>
      <c r="D194" s="69"/>
      <c r="E194" s="80"/>
      <c r="F194" s="21"/>
      <c r="G194" s="21"/>
    </row>
    <row r="195" spans="1:7" ht="15" customHeight="1">
      <c r="A195" s="59"/>
      <c r="B195" s="58"/>
      <c r="C195" s="58"/>
      <c r="D195" s="69"/>
      <c r="E195" s="80"/>
      <c r="F195" s="21"/>
      <c r="G195" s="21"/>
    </row>
    <row r="196" spans="1:7" ht="15" customHeight="1">
      <c r="A196" s="59"/>
      <c r="B196" s="58"/>
      <c r="C196" s="58"/>
      <c r="D196" s="69"/>
      <c r="E196" s="80"/>
      <c r="F196" s="21"/>
      <c r="G196" s="21"/>
    </row>
    <row r="197" spans="1:7" ht="15" customHeight="1">
      <c r="A197" s="59"/>
      <c r="B197" s="58"/>
      <c r="C197" s="58"/>
      <c r="D197" s="69"/>
      <c r="E197" s="80"/>
      <c r="F197" s="21"/>
      <c r="G197" s="21"/>
    </row>
    <row r="198" spans="1:7" ht="15" customHeight="1">
      <c r="A198" s="59"/>
      <c r="B198" s="58"/>
      <c r="C198" s="58"/>
      <c r="D198" s="69"/>
      <c r="E198" s="80"/>
      <c r="F198" s="21"/>
      <c r="G198" s="21"/>
    </row>
    <row r="199" spans="1:7" ht="15" customHeight="1">
      <c r="A199" s="59"/>
      <c r="B199" s="58"/>
      <c r="C199" s="58"/>
      <c r="D199" s="69"/>
      <c r="E199" s="80"/>
      <c r="F199" s="21"/>
      <c r="G199" s="21"/>
    </row>
    <row r="200" spans="1:7" ht="15" customHeight="1">
      <c r="A200" s="59"/>
      <c r="B200" s="58"/>
      <c r="C200" s="58"/>
      <c r="D200" s="69"/>
      <c r="E200" s="80"/>
      <c r="F200" s="21"/>
      <c r="G200" s="21"/>
    </row>
    <row r="201" spans="1:7" ht="15" customHeight="1">
      <c r="A201" s="59"/>
      <c r="B201" s="58"/>
      <c r="C201" s="58"/>
      <c r="D201" s="69"/>
      <c r="E201" s="80"/>
      <c r="F201" s="21"/>
      <c r="G201" s="21"/>
    </row>
    <row r="202" spans="1:7" ht="15" customHeight="1">
      <c r="A202" s="59"/>
      <c r="B202" s="58"/>
      <c r="C202" s="58"/>
      <c r="D202" s="69"/>
      <c r="E202" s="80"/>
      <c r="F202" s="21"/>
      <c r="G202" s="21"/>
    </row>
    <row r="203" spans="1:7" ht="15" customHeight="1">
      <c r="A203" s="59"/>
      <c r="B203" s="58"/>
      <c r="C203" s="58"/>
      <c r="D203" s="69"/>
      <c r="E203" s="80"/>
      <c r="F203" s="21"/>
      <c r="G203" s="21"/>
    </row>
    <row r="204" spans="1:7" ht="15" customHeight="1">
      <c r="A204" s="59"/>
      <c r="B204" s="58"/>
      <c r="C204" s="58"/>
      <c r="D204" s="69"/>
      <c r="E204" s="80"/>
      <c r="F204" s="21"/>
      <c r="G204" s="21"/>
    </row>
    <row r="205" spans="1:7" ht="15" customHeight="1">
      <c r="A205" s="59"/>
      <c r="B205" s="58"/>
      <c r="C205" s="58"/>
      <c r="D205" s="69"/>
      <c r="E205" s="80"/>
      <c r="F205" s="21"/>
      <c r="G205" s="21"/>
    </row>
    <row r="206" spans="1:7" ht="15" customHeight="1">
      <c r="A206" s="59"/>
      <c r="B206" s="58"/>
      <c r="C206" s="58"/>
      <c r="D206" s="69"/>
      <c r="E206" s="80"/>
      <c r="F206" s="21"/>
      <c r="G206" s="21"/>
    </row>
    <row r="207" spans="1:7" ht="15" customHeight="1">
      <c r="A207" s="59"/>
      <c r="B207" s="58"/>
      <c r="C207" s="58"/>
      <c r="D207" s="69"/>
      <c r="E207" s="80"/>
      <c r="F207" s="21"/>
      <c r="G207" s="21"/>
    </row>
    <row r="208" spans="1:7" ht="15" customHeight="1">
      <c r="A208" s="59"/>
      <c r="B208" s="58"/>
      <c r="C208" s="58"/>
      <c r="D208" s="69"/>
      <c r="E208" s="80"/>
      <c r="F208" s="21"/>
      <c r="G208" s="21"/>
    </row>
    <row r="209" spans="1:7" ht="15" customHeight="1">
      <c r="A209" s="59"/>
      <c r="B209" s="58"/>
      <c r="C209" s="58"/>
      <c r="D209" s="69"/>
      <c r="E209" s="80"/>
      <c r="F209" s="21"/>
      <c r="G209" s="21"/>
    </row>
    <row r="210" spans="1:7" ht="15" customHeight="1">
      <c r="A210" s="59"/>
      <c r="B210" s="58"/>
      <c r="C210" s="58"/>
      <c r="D210" s="69"/>
      <c r="E210" s="80"/>
      <c r="F210" s="21"/>
      <c r="G210" s="21"/>
    </row>
    <row r="211" spans="1:7" ht="15" customHeight="1">
      <c r="A211" s="59"/>
      <c r="B211" s="58"/>
      <c r="C211" s="58"/>
      <c r="D211" s="69"/>
      <c r="E211" s="80"/>
      <c r="F211" s="21"/>
      <c r="G211" s="21"/>
    </row>
    <row r="212" spans="1:7" ht="15" customHeight="1">
      <c r="A212" s="59"/>
      <c r="B212" s="58"/>
      <c r="C212" s="58"/>
      <c r="D212" s="69"/>
      <c r="E212" s="80"/>
      <c r="F212" s="21"/>
      <c r="G212" s="21"/>
    </row>
    <row r="213" spans="1:7" ht="15" customHeight="1">
      <c r="A213" s="59"/>
      <c r="B213" s="58"/>
      <c r="C213" s="58"/>
      <c r="D213" s="69"/>
      <c r="E213" s="80"/>
      <c r="F213" s="21"/>
      <c r="G213" s="21"/>
    </row>
    <row r="214" spans="1:7" ht="15" customHeight="1">
      <c r="A214" s="59"/>
      <c r="B214" s="58"/>
      <c r="C214" s="58"/>
      <c r="D214" s="69"/>
      <c r="E214" s="80"/>
      <c r="F214" s="21"/>
      <c r="G214" s="21"/>
    </row>
    <row r="215" spans="1:7" ht="15" customHeight="1">
      <c r="A215" s="59"/>
      <c r="B215" s="58"/>
      <c r="C215" s="58"/>
      <c r="D215" s="69"/>
      <c r="E215" s="80"/>
      <c r="F215" s="21"/>
      <c r="G215" s="21"/>
    </row>
    <row r="216" spans="1:7" ht="15" customHeight="1">
      <c r="A216" s="59"/>
      <c r="B216" s="58"/>
      <c r="C216" s="58"/>
      <c r="D216" s="69"/>
      <c r="E216" s="80"/>
      <c r="F216" s="21"/>
      <c r="G216" s="21"/>
    </row>
    <row r="217" spans="1:7" ht="15" customHeight="1">
      <c r="A217" s="59"/>
      <c r="B217" s="58"/>
      <c r="C217" s="58"/>
      <c r="D217" s="69"/>
      <c r="E217" s="80"/>
      <c r="F217" s="21"/>
      <c r="G217" s="21"/>
    </row>
    <row r="218" spans="1:7" ht="15" customHeight="1">
      <c r="A218" s="59"/>
      <c r="B218" s="58"/>
      <c r="C218" s="58"/>
      <c r="D218" s="69"/>
      <c r="E218" s="80"/>
      <c r="F218" s="21"/>
      <c r="G218" s="21"/>
    </row>
    <row r="219" spans="1:7" ht="15" customHeight="1">
      <c r="A219" s="59"/>
      <c r="B219" s="58"/>
      <c r="C219" s="58"/>
      <c r="D219" s="69"/>
      <c r="E219" s="80"/>
      <c r="F219" s="21"/>
      <c r="G219" s="21"/>
    </row>
    <row r="220" spans="1:7" ht="15" customHeight="1">
      <c r="A220" s="59"/>
      <c r="B220" s="58"/>
      <c r="C220" s="58"/>
      <c r="D220" s="69"/>
      <c r="E220" s="80"/>
      <c r="F220" s="21"/>
      <c r="G220" s="21"/>
    </row>
    <row r="221" spans="1:7" ht="15" customHeight="1">
      <c r="A221" s="59"/>
      <c r="B221" s="58"/>
      <c r="C221" s="58"/>
      <c r="D221" s="69"/>
      <c r="E221" s="80"/>
      <c r="F221" s="21"/>
      <c r="G221" s="21"/>
    </row>
    <row r="222" spans="1:7" ht="15" customHeight="1">
      <c r="A222" s="59"/>
      <c r="B222" s="58"/>
      <c r="C222" s="58"/>
      <c r="D222" s="69"/>
      <c r="E222" s="80"/>
      <c r="F222" s="21"/>
      <c r="G222" s="21"/>
    </row>
    <row r="223" spans="1:7" ht="15" customHeight="1">
      <c r="A223" s="59"/>
      <c r="B223" s="58"/>
      <c r="C223" s="58"/>
      <c r="D223" s="69"/>
      <c r="E223" s="80"/>
      <c r="F223" s="21"/>
      <c r="G223" s="21"/>
    </row>
    <row r="224" spans="1:7" ht="15" customHeight="1">
      <c r="A224" s="59"/>
      <c r="B224" s="58"/>
      <c r="C224" s="58"/>
      <c r="D224" s="69"/>
      <c r="E224" s="80"/>
      <c r="F224" s="21"/>
      <c r="G224" s="21"/>
    </row>
    <row r="225" spans="1:7" ht="15" customHeight="1">
      <c r="A225" s="59"/>
      <c r="B225" s="58"/>
      <c r="C225" s="58"/>
      <c r="D225" s="69"/>
      <c r="E225" s="80"/>
      <c r="F225" s="21"/>
      <c r="G225" s="21"/>
    </row>
    <row r="226" spans="1:7" ht="15" customHeight="1">
      <c r="A226" s="59"/>
      <c r="B226" s="58"/>
      <c r="C226" s="58"/>
      <c r="D226" s="69"/>
      <c r="E226" s="80"/>
      <c r="F226" s="21"/>
      <c r="G226" s="21"/>
    </row>
    <row r="227" spans="1:7" ht="15" customHeight="1">
      <c r="A227" s="59"/>
      <c r="B227" s="58"/>
      <c r="C227" s="58"/>
      <c r="D227" s="69"/>
      <c r="E227" s="80"/>
      <c r="F227" s="21"/>
      <c r="G227" s="21"/>
    </row>
    <row r="228" spans="1:7" ht="15" customHeight="1">
      <c r="A228" s="59"/>
      <c r="B228" s="58"/>
      <c r="C228" s="58"/>
      <c r="D228" s="69"/>
      <c r="E228" s="80"/>
      <c r="F228" s="21"/>
      <c r="G228" s="21"/>
    </row>
    <row r="229" spans="1:7" ht="15" customHeight="1">
      <c r="A229" s="59"/>
      <c r="B229" s="58"/>
      <c r="C229" s="58"/>
      <c r="D229" s="69"/>
      <c r="E229" s="80"/>
      <c r="F229" s="21"/>
      <c r="G229" s="21"/>
    </row>
    <row r="230" spans="1:7" ht="15" customHeight="1">
      <c r="A230" s="59"/>
      <c r="B230" s="58"/>
      <c r="C230" s="58"/>
      <c r="D230" s="69"/>
      <c r="E230" s="80"/>
      <c r="F230" s="21"/>
      <c r="G230" s="21"/>
    </row>
    <row r="231" spans="1:7" ht="15" customHeight="1">
      <c r="A231" s="59"/>
      <c r="B231" s="58"/>
      <c r="C231" s="58"/>
      <c r="D231" s="69"/>
      <c r="E231" s="80"/>
      <c r="F231" s="21"/>
      <c r="G231" s="21"/>
    </row>
    <row r="232" spans="1:7" ht="15" customHeight="1">
      <c r="A232" s="59"/>
      <c r="B232" s="58"/>
      <c r="C232" s="58"/>
      <c r="D232" s="69"/>
      <c r="E232" s="80"/>
      <c r="F232" s="21"/>
      <c r="G232" s="21"/>
    </row>
    <row r="233" spans="1:7" ht="15" customHeight="1">
      <c r="A233" s="59"/>
      <c r="B233" s="58"/>
      <c r="C233" s="58"/>
      <c r="D233" s="69"/>
      <c r="E233" s="80"/>
      <c r="F233" s="21"/>
      <c r="G233" s="21"/>
    </row>
    <row r="234" spans="1:7" ht="15" customHeight="1">
      <c r="A234" s="59"/>
      <c r="B234" s="58"/>
      <c r="C234" s="58"/>
      <c r="D234" s="69"/>
      <c r="E234" s="80"/>
      <c r="F234" s="21"/>
      <c r="G234" s="21"/>
    </row>
    <row r="235" spans="1:7" ht="15" customHeight="1">
      <c r="A235" s="59"/>
      <c r="B235" s="58"/>
      <c r="C235" s="58"/>
      <c r="D235" s="69"/>
      <c r="E235" s="80"/>
      <c r="F235" s="21"/>
      <c r="G235" s="21"/>
    </row>
    <row r="236" spans="1:7" ht="15" customHeight="1">
      <c r="A236" s="59"/>
      <c r="B236" s="58"/>
      <c r="C236" s="58"/>
      <c r="D236" s="69"/>
      <c r="E236" s="80"/>
      <c r="F236" s="21"/>
      <c r="G236" s="21"/>
    </row>
    <row r="237" spans="1:7" ht="15" customHeight="1">
      <c r="A237" s="59"/>
      <c r="B237" s="58"/>
      <c r="C237" s="58"/>
      <c r="D237" s="69"/>
      <c r="E237" s="80"/>
      <c r="F237" s="21"/>
      <c r="G237" s="21"/>
    </row>
    <row r="238" spans="1:7" ht="15" customHeight="1">
      <c r="A238" s="59"/>
      <c r="B238" s="58"/>
      <c r="C238" s="58"/>
      <c r="D238" s="69"/>
      <c r="E238" s="80"/>
      <c r="F238" s="21"/>
      <c r="G238" s="21"/>
    </row>
    <row r="239" spans="1:7" ht="15" customHeight="1">
      <c r="A239" s="59"/>
      <c r="B239" s="58"/>
      <c r="C239" s="58"/>
      <c r="D239" s="69"/>
      <c r="E239" s="80"/>
      <c r="F239" s="21"/>
      <c r="G239" s="21"/>
    </row>
    <row r="240" spans="1:7" ht="15" customHeight="1">
      <c r="A240" s="59"/>
      <c r="B240" s="58"/>
      <c r="C240" s="58"/>
      <c r="D240" s="69"/>
      <c r="E240" s="80"/>
      <c r="F240" s="21"/>
      <c r="G240" s="21"/>
    </row>
    <row r="241" spans="1:7" ht="15" customHeight="1">
      <c r="A241" s="59"/>
      <c r="B241" s="58"/>
      <c r="C241" s="58"/>
      <c r="D241" s="69"/>
      <c r="E241" s="80"/>
      <c r="F241" s="21"/>
      <c r="G241" s="21"/>
    </row>
    <row r="242" spans="1:7" ht="15" customHeight="1">
      <c r="A242" s="59"/>
      <c r="B242" s="58"/>
      <c r="C242" s="58"/>
      <c r="D242" s="69"/>
      <c r="E242" s="80"/>
      <c r="F242" s="21"/>
      <c r="G242" s="21"/>
    </row>
    <row r="243" spans="1:7" ht="15" customHeight="1">
      <c r="A243" s="59"/>
      <c r="B243" s="58"/>
      <c r="C243" s="58"/>
      <c r="D243" s="69"/>
      <c r="E243" s="80"/>
      <c r="F243" s="21"/>
      <c r="G243" s="21"/>
    </row>
    <row r="244" spans="1:7" ht="15" customHeight="1">
      <c r="A244" s="59"/>
      <c r="B244" s="58"/>
      <c r="C244" s="58"/>
      <c r="D244" s="69"/>
      <c r="E244" s="80"/>
      <c r="F244" s="21"/>
      <c r="G244" s="21"/>
    </row>
    <row r="245" spans="1:7" ht="15" customHeight="1">
      <c r="A245" s="59"/>
      <c r="B245" s="58"/>
      <c r="C245" s="58"/>
      <c r="D245" s="69"/>
      <c r="E245" s="80"/>
      <c r="F245" s="21"/>
      <c r="G245" s="21"/>
    </row>
    <row r="246" spans="1:7" ht="15" customHeight="1">
      <c r="A246" s="59"/>
      <c r="B246" s="58"/>
      <c r="C246" s="58"/>
      <c r="D246" s="69"/>
      <c r="E246" s="80"/>
      <c r="F246" s="21"/>
      <c r="G246" s="21"/>
    </row>
    <row r="247" spans="1:7" ht="15" customHeight="1">
      <c r="A247" s="59"/>
      <c r="B247" s="58"/>
      <c r="C247" s="58"/>
      <c r="D247" s="69"/>
      <c r="E247" s="80"/>
      <c r="F247" s="21"/>
      <c r="G247" s="21"/>
    </row>
    <row r="248" spans="1:7" ht="15" customHeight="1">
      <c r="A248" s="59"/>
      <c r="B248" s="58"/>
      <c r="C248" s="58"/>
      <c r="D248" s="69"/>
      <c r="E248" s="80"/>
      <c r="F248" s="21"/>
      <c r="G248" s="21"/>
    </row>
    <row r="249" spans="1:7" ht="15" customHeight="1">
      <c r="A249" s="59"/>
      <c r="B249" s="58"/>
      <c r="C249" s="58"/>
      <c r="D249" s="69"/>
      <c r="E249" s="80"/>
      <c r="F249" s="21"/>
      <c r="G249" s="21"/>
    </row>
    <row r="250" spans="1:7" ht="15" customHeight="1">
      <c r="A250" s="59"/>
      <c r="B250" s="58"/>
      <c r="C250" s="58"/>
      <c r="D250" s="69"/>
      <c r="E250" s="80"/>
      <c r="F250" s="21"/>
      <c r="G250" s="21"/>
    </row>
    <row r="251" spans="1:7" ht="15" customHeight="1">
      <c r="A251" s="59"/>
      <c r="B251" s="58"/>
      <c r="C251" s="58"/>
      <c r="D251" s="69"/>
      <c r="E251" s="80"/>
      <c r="F251" s="21"/>
      <c r="G251" s="21"/>
    </row>
    <row r="252" spans="1:7" ht="15" customHeight="1">
      <c r="A252" s="59"/>
      <c r="B252" s="58"/>
      <c r="C252" s="58"/>
      <c r="D252" s="69"/>
      <c r="E252" s="80"/>
      <c r="F252" s="21"/>
      <c r="G252" s="21"/>
    </row>
    <row r="253" spans="1:7" ht="15" customHeight="1">
      <c r="A253" s="59"/>
      <c r="B253" s="58"/>
      <c r="C253" s="58"/>
      <c r="D253" s="69"/>
      <c r="E253" s="80"/>
      <c r="F253" s="21"/>
      <c r="G253" s="21"/>
    </row>
    <row r="254" spans="1:7" ht="15" customHeight="1">
      <c r="A254" s="59"/>
      <c r="B254" s="58"/>
      <c r="C254" s="58"/>
      <c r="D254" s="69"/>
      <c r="E254" s="80"/>
      <c r="F254" s="21"/>
      <c r="G254" s="21"/>
    </row>
    <row r="255" spans="1:7" ht="15" customHeight="1">
      <c r="A255" s="59"/>
      <c r="B255" s="58"/>
      <c r="C255" s="58"/>
      <c r="D255" s="69"/>
      <c r="E255" s="80"/>
      <c r="F255" s="21"/>
      <c r="G255" s="21"/>
    </row>
    <row r="256" spans="1:7" ht="15" customHeight="1">
      <c r="A256" s="59"/>
      <c r="B256" s="58"/>
      <c r="C256" s="58"/>
      <c r="D256" s="69"/>
      <c r="E256" s="80"/>
      <c r="F256" s="21"/>
      <c r="G256" s="21"/>
    </row>
    <row r="257" spans="1:7" ht="15" customHeight="1">
      <c r="A257" s="59"/>
      <c r="B257" s="58"/>
      <c r="C257" s="58"/>
      <c r="D257" s="69"/>
      <c r="E257" s="80"/>
      <c r="F257" s="21"/>
      <c r="G257" s="21"/>
    </row>
    <row r="258" spans="1:7" ht="15" customHeight="1">
      <c r="A258" s="59"/>
      <c r="B258" s="58"/>
      <c r="C258" s="58"/>
      <c r="D258" s="69"/>
      <c r="E258" s="80"/>
      <c r="F258" s="21"/>
      <c r="G258" s="21"/>
    </row>
    <row r="259" spans="1:7" ht="15" customHeight="1">
      <c r="A259" s="59"/>
      <c r="B259" s="58"/>
      <c r="C259" s="58"/>
      <c r="D259" s="69"/>
      <c r="E259" s="80"/>
      <c r="F259" s="21"/>
      <c r="G259" s="21"/>
    </row>
    <row r="260" spans="1:7" ht="15" customHeight="1">
      <c r="A260" s="59"/>
      <c r="B260" s="58"/>
      <c r="C260" s="58"/>
      <c r="D260" s="69"/>
      <c r="E260" s="80"/>
      <c r="F260" s="21"/>
      <c r="G260" s="21"/>
    </row>
    <row r="261" spans="1:7" ht="15" customHeight="1">
      <c r="A261" s="59"/>
      <c r="B261" s="58"/>
      <c r="C261" s="58"/>
      <c r="D261" s="69"/>
      <c r="E261" s="80"/>
      <c r="F261" s="21"/>
      <c r="G261" s="21"/>
    </row>
    <row r="262" spans="1:7" ht="15" customHeight="1">
      <c r="A262" s="59"/>
      <c r="B262" s="58"/>
      <c r="C262" s="58"/>
      <c r="D262" s="69"/>
      <c r="E262" s="80"/>
      <c r="F262" s="21"/>
      <c r="G262" s="21"/>
    </row>
    <row r="263" spans="1:7" ht="15" customHeight="1">
      <c r="A263" s="59"/>
      <c r="B263" s="58"/>
      <c r="C263" s="58"/>
      <c r="D263" s="69"/>
      <c r="E263" s="80"/>
      <c r="F263" s="21"/>
      <c r="G263" s="21"/>
    </row>
    <row r="264" spans="1:7" ht="15" customHeight="1">
      <c r="A264" s="59"/>
      <c r="B264" s="58"/>
      <c r="C264" s="58"/>
      <c r="D264" s="69"/>
      <c r="E264" s="80"/>
      <c r="F264" s="21"/>
      <c r="G264" s="21"/>
    </row>
    <row r="265" spans="1:7" ht="15" customHeight="1">
      <c r="A265" s="59"/>
      <c r="B265" s="58"/>
      <c r="C265" s="58"/>
      <c r="D265" s="69"/>
      <c r="E265" s="80"/>
      <c r="F265" s="21"/>
      <c r="G265" s="21"/>
    </row>
  </sheetData>
  <mergeCells count="13">
    <mergeCell ref="A5:A6"/>
    <mergeCell ref="B4:G4"/>
    <mergeCell ref="A3:M3"/>
    <mergeCell ref="G5:G6"/>
    <mergeCell ref="H4:M4"/>
    <mergeCell ref="H5:H6"/>
    <mergeCell ref="I5:K5"/>
    <mergeCell ref="L5:M5"/>
    <mergeCell ref="B5:B6"/>
    <mergeCell ref="C5:C6"/>
    <mergeCell ref="D5:D6"/>
    <mergeCell ref="E5:E6"/>
    <mergeCell ref="F5:F6"/>
  </mergeCells>
  <hyperlinks>
    <hyperlink ref="A1" location="Index!A1" display="Back to index"/>
  </hyperlink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V265"/>
  <sheetViews>
    <sheetView workbookViewId="0">
      <pane xSplit="1" ySplit="6" topLeftCell="B142" activePane="bottomRight" state="frozen"/>
      <selection pane="topRight" activeCell="B1" sqref="B1"/>
      <selection pane="bottomLeft" activeCell="A9" sqref="A9"/>
      <selection pane="bottomRight" activeCell="G8" sqref="G8"/>
    </sheetView>
  </sheetViews>
  <sheetFormatPr defaultColWidth="9.140625" defaultRowHeight="15" customHeight="1"/>
  <cols>
    <col min="1" max="1" width="14.28515625" style="2" customWidth="1"/>
    <col min="2" max="2" width="11.42578125" style="2" customWidth="1"/>
    <col min="3" max="3" width="11" style="2" customWidth="1"/>
    <col min="4" max="4" width="10.5703125" style="2" customWidth="1"/>
    <col min="5" max="5" width="11.85546875" style="2" customWidth="1"/>
    <col min="6" max="6" width="11.5703125" style="2" customWidth="1"/>
    <col min="7" max="8" width="12.28515625" style="2" customWidth="1"/>
    <col min="9" max="10" width="14.42578125" style="2" customWidth="1"/>
    <col min="11" max="11" width="13.7109375" style="2" customWidth="1"/>
    <col min="12" max="12" width="11.140625" style="2" customWidth="1"/>
    <col min="13" max="13" width="11.5703125" style="2" customWidth="1"/>
    <col min="14" max="15" width="11.42578125" style="2" customWidth="1"/>
    <col min="16" max="16384" width="9.140625" style="2"/>
  </cols>
  <sheetData>
    <row r="1" spans="1:22" ht="15" customHeight="1">
      <c r="A1" s="1" t="s">
        <v>0</v>
      </c>
    </row>
    <row r="2" spans="1:22" ht="15" customHeight="1" thickBot="1">
      <c r="A2" s="60"/>
      <c r="B2" s="60"/>
      <c r="C2" s="60"/>
      <c r="D2" s="4"/>
      <c r="E2" s="4"/>
      <c r="F2" s="4"/>
      <c r="G2" s="4"/>
      <c r="H2" s="4"/>
      <c r="I2" s="60"/>
      <c r="J2" s="60"/>
      <c r="K2" s="60"/>
      <c r="L2" s="60"/>
      <c r="M2" s="60"/>
      <c r="N2" s="60"/>
      <c r="O2" s="60"/>
    </row>
    <row r="3" spans="1:22" ht="15" customHeight="1" thickBot="1">
      <c r="A3" s="169" t="s">
        <v>65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1"/>
      <c r="N3" s="88"/>
      <c r="O3" s="88"/>
      <c r="P3" s="8"/>
    </row>
    <row r="4" spans="1:22" ht="21" customHeight="1" thickBot="1">
      <c r="A4" s="61"/>
      <c r="B4" s="183" t="s">
        <v>39</v>
      </c>
      <c r="C4" s="184"/>
      <c r="D4" s="184"/>
      <c r="E4" s="184"/>
      <c r="F4" s="184"/>
      <c r="G4" s="185"/>
      <c r="H4" s="184" t="s">
        <v>42</v>
      </c>
      <c r="I4" s="184"/>
      <c r="J4" s="184"/>
      <c r="K4" s="184"/>
      <c r="L4" s="184"/>
      <c r="M4" s="185"/>
      <c r="O4" s="20"/>
    </row>
    <row r="5" spans="1:22" s="7" customFormat="1" ht="20.25" customHeight="1">
      <c r="A5" s="182" t="s">
        <v>29</v>
      </c>
      <c r="B5" s="189" t="s">
        <v>30</v>
      </c>
      <c r="C5" s="191" t="s">
        <v>33</v>
      </c>
      <c r="D5" s="191" t="s">
        <v>34</v>
      </c>
      <c r="E5" s="191" t="s">
        <v>35</v>
      </c>
      <c r="F5" s="192" t="s">
        <v>31</v>
      </c>
      <c r="G5" s="186" t="s">
        <v>32</v>
      </c>
      <c r="H5" s="187" t="s">
        <v>16</v>
      </c>
      <c r="I5" s="176" t="s">
        <v>20</v>
      </c>
      <c r="J5" s="176"/>
      <c r="K5" s="176"/>
      <c r="L5" s="177" t="s">
        <v>1</v>
      </c>
      <c r="M5" s="178"/>
      <c r="O5" s="20"/>
    </row>
    <row r="6" spans="1:22" s="7" customFormat="1" ht="50.25" customHeight="1">
      <c r="A6" s="182"/>
      <c r="B6" s="190"/>
      <c r="C6" s="191"/>
      <c r="D6" s="191"/>
      <c r="E6" s="191"/>
      <c r="F6" s="192"/>
      <c r="G6" s="186"/>
      <c r="H6" s="188"/>
      <c r="I6" s="66" t="s">
        <v>2</v>
      </c>
      <c r="J6" s="66" t="s">
        <v>3</v>
      </c>
      <c r="K6" s="66" t="s">
        <v>4</v>
      </c>
      <c r="L6" s="66" t="s">
        <v>5</v>
      </c>
      <c r="M6" s="68" t="s">
        <v>3</v>
      </c>
      <c r="O6" s="20"/>
    </row>
    <row r="7" spans="1:22" ht="15" customHeight="1" thickBot="1">
      <c r="A7" s="59">
        <v>2012</v>
      </c>
      <c r="B7" s="85">
        <f>[1]TB1!$F$51</f>
        <v>0.5527646541595459</v>
      </c>
      <c r="C7" s="58">
        <f t="shared" ref="C7:C38" si="0">$J$7*B7+(1-B7)*$M$7</f>
        <v>3.5466065828789528E-2</v>
      </c>
      <c r="D7" s="42">
        <v>5.71</v>
      </c>
      <c r="E7" s="86">
        <f>C7*D7</f>
        <v>0.2025112358823882</v>
      </c>
      <c r="F7" s="41">
        <f t="shared" ref="F7:F38" si="1">$K$7*G7+$L$7*(1-G7)</f>
        <v>8.5985534095524993E-2</v>
      </c>
      <c r="G7" s="47">
        <f>(D7*$J$7*B7+$I$7*(1-E7))</f>
        <v>0.27371515950662889</v>
      </c>
      <c r="H7" s="84">
        <f>'TE1'!B7</f>
        <v>1.7999999999999999E-2</v>
      </c>
      <c r="I7" s="82">
        <f>'TE1'!C7</f>
        <v>0.17699861995719407</v>
      </c>
      <c r="J7" s="82">
        <f>'TE1'!D7</f>
        <v>4.1998963803052902E-2</v>
      </c>
      <c r="K7" s="82">
        <f>'TE1'!E7</f>
        <v>0.24361503046626845</v>
      </c>
      <c r="L7" s="82">
        <f>'TE1'!F7</f>
        <v>2.6579664199137671E-2</v>
      </c>
      <c r="M7" s="83">
        <f>'TE1'!G7</f>
        <v>2.7391670271754265E-2</v>
      </c>
      <c r="N7" s="60"/>
      <c r="O7" s="60"/>
    </row>
    <row r="8" spans="1:22" ht="15" customHeight="1">
      <c r="A8" s="59">
        <f>A7+1</f>
        <v>2013</v>
      </c>
      <c r="B8" s="87">
        <f>(B7*D7+$K$7*G7)/(D7+F7)</f>
        <v>0.55606890031278255</v>
      </c>
      <c r="C8" s="58">
        <f>$J$7*B8+(1-B8)*$M$7</f>
        <v>3.5514331922249523E-2</v>
      </c>
      <c r="D8" s="69">
        <f>(D7+F7)/(1+$H$7)</f>
        <v>5.6935024892883348</v>
      </c>
      <c r="E8" s="86">
        <f>C8*D8</f>
        <v>0.20220093720473983</v>
      </c>
      <c r="F8" s="41">
        <f>$K$7*G8+$L$7*(1-G8)</f>
        <v>8.6085812919731053E-2</v>
      </c>
      <c r="G8" s="47">
        <f>(D8*$J$7*B8+$I$7*(1-E8))</f>
        <v>0.27417719860159662</v>
      </c>
      <c r="H8" s="70"/>
      <c r="I8" s="60"/>
      <c r="J8" s="60"/>
      <c r="K8" s="60"/>
      <c r="L8" s="60"/>
      <c r="M8" s="60"/>
      <c r="N8" s="60"/>
      <c r="O8" s="60"/>
    </row>
    <row r="9" spans="1:22" ht="15" customHeight="1">
      <c r="A9" s="59">
        <f t="shared" ref="A9:A72" si="2">A8+1</f>
        <v>2014</v>
      </c>
      <c r="B9" s="87">
        <f>(B8*D8+$K$7*G8)/(D8+F8)</f>
        <v>0.55934318946248685</v>
      </c>
      <c r="C9" s="58">
        <f t="shared" si="0"/>
        <v>3.55621604249656E-2</v>
      </c>
      <c r="D9" s="69">
        <f>(D8+F8)/(1+$H$7)</f>
        <v>5.6773951888094949</v>
      </c>
      <c r="E9" s="86">
        <f t="shared" ref="E9:E72" si="3">C9*D9</f>
        <v>0.20190043850037112</v>
      </c>
      <c r="F9" s="41">
        <f t="shared" si="1"/>
        <v>8.6185160812601788E-2</v>
      </c>
      <c r="G9" s="47">
        <f t="shared" ref="G9:G68" si="4">(D9*$J$7*B9+$I$7*(1-E9))</f>
        <v>0.27463494838947433</v>
      </c>
      <c r="H9" s="59"/>
      <c r="I9" s="71"/>
      <c r="J9" s="71"/>
      <c r="K9" s="60"/>
      <c r="L9" s="60"/>
      <c r="M9" s="60"/>
      <c r="N9" s="60"/>
      <c r="O9" s="60"/>
    </row>
    <row r="10" spans="1:22" ht="15" customHeight="1">
      <c r="A10" s="59">
        <f t="shared" si="2"/>
        <v>2015</v>
      </c>
      <c r="B10" s="87">
        <f t="shared" ref="B10:B68" si="5">(B9*D9+$K$7*G9)/(D9+F9)</f>
        <v>0.56258737405808668</v>
      </c>
      <c r="C10" s="58">
        <f t="shared" si="0"/>
        <v>3.5609549181623242E-2</v>
      </c>
      <c r="D10" s="69">
        <f t="shared" ref="D10:D20" si="6">(D9+F9)/(1+$H$7)</f>
        <v>5.6616702845010769</v>
      </c>
      <c r="E10" s="86">
        <f t="shared" si="3"/>
        <v>0.20160952644607594</v>
      </c>
      <c r="F10" s="41">
        <f t="shared" si="1"/>
        <v>8.628358641637203E-2</v>
      </c>
      <c r="G10" s="47">
        <f t="shared" si="4"/>
        <v>0.2750884486897392</v>
      </c>
      <c r="H10" s="59"/>
      <c r="I10" s="60"/>
      <c r="J10" s="60"/>
      <c r="K10" s="60"/>
      <c r="L10" s="60"/>
      <c r="M10" s="60"/>
      <c r="N10" s="60"/>
      <c r="O10" s="60"/>
    </row>
    <row r="11" spans="1:22" ht="15" customHeight="1">
      <c r="A11" s="59">
        <f t="shared" si="2"/>
        <v>2016</v>
      </c>
      <c r="B11" s="87">
        <f>(B10*D10+$K$7*G10)/(D10+F10)</f>
        <v>0.56580132199800293</v>
      </c>
      <c r="C11" s="58">
        <f t="shared" si="0"/>
        <v>3.5656496262575908E-2</v>
      </c>
      <c r="D11" s="69">
        <f>(D10+F10)/(1+$H$7)</f>
        <v>5.6463201089562371</v>
      </c>
      <c r="E11" s="86">
        <f t="shared" si="3"/>
        <v>0.20132799186230527</v>
      </c>
      <c r="F11" s="41">
        <f t="shared" si="1"/>
        <v>8.6381098293047104E-2</v>
      </c>
      <c r="G11" s="47">
        <f t="shared" si="4"/>
        <v>0.27553773895220757</v>
      </c>
      <c r="H11" s="59"/>
      <c r="I11" s="60"/>
      <c r="J11" s="60"/>
      <c r="K11" s="60"/>
      <c r="L11" s="60"/>
      <c r="M11" s="60"/>
      <c r="N11" s="60"/>
      <c r="O11" s="60"/>
    </row>
    <row r="12" spans="1:22" ht="15" customHeight="1">
      <c r="A12" s="59">
        <f t="shared" si="2"/>
        <v>2017</v>
      </c>
      <c r="B12" s="87">
        <f t="shared" si="5"/>
        <v>0.5689849163281111</v>
      </c>
      <c r="C12" s="58">
        <f t="shared" si="0"/>
        <v>3.570299995944038E-2</v>
      </c>
      <c r="D12" s="69">
        <f t="shared" si="6"/>
        <v>5.6313371387517526</v>
      </c>
      <c r="E12" s="86">
        <f t="shared" si="3"/>
        <v>0.20105562963644893</v>
      </c>
      <c r="F12" s="41">
        <f t="shared" si="1"/>
        <v>8.6477704925147544E-2</v>
      </c>
      <c r="G12" s="47">
        <f t="shared" si="4"/>
        <v>0.27598285826046598</v>
      </c>
      <c r="H12" s="59"/>
      <c r="O12" s="23"/>
      <c r="P12" s="24"/>
      <c r="Q12" s="24"/>
    </row>
    <row r="13" spans="1:22" ht="15" customHeight="1">
      <c r="A13" s="59">
        <f t="shared" si="2"/>
        <v>2018</v>
      </c>
      <c r="B13" s="87">
        <f t="shared" si="5"/>
        <v>0.57213805493352543</v>
      </c>
      <c r="C13" s="58">
        <f t="shared" si="0"/>
        <v>3.5749058780594534E-2</v>
      </c>
      <c r="D13" s="69">
        <f t="shared" si="6"/>
        <v>5.6167139918240672</v>
      </c>
      <c r="E13" s="86">
        <f t="shared" si="3"/>
        <v>0.20079223864750634</v>
      </c>
      <c r="F13" s="41">
        <f t="shared" si="1"/>
        <v>8.6573414716447E-2</v>
      </c>
      <c r="G13" s="47">
        <f t="shared" si="4"/>
        <v>0.27642384533527131</v>
      </c>
      <c r="H13" s="9"/>
    </row>
    <row r="14" spans="1:22" ht="15" customHeight="1">
      <c r="A14" s="59">
        <f t="shared" si="2"/>
        <v>2019</v>
      </c>
      <c r="B14" s="87">
        <f t="shared" si="5"/>
        <v>0.57526065022439399</v>
      </c>
      <c r="C14" s="58">
        <f t="shared" si="0"/>
        <v>3.5794671446587704E-2</v>
      </c>
      <c r="D14" s="69">
        <f t="shared" si="6"/>
        <v>5.6024434248924502</v>
      </c>
      <c r="E14" s="86">
        <f t="shared" si="3"/>
        <v>0.2005376216921208</v>
      </c>
      <c r="F14" s="41">
        <f t="shared" si="1"/>
        <v>8.6668235992703249E-2</v>
      </c>
      <c r="G14" s="47">
        <f t="shared" si="4"/>
        <v>0.27686073853791898</v>
      </c>
      <c r="O14" s="77"/>
      <c r="P14" s="77"/>
      <c r="Q14" s="77"/>
    </row>
    <row r="15" spans="1:22" ht="15" customHeight="1">
      <c r="A15" s="59">
        <f t="shared" si="2"/>
        <v>2020</v>
      </c>
      <c r="B15" s="87">
        <f t="shared" si="5"/>
        <v>0.57835262881637828</v>
      </c>
      <c r="C15" s="58">
        <f t="shared" si="0"/>
        <v>3.5839836885473306E-2</v>
      </c>
      <c r="D15" s="69">
        <f t="shared" si="6"/>
        <v>5.5885183309284416</v>
      </c>
      <c r="E15" s="86">
        <f t="shared" si="3"/>
        <v>0.20029158541195288</v>
      </c>
      <c r="F15" s="41">
        <f t="shared" si="1"/>
        <v>8.676217700238259E-2</v>
      </c>
      <c r="G15" s="47">
        <f t="shared" si="4"/>
        <v>0.27729357587358028</v>
      </c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</row>
    <row r="16" spans="1:22" ht="15" customHeight="1">
      <c r="A16" s="59">
        <f t="shared" si="2"/>
        <v>2021</v>
      </c>
      <c r="B16" s="87">
        <f t="shared" si="5"/>
        <v>0.58141393120647233</v>
      </c>
      <c r="C16" s="58">
        <f t="shared" si="0"/>
        <v>3.5884554228073476E-2</v>
      </c>
      <c r="D16" s="69">
        <f t="shared" si="6"/>
        <v>5.5749317366707505</v>
      </c>
      <c r="E16" s="86">
        <f t="shared" si="3"/>
        <v>0.20005394022236939</v>
      </c>
      <c r="F16" s="41">
        <f t="shared" si="1"/>
        <v>8.6855245917377144E-2</v>
      </c>
      <c r="G16" s="47">
        <f t="shared" si="4"/>
        <v>0.27772239499460782</v>
      </c>
    </row>
    <row r="17" spans="1:11" ht="15" customHeight="1">
      <c r="A17" s="59">
        <f t="shared" si="2"/>
        <v>2022</v>
      </c>
      <c r="B17" s="87">
        <f t="shared" si="5"/>
        <v>0.58444451144479947</v>
      </c>
      <c r="C17" s="58">
        <f t="shared" si="0"/>
        <v>3.5928822803184879E-2</v>
      </c>
      <c r="D17" s="69">
        <f t="shared" si="6"/>
        <v>5.5616768001848014</v>
      </c>
      <c r="E17" s="86">
        <f t="shared" si="3"/>
        <v>0.19982450024242401</v>
      </c>
      <c r="F17" s="41">
        <f t="shared" si="1"/>
        <v>8.6947450833715967E-2</v>
      </c>
      <c r="G17" s="47">
        <f t="shared" si="4"/>
        <v>0.27814723320381163</v>
      </c>
    </row>
    <row r="18" spans="1:11" ht="15" customHeight="1">
      <c r="A18" s="59">
        <f t="shared" si="2"/>
        <v>2023</v>
      </c>
      <c r="B18" s="87">
        <f t="shared" si="5"/>
        <v>0.58744433680300379</v>
      </c>
      <c r="C18" s="58">
        <f t="shared" si="0"/>
        <v>3.5972642132734801E-2</v>
      </c>
      <c r="D18" s="69">
        <f t="shared" si="6"/>
        <v>5.5487468084661264</v>
      </c>
      <c r="E18" s="86">
        <f t="shared" si="3"/>
        <v>0.19960308322610634</v>
      </c>
      <c r="F18" s="41">
        <f t="shared" si="1"/>
        <v>8.7038799772269138E-2</v>
      </c>
      <c r="G18" s="47">
        <f t="shared" si="4"/>
        <v>0.27856812745770354</v>
      </c>
    </row>
    <row r="19" spans="1:11" ht="15" customHeight="1">
      <c r="A19" s="59">
        <f t="shared" si="2"/>
        <v>2024</v>
      </c>
      <c r="B19" s="87">
        <f t="shared" si="5"/>
        <v>0.59041338743983596</v>
      </c>
      <c r="C19" s="58">
        <f t="shared" si="0"/>
        <v>3.6016011926896296E-2</v>
      </c>
      <c r="D19" s="69">
        <f t="shared" si="6"/>
        <v>5.5361351750868328</v>
      </c>
      <c r="E19" s="86">
        <f t="shared" si="3"/>
        <v>0.1993895104948375</v>
      </c>
      <c r="F19" s="41">
        <f t="shared" si="1"/>
        <v>8.7129300679445562E-2</v>
      </c>
      <c r="G19" s="47">
        <f t="shared" si="4"/>
        <v>0.27898511436971235</v>
      </c>
    </row>
    <row r="20" spans="1:11" ht="15" customHeight="1">
      <c r="A20" s="59">
        <f t="shared" si="2"/>
        <v>2025</v>
      </c>
      <c r="B20" s="87">
        <f t="shared" si="5"/>
        <v>0.59335165606451157</v>
      </c>
      <c r="C20" s="58">
        <f t="shared" si="0"/>
        <v>3.6058932079170741E-2</v>
      </c>
      <c r="D20" s="69">
        <f t="shared" si="6"/>
        <v>5.5238354378843599</v>
      </c>
      <c r="E20" s="86">
        <f t="shared" si="3"/>
        <v>0.1991836068711885</v>
      </c>
      <c r="F20" s="41">
        <f t="shared" si="1"/>
        <v>8.7218961427884253E-2</v>
      </c>
      <c r="G20" s="47">
        <f t="shared" si="4"/>
        <v>0.27939823021336863</v>
      </c>
    </row>
    <row r="21" spans="1:11" ht="15" customHeight="1">
      <c r="A21" s="59">
        <f t="shared" si="2"/>
        <v>2026</v>
      </c>
      <c r="B21" s="87">
        <f t="shared" si="5"/>
        <v>0.59625914759840037</v>
      </c>
      <c r="C21" s="58">
        <f t="shared" si="0"/>
        <v>3.6101402661446021E-2</v>
      </c>
      <c r="D21" s="69">
        <f t="shared" ref="D21:D68" si="7">(D20+F20)/(1+$H$7)</f>
        <v>5.5118412566917918</v>
      </c>
      <c r="E21" s="86">
        <f t="shared" si="3"/>
        <v>0.19898520061380104</v>
      </c>
      <c r="F21" s="41">
        <f t="shared" si="1"/>
        <v>8.7307789817139117E-2</v>
      </c>
      <c r="G21" s="47">
        <f t="shared" si="4"/>
        <v>0.27980751092546019</v>
      </c>
    </row>
    <row r="22" spans="1:11" ht="15" customHeight="1">
      <c r="A22" s="59">
        <f t="shared" si="2"/>
        <v>2027</v>
      </c>
      <c r="B22" s="87">
        <f t="shared" si="5"/>
        <v>0.59913587883558228</v>
      </c>
      <c r="C22" s="58">
        <f t="shared" si="0"/>
        <v>3.6143423919038187E-2</v>
      </c>
      <c r="D22" s="69">
        <f t="shared" si="7"/>
        <v>5.5001464111089691</v>
      </c>
      <c r="E22" s="86">
        <f t="shared" si="3"/>
        <v>0.19879412335348795</v>
      </c>
      <c r="F22" s="41">
        <f t="shared" si="1"/>
        <v>8.7395793574357478E-2</v>
      </c>
      <c r="G22" s="47">
        <f t="shared" si="4"/>
        <v>0.28021299210915829</v>
      </c>
      <c r="H22" s="75"/>
    </row>
    <row r="23" spans="1:11" ht="15" customHeight="1">
      <c r="A23" s="59">
        <f t="shared" si="2"/>
        <v>2028</v>
      </c>
      <c r="B23" s="87">
        <f t="shared" si="5"/>
        <v>0.60198187810278825</v>
      </c>
      <c r="C23" s="58">
        <f t="shared" si="0"/>
        <v>3.6184996265724127E-2</v>
      </c>
      <c r="D23" s="69">
        <f t="shared" si="7"/>
        <v>5.4887447983136797</v>
      </c>
      <c r="E23" s="86">
        <f t="shared" si="3"/>
        <v>0.19861021003049323</v>
      </c>
      <c r="F23" s="41">
        <f t="shared" si="1"/>
        <v>8.7482980354952181E-2</v>
      </c>
      <c r="G23" s="47">
        <f t="shared" si="4"/>
        <v>0.28061470903711461</v>
      </c>
    </row>
    <row r="24" spans="1:11" ht="15" customHeight="1">
      <c r="A24" s="59">
        <f t="shared" si="2"/>
        <v>2029</v>
      </c>
      <c r="B24" s="87">
        <f t="shared" si="5"/>
        <v>0.60479718491921897</v>
      </c>
      <c r="C24" s="58">
        <f t="shared" si="0"/>
        <v>3.6226120278772395E-2</v>
      </c>
      <c r="D24" s="69">
        <f t="shared" si="7"/>
        <v>5.4776304309122121</v>
      </c>
      <c r="E24" s="86">
        <f t="shared" si="3"/>
        <v>0.19843329883288965</v>
      </c>
      <c r="F24" s="41">
        <f t="shared" si="1"/>
        <v>8.7569357743267656E-2</v>
      </c>
      <c r="G24" s="47">
        <f t="shared" si="4"/>
        <v>0.28101269665452977</v>
      </c>
    </row>
    <row r="25" spans="1:11" ht="15" customHeight="1">
      <c r="A25" s="59">
        <f t="shared" si="2"/>
        <v>2030</v>
      </c>
      <c r="B25" s="87">
        <f t="shared" si="5"/>
        <v>0.60758184965671502</v>
      </c>
      <c r="C25" s="58">
        <f t="shared" si="0"/>
        <v>3.626679669397926E-2</v>
      </c>
      <c r="D25" s="69">
        <f t="shared" si="7"/>
        <v>5.4667974348285648</v>
      </c>
      <c r="E25" s="86">
        <f t="shared" si="3"/>
        <v>0.1982632311360949</v>
      </c>
      <c r="F25" s="41">
        <f t="shared" si="1"/>
        <v>8.7654933253239586E-2</v>
      </c>
      <c r="G25" s="47">
        <f t="shared" si="4"/>
        <v>0.28140698958219301</v>
      </c>
    </row>
    <row r="26" spans="1:11" ht="15" customHeight="1">
      <c r="A26" s="59">
        <f t="shared" si="2"/>
        <v>2031</v>
      </c>
      <c r="B26" s="87">
        <f t="shared" si="5"/>
        <v>0.61033593320072976</v>
      </c>
      <c r="C26" s="58">
        <f t="shared" si="0"/>
        <v>3.6307026400716404E-2</v>
      </c>
      <c r="D26" s="69">
        <f t="shared" si="7"/>
        <v>5.4562400472316348</v>
      </c>
      <c r="E26" s="86">
        <f t="shared" si="3"/>
        <v>0.19809985144348508</v>
      </c>
      <c r="F26" s="41">
        <f t="shared" si="1"/>
        <v>8.7739714329048563E-2</v>
      </c>
      <c r="G26" s="47">
        <f t="shared" si="4"/>
        <v>0.281797622119494</v>
      </c>
    </row>
    <row r="27" spans="1:11" ht="15" customHeight="1">
      <c r="A27" s="59">
        <f t="shared" si="2"/>
        <v>2032</v>
      </c>
      <c r="B27" s="87">
        <f t="shared" si="5"/>
        <v>0.61305950661253572</v>
      </c>
      <c r="C27" s="58">
        <f t="shared" si="0"/>
        <v>3.6346810436996696E-2</v>
      </c>
      <c r="D27" s="69">
        <f t="shared" si="7"/>
        <v>5.4459526144996886</v>
      </c>
      <c r="E27" s="86">
        <f t="shared" si="3"/>
        <v>0.19794300732808673</v>
      </c>
      <c r="F27" s="41">
        <f t="shared" si="1"/>
        <v>8.7823708345767637E-2</v>
      </c>
      <c r="G27" s="47">
        <f t="shared" si="4"/>
        <v>0.28218462824740631</v>
      </c>
    </row>
    <row r="28" spans="1:11" ht="15" customHeight="1">
      <c r="A28" s="59">
        <f t="shared" si="2"/>
        <v>2033</v>
      </c>
      <c r="B28" s="87">
        <f t="shared" si="5"/>
        <v>0.61575265079307273</v>
      </c>
      <c r="C28" s="58">
        <f t="shared" si="0"/>
        <v>3.6386149984563902E-2</v>
      </c>
      <c r="D28" s="69">
        <f t="shared" si="7"/>
        <v>5.4359295902214697</v>
      </c>
      <c r="E28" s="86">
        <f t="shared" si="3"/>
        <v>0.19779254937532739</v>
      </c>
      <c r="F28" s="41">
        <f t="shared" si="1"/>
        <v>8.7906922610003949E-2</v>
      </c>
      <c r="G28" s="47">
        <f t="shared" si="4"/>
        <v>0.28256804163144389</v>
      </c>
    </row>
    <row r="29" spans="1:11" ht="15" customHeight="1">
      <c r="A29" s="59">
        <f t="shared" si="2"/>
        <v>2034</v>
      </c>
      <c r="B29" s="87">
        <f t="shared" si="5"/>
        <v>0.61841545614882487</v>
      </c>
      <c r="C29" s="58">
        <f t="shared" si="0"/>
        <v>3.6425046364012094E-2</v>
      </c>
      <c r="D29" s="69">
        <f t="shared" si="7"/>
        <v>5.4261655332332746</v>
      </c>
      <c r="E29" s="86">
        <f t="shared" si="3"/>
        <v>0.19764833112682642</v>
      </c>
      <c r="F29" s="41">
        <f t="shared" si="1"/>
        <v>8.7989364360534228E-2</v>
      </c>
      <c r="G29" s="47">
        <f t="shared" si="4"/>
        <v>0.282947895624589</v>
      </c>
    </row>
    <row r="30" spans="1:11" ht="15" customHeight="1">
      <c r="A30" s="59">
        <f t="shared" si="2"/>
        <v>2035</v>
      </c>
      <c r="B30" s="87">
        <f t="shared" si="5"/>
        <v>0.62104802226009259</v>
      </c>
      <c r="C30" s="58">
        <f t="shared" si="0"/>
        <v>3.6463501029939928E-2</v>
      </c>
      <c r="D30" s="69">
        <f t="shared" si="7"/>
        <v>5.4166551056913637</v>
      </c>
      <c r="E30" s="86">
        <f t="shared" si="3"/>
        <v>0.19751020902520641</v>
      </c>
      <c r="F30" s="41">
        <f t="shared" si="1"/>
        <v>8.8071040768934544E-2</v>
      </c>
      <c r="G30" s="47">
        <f t="shared" si="4"/>
        <v>0.28332422327019391</v>
      </c>
      <c r="K30" s="72"/>
    </row>
    <row r="31" spans="1:11" ht="15" customHeight="1">
      <c r="A31" s="59">
        <f t="shared" si="2"/>
        <v>2036</v>
      </c>
      <c r="B31" s="87">
        <f t="shared" si="5"/>
        <v>0.62365045755200577</v>
      </c>
      <c r="C31" s="58">
        <f t="shared" si="0"/>
        <v>3.6501515566145115E-2</v>
      </c>
      <c r="D31" s="69">
        <f t="shared" si="7"/>
        <v>5.4073930711790741</v>
      </c>
      <c r="E31" s="86">
        <f t="shared" si="3"/>
        <v>0.19737804235990822</v>
      </c>
      <c r="F31" s="41">
        <f t="shared" si="1"/>
        <v>8.8151958940204153E-2</v>
      </c>
      <c r="G31" s="47">
        <f t="shared" si="4"/>
        <v>0.28369705730485539</v>
      </c>
    </row>
    <row r="32" spans="1:11" ht="15" customHeight="1">
      <c r="A32" s="59">
        <f t="shared" si="2"/>
        <v>2037</v>
      </c>
      <c r="B32" s="87">
        <f t="shared" si="5"/>
        <v>0.62622287896860218</v>
      </c>
      <c r="C32" s="58">
        <f t="shared" si="0"/>
        <v>3.6539091680863535E-2</v>
      </c>
      <c r="D32" s="69">
        <f t="shared" si="7"/>
        <v>5.3983742928480138</v>
      </c>
      <c r="E32" s="86">
        <f t="shared" si="3"/>
        <v>0.19725169321399044</v>
      </c>
      <c r="F32" s="41">
        <f t="shared" si="1"/>
        <v>8.8232125913383516E-2</v>
      </c>
      <c r="G32" s="47">
        <f t="shared" si="4"/>
        <v>0.2840664301612621</v>
      </c>
    </row>
    <row r="33" spans="1:14" ht="15" customHeight="1">
      <c r="A33" s="59">
        <f t="shared" si="2"/>
        <v>2038</v>
      </c>
      <c r="B33" s="87">
        <f t="shared" si="5"/>
        <v>0.62876541165027577</v>
      </c>
      <c r="C33" s="58">
        <f t="shared" si="0"/>
        <v>3.6576231202057663E-2</v>
      </c>
      <c r="D33" s="69">
        <f t="shared" si="7"/>
        <v>5.3895937315927283</v>
      </c>
      <c r="E33" s="86">
        <f t="shared" si="3"/>
        <v>0.19713102641189634</v>
      </c>
      <c r="F33" s="41">
        <f t="shared" si="1"/>
        <v>8.8311548662166728E-2</v>
      </c>
      <c r="G33" s="47">
        <f t="shared" si="4"/>
        <v>0.28443237397101639</v>
      </c>
    </row>
    <row r="34" spans="1:14" ht="15" customHeight="1">
      <c r="A34" s="59">
        <f t="shared" si="2"/>
        <v>2039</v>
      </c>
      <c r="B34" s="87">
        <f t="shared" si="5"/>
        <v>0.63127818861487883</v>
      </c>
      <c r="C34" s="58">
        <f t="shared" si="0"/>
        <v>3.6612936072758305E-2</v>
      </c>
      <c r="D34" s="69">
        <f t="shared" si="7"/>
        <v>5.3810464442582457</v>
      </c>
      <c r="E34" s="86">
        <f t="shared" si="3"/>
        <v>0.19701590946817055</v>
      </c>
      <c r="F34" s="41">
        <f t="shared" si="1"/>
        <v>8.8390234095508072E-2</v>
      </c>
      <c r="G34" s="47">
        <f t="shared" si="4"/>
        <v>0.28479492056742917</v>
      </c>
      <c r="I34" s="60"/>
      <c r="J34" s="24"/>
      <c r="K34" s="79"/>
      <c r="L34" s="79"/>
      <c r="M34" s="79"/>
      <c r="N34" s="79"/>
    </row>
    <row r="35" spans="1:14" ht="15" customHeight="1">
      <c r="A35" s="59">
        <f t="shared" si="2"/>
        <v>2040</v>
      </c>
      <c r="B35" s="87">
        <f t="shared" si="5"/>
        <v>0.63376135044274429</v>
      </c>
      <c r="C35" s="58">
        <f t="shared" si="0"/>
        <v>3.6649208346463652E-2</v>
      </c>
      <c r="D35" s="69">
        <f t="shared" si="7"/>
        <v>5.3727275818799152</v>
      </c>
      <c r="E35" s="86">
        <f t="shared" si="3"/>
        <v>0.19690621253710885</v>
      </c>
      <c r="F35" s="41">
        <f t="shared" si="1"/>
        <v>8.8468189058223026E-2</v>
      </c>
      <c r="G35" s="47">
        <f t="shared" si="4"/>
        <v>0.28515410148828885</v>
      </c>
    </row>
    <row r="36" spans="1:14" ht="15" customHeight="1">
      <c r="A36" s="59">
        <f t="shared" si="2"/>
        <v>2041</v>
      </c>
      <c r="B36" s="87">
        <f t="shared" si="5"/>
        <v>0.63621504496587356</v>
      </c>
      <c r="C36" s="58">
        <f t="shared" si="0"/>
        <v>3.6685050182599141E-2</v>
      </c>
      <c r="D36" s="69">
        <f t="shared" si="7"/>
        <v>5.3646323879549493</v>
      </c>
      <c r="E36" s="86">
        <f t="shared" si="3"/>
        <v>0.19680180836332398</v>
      </c>
      <c r="F36" s="41">
        <f t="shared" si="1"/>
        <v>8.8545420331583691E-2</v>
      </c>
      <c r="G36" s="47">
        <f t="shared" si="4"/>
        <v>0.28550994797860518</v>
      </c>
      <c r="J36" s="78"/>
      <c r="K36" s="78"/>
      <c r="L36" s="78"/>
      <c r="M36" s="77"/>
      <c r="N36" s="78"/>
    </row>
    <row r="37" spans="1:14" ht="15" customHeight="1">
      <c r="A37" s="59">
        <f t="shared" si="2"/>
        <v>2042</v>
      </c>
      <c r="B37" s="87">
        <f t="shared" si="5"/>
        <v>0.63863942696151654</v>
      </c>
      <c r="C37" s="58">
        <f t="shared" si="0"/>
        <v>3.6720463842041494E-2</v>
      </c>
      <c r="D37" s="69">
        <f t="shared" si="7"/>
        <v>5.3567561967451205</v>
      </c>
      <c r="E37" s="86">
        <f t="shared" si="3"/>
        <v>0.19670257223321091</v>
      </c>
      <c r="F37" s="41">
        <f t="shared" si="1"/>
        <v>8.8621934633908772E-2</v>
      </c>
      <c r="G37" s="47">
        <f t="shared" si="4"/>
        <v>0.285862490993327</v>
      </c>
    </row>
    <row r="38" spans="1:14" ht="15" customHeight="1">
      <c r="A38" s="59">
        <f t="shared" si="2"/>
        <v>2043</v>
      </c>
      <c r="B38" s="87">
        <f t="shared" si="5"/>
        <v>0.64103465785035463</v>
      </c>
      <c r="C38" s="58">
        <f t="shared" si="0"/>
        <v>3.6755451682709987E-2</v>
      </c>
      <c r="D38" s="69">
        <f t="shared" si="7"/>
        <v>5.3490944316100482</v>
      </c>
      <c r="E38" s="86">
        <f t="shared" si="3"/>
        <v>0.19660838192729616</v>
      </c>
      <c r="F38" s="41">
        <f t="shared" si="1"/>
        <v>8.8697738621147909E-2</v>
      </c>
      <c r="G38" s="47">
        <f t="shared" si="4"/>
        <v>0.28621176120003533</v>
      </c>
    </row>
    <row r="39" spans="1:14" ht="15" customHeight="1">
      <c r="A39" s="59">
        <f t="shared" si="2"/>
        <v>2044</v>
      </c>
      <c r="B39" s="87">
        <f t="shared" si="5"/>
        <v>0.64340090539947636</v>
      </c>
      <c r="C39" s="58">
        <f t="shared" ref="C39:C70" si="8">$J$7*B39+(1-B39)*$M$7</f>
        <v>3.6790016155227721E-2</v>
      </c>
      <c r="D39" s="69">
        <f t="shared" si="7"/>
        <v>5.3416426033705262</v>
      </c>
      <c r="E39" s="86">
        <f t="shared" si="3"/>
        <v>0.19651911767345431</v>
      </c>
      <c r="F39" s="41">
        <f t="shared" ref="F39:F70" si="9">$K$7*G39+$L$7*(1-G39)</f>
        <v>8.8772838887460667E-2</v>
      </c>
      <c r="G39" s="47">
        <f t="shared" si="4"/>
        <v>0.28655778898161044</v>
      </c>
    </row>
    <row r="40" spans="1:14" ht="15" customHeight="1">
      <c r="A40" s="59">
        <f t="shared" si="2"/>
        <v>2045</v>
      </c>
      <c r="B40" s="87">
        <f t="shared" si="5"/>
        <v>0.64573834343032233</v>
      </c>
      <c r="C40" s="58">
        <f t="shared" si="8"/>
        <v>3.6824159798655512E-2</v>
      </c>
      <c r="D40" s="69">
        <f t="shared" si="7"/>
        <v>5.3343963087013622</v>
      </c>
      <c r="E40" s="86">
        <f t="shared" si="3"/>
        <v>0.19643466210097707</v>
      </c>
      <c r="F40" s="41">
        <f t="shared" si="9"/>
        <v>8.8847241965790261E-2</v>
      </c>
      <c r="G40" s="47">
        <f t="shared" si="4"/>
        <v>0.28690060443887566</v>
      </c>
    </row>
    <row r="41" spans="1:14" ht="15" customHeight="1">
      <c r="A41" s="59">
        <f t="shared" si="2"/>
        <v>2046</v>
      </c>
      <c r="B41" s="87">
        <f t="shared" si="5"/>
        <v>0.64804715153175552</v>
      </c>
      <c r="C41" s="58">
        <f t="shared" si="8"/>
        <v>3.6857885236300583E-2</v>
      </c>
      <c r="D41" s="69">
        <f t="shared" si="7"/>
        <v>5.3273512285531943</v>
      </c>
      <c r="E41" s="86">
        <f t="shared" si="3"/>
        <v>0.19635490019547855</v>
      </c>
      <c r="F41" s="41">
        <f t="shared" si="9"/>
        <v>8.8920954328431764E-2</v>
      </c>
      <c r="G41" s="47">
        <f t="shared" si="4"/>
        <v>0.28724023739321536</v>
      </c>
    </row>
    <row r="42" spans="1:14" ht="15" customHeight="1">
      <c r="A42" s="59">
        <f t="shared" si="2"/>
        <v>2047</v>
      </c>
      <c r="B42" s="87">
        <f t="shared" si="5"/>
        <v>0.65032751477839901</v>
      </c>
      <c r="C42" s="58">
        <f t="shared" si="8"/>
        <v>3.689119517160229E-2</v>
      </c>
      <c r="D42" s="69">
        <f t="shared" si="7"/>
        <v>5.3205031266027767</v>
      </c>
      <c r="E42" s="86">
        <f t="shared" si="3"/>
        <v>0.19627971925462323</v>
      </c>
      <c r="F42" s="41">
        <f t="shared" si="9"/>
        <v>8.899398238759515E-2</v>
      </c>
      <c r="G42" s="47">
        <f t="shared" si="4"/>
        <v>0.28757671738916912</v>
      </c>
    </row>
    <row r="43" spans="1:14" ht="15" customHeight="1">
      <c r="A43" s="59">
        <f t="shared" si="2"/>
        <v>2048</v>
      </c>
      <c r="B43" s="87">
        <f t="shared" si="5"/>
        <v>0.65257962345436948</v>
      </c>
      <c r="C43" s="58">
        <f t="shared" si="8"/>
        <v>3.692409238409658E-2</v>
      </c>
      <c r="D43" s="69">
        <f t="shared" si="7"/>
        <v>5.3138478477312105</v>
      </c>
      <c r="E43" s="86">
        <f t="shared" si="3"/>
        <v>0.19620900884466</v>
      </c>
      <c r="F43" s="41">
        <f t="shared" si="9"/>
        <v>8.9066332495963144E-2</v>
      </c>
      <c r="G43" s="47">
        <f t="shared" si="4"/>
        <v>0.28791007369700211</v>
      </c>
    </row>
    <row r="44" spans="1:14" ht="15" customHeight="1">
      <c r="A44" s="59">
        <f t="shared" si="2"/>
        <v>2049</v>
      </c>
      <c r="B44" s="87">
        <f t="shared" si="5"/>
        <v>0.65480367278251528</v>
      </c>
      <c r="C44" s="58">
        <f t="shared" si="8"/>
        <v>3.6956579725460889E-2</v>
      </c>
      <c r="D44" s="69">
        <f t="shared" si="7"/>
        <v>5.3073813165296402</v>
      </c>
      <c r="E44" s="86">
        <f t="shared" si="3"/>
        <v>0.19614266075774922</v>
      </c>
      <c r="F44" s="41">
        <f t="shared" si="9"/>
        <v>8.9138010947243718E-2</v>
      </c>
      <c r="G44" s="47">
        <f t="shared" si="4"/>
        <v>0.28824033531525078</v>
      </c>
    </row>
    <row r="45" spans="1:14" ht="15" customHeight="1">
      <c r="A45" s="59">
        <f t="shared" si="2"/>
        <v>2050</v>
      </c>
      <c r="B45" s="87">
        <f t="shared" si="5"/>
        <v>0.65699986265925758</v>
      </c>
      <c r="C45" s="58">
        <f t="shared" si="8"/>
        <v>3.6988660115640934E-2</v>
      </c>
      <c r="D45" s="69">
        <f t="shared" si="7"/>
        <v>5.3010995358319102</v>
      </c>
      <c r="E45" s="86">
        <f t="shared" si="3"/>
        <v>0.19608056897006845</v>
      </c>
      <c r="F45" s="41">
        <f t="shared" si="9"/>
        <v>8.9209023976717719E-2</v>
      </c>
      <c r="G45" s="47">
        <f t="shared" si="4"/>
        <v>0.28856753097324594</v>
      </c>
    </row>
    <row r="46" spans="1:14" ht="15" customHeight="1">
      <c r="A46" s="59">
        <f t="shared" si="2"/>
        <v>2051</v>
      </c>
      <c r="B46" s="87">
        <f t="shared" si="5"/>
        <v>0.65916839739511834</v>
      </c>
      <c r="C46" s="58">
        <f t="shared" si="8"/>
        <v>3.7020336539060464E-2</v>
      </c>
      <c r="D46" s="69">
        <f t="shared" si="7"/>
        <v>5.2949985852737012</v>
      </c>
      <c r="E46" s="86">
        <f t="shared" si="3"/>
        <v>0.19602262960068145</v>
      </c>
      <c r="F46" s="41">
        <f t="shared" si="9"/>
        <v>8.9279377761781131E-2</v>
      </c>
      <c r="G46" s="47">
        <f t="shared" si="4"/>
        <v>0.28889168913361152</v>
      </c>
    </row>
    <row r="47" spans="1:14" ht="15" customHeight="1">
      <c r="A47" s="59">
        <f t="shared" si="2"/>
        <v>2052</v>
      </c>
      <c r="B47" s="87">
        <f t="shared" si="5"/>
        <v>0.66130948546100454</v>
      </c>
      <c r="C47" s="58">
        <f t="shared" si="8"/>
        <v>3.7051612040915227E-2</v>
      </c>
      <c r="D47" s="69">
        <f t="shared" si="7"/>
        <v>5.2890746198776837</v>
      </c>
      <c r="E47" s="86">
        <f t="shared" si="3"/>
        <v>0.19596874087115912</v>
      </c>
      <c r="F47" s="41">
        <f t="shared" si="9"/>
        <v>8.9349078422482645E-2</v>
      </c>
      <c r="G47" s="47">
        <f t="shared" si="4"/>
        <v>0.28921283799474101</v>
      </c>
    </row>
    <row r="48" spans="1:14" ht="15" customHeight="1">
      <c r="A48" s="59">
        <f t="shared" si="2"/>
        <v>2053</v>
      </c>
      <c r="B48" s="87">
        <f t="shared" si="5"/>
        <v>0.66342333924030628</v>
      </c>
      <c r="C48" s="58">
        <f t="shared" si="8"/>
        <v>3.7082489723551729E-2</v>
      </c>
      <c r="D48" s="69">
        <f t="shared" si="7"/>
        <v>5.283323868664211</v>
      </c>
      <c r="E48" s="86">
        <f t="shared" si="3"/>
        <v>0.19591880306593618</v>
      </c>
      <c r="F48" s="41">
        <f t="shared" si="9"/>
        <v>8.9418132022055785E-2</v>
      </c>
      <c r="G48" s="47">
        <f t="shared" si="4"/>
        <v>0.28953100549324978</v>
      </c>
    </row>
    <row r="49" spans="1:7" ht="15" customHeight="1">
      <c r="A49" s="59">
        <f t="shared" si="2"/>
        <v>2054</v>
      </c>
      <c r="B49" s="87">
        <f t="shared" si="5"/>
        <v>0.66551017478685448</v>
      </c>
      <c r="C49" s="58">
        <f t="shared" si="8"/>
        <v>3.711297274293171E-2</v>
      </c>
      <c r="D49" s="69">
        <f t="shared" si="7"/>
        <v>5.2777426332870991</v>
      </c>
      <c r="E49" s="86">
        <f t="shared" si="3"/>
        <v>0.19587271849339274</v>
      </c>
      <c r="F49" s="41">
        <f t="shared" si="9"/>
        <v>8.9486544567446577E-2</v>
      </c>
      <c r="G49" s="47">
        <f t="shared" si="4"/>
        <v>0.28984621930640586</v>
      </c>
    </row>
    <row r="50" spans="1:7" ht="15" customHeight="1">
      <c r="A50" s="59">
        <f t="shared" si="2"/>
        <v>2055</v>
      </c>
      <c r="B50" s="87">
        <f t="shared" si="5"/>
        <v>0.66757021158877272</v>
      </c>
      <c r="C50" s="58">
        <f t="shared" si="8"/>
        <v>3.7143064305182605E-2</v>
      </c>
      <c r="D50" s="69">
        <f t="shared" si="7"/>
        <v>5.2723272866940523</v>
      </c>
      <c r="E50" s="86">
        <f t="shared" si="3"/>
        <v>0.19583039144764611</v>
      </c>
      <c r="F50" s="41">
        <f t="shared" si="9"/>
        <v>8.9554322009835916E-2</v>
      </c>
      <c r="G50" s="47">
        <f t="shared" si="4"/>
        <v>0.29015850685453715</v>
      </c>
    </row>
    <row r="51" spans="1:7" ht="15" customHeight="1">
      <c r="A51" s="59">
        <f t="shared" si="2"/>
        <v>2056</v>
      </c>
      <c r="B51" s="87">
        <f t="shared" si="5"/>
        <v>0.66960367233824558</v>
      </c>
      <c r="C51" s="58">
        <f t="shared" si="8"/>
        <v>3.7172767663234532E-2</v>
      </c>
      <c r="D51" s="69">
        <f t="shared" si="7"/>
        <v>5.2670742718112855</v>
      </c>
      <c r="E51" s="86">
        <f t="shared" si="3"/>
        <v>0.19579172817104112</v>
      </c>
      <c r="F51" s="41">
        <f t="shared" si="9"/>
        <v>8.9621470245157375E-2</v>
      </c>
      <c r="G51" s="47">
        <f t="shared" si="4"/>
        <v>0.29046789530341699</v>
      </c>
    </row>
    <row r="52" spans="1:7" ht="15" customHeight="1">
      <c r="A52" s="59">
        <f t="shared" si="2"/>
        <v>2057</v>
      </c>
      <c r="B52" s="87">
        <f t="shared" si="5"/>
        <v>0.67161078270721664</v>
      </c>
      <c r="C52" s="58">
        <f t="shared" si="8"/>
        <v>3.7202086113543809E-2</v>
      </c>
      <c r="D52" s="69">
        <f t="shared" si="7"/>
        <v>5.2619801002519084</v>
      </c>
      <c r="E52" s="86">
        <f t="shared" si="3"/>
        <v>0.19575663681732539</v>
      </c>
      <c r="F52" s="41">
        <f t="shared" si="9"/>
        <v>8.9687995114610036E-2</v>
      </c>
      <c r="G52" s="47">
        <f t="shared" si="4"/>
        <v>0.2907744115666272</v>
      </c>
    </row>
    <row r="53" spans="1:7" ht="15" customHeight="1">
      <c r="A53" s="59">
        <f t="shared" si="2"/>
        <v>2058</v>
      </c>
      <c r="B53" s="87">
        <f t="shared" si="5"/>
        <v>0.67359177112901913</v>
      </c>
      <c r="C53" s="58">
        <f t="shared" si="8"/>
        <v>3.7231022992903179E-2</v>
      </c>
      <c r="D53" s="69">
        <f t="shared" si="7"/>
        <v>5.2570413510476603</v>
      </c>
      <c r="E53" s="86">
        <f t="shared" si="3"/>
        <v>0.19572502741549824</v>
      </c>
      <c r="F53" s="41">
        <f t="shared" si="9"/>
        <v>8.9753902405166619E-2</v>
      </c>
      <c r="G53" s="47">
        <f t="shared" si="4"/>
        <v>0.29107808230789922</v>
      </c>
    </row>
    <row r="54" spans="1:7" ht="15" customHeight="1">
      <c r="A54" s="59">
        <f t="shared" si="2"/>
        <v>2059</v>
      </c>
      <c r="B54" s="87">
        <f t="shared" si="5"/>
        <v>0.67554686858593305</v>
      </c>
      <c r="C54" s="58">
        <f t="shared" si="8"/>
        <v>3.7259581675338618E-2</v>
      </c>
      <c r="D54" s="69">
        <f t="shared" si="7"/>
        <v>5.2522546694035626</v>
      </c>
      <c r="E54" s="86">
        <f t="shared" si="3"/>
        <v>0.19569681183432067</v>
      </c>
      <c r="F54" s="41">
        <f t="shared" si="9"/>
        <v>8.9819197850076915E-2</v>
      </c>
      <c r="G54" s="47">
        <f t="shared" si="4"/>
        <v>0.29137893394343373</v>
      </c>
    </row>
    <row r="55" spans="1:7" ht="15" customHeight="1">
      <c r="A55" s="59">
        <f t="shared" si="2"/>
        <v>2060</v>
      </c>
      <c r="B55" s="87">
        <f t="shared" si="5"/>
        <v>0.67747630840265305</v>
      </c>
      <c r="C55" s="58">
        <f t="shared" si="8"/>
        <v>3.728776556909242E-2</v>
      </c>
      <c r="D55" s="69">
        <f t="shared" si="7"/>
        <v>5.2476167654750876</v>
      </c>
      <c r="E55" s="86">
        <f t="shared" si="3"/>
        <v>0.19567190374747409</v>
      </c>
      <c r="F55" s="41">
        <f t="shared" si="9"/>
        <v>8.9883887129366458E-2</v>
      </c>
      <c r="G55" s="47">
        <f t="shared" si="4"/>
        <v>0.29167699264419833</v>
      </c>
    </row>
    <row r="56" spans="1:7" ht="15" customHeight="1">
      <c r="A56" s="59">
        <f t="shared" si="2"/>
        <v>2061</v>
      </c>
      <c r="B56" s="87">
        <f t="shared" si="5"/>
        <v>0.67938032604564547</v>
      </c>
      <c r="C56" s="58">
        <f t="shared" si="8"/>
        <v>3.7315578113692384E-2</v>
      </c>
      <c r="D56" s="69">
        <f t="shared" si="7"/>
        <v>5.2431244131674406</v>
      </c>
      <c r="E56" s="86">
        <f t="shared" si="3"/>
        <v>0.19565021859935716</v>
      </c>
      <c r="F56" s="41">
        <f t="shared" si="9"/>
        <v>8.994797587033071E-2</v>
      </c>
      <c r="G56" s="47">
        <f t="shared" si="4"/>
        <v>0.29197228433820444</v>
      </c>
    </row>
    <row r="57" spans="1:7" ht="15" customHeight="1">
      <c r="A57" s="59">
        <f t="shared" si="2"/>
        <v>2062</v>
      </c>
      <c r="B57" s="87">
        <f t="shared" si="5"/>
        <v>0.68125915892836109</v>
      </c>
      <c r="C57" s="58">
        <f t="shared" si="8"/>
        <v>3.7343022777106466E-2</v>
      </c>
      <c r="D57" s="69">
        <f t="shared" si="7"/>
        <v>5.2387744489565531</v>
      </c>
      <c r="E57" s="86">
        <f t="shared" si="3"/>
        <v>0.19563167357150793</v>
      </c>
      <c r="F57" s="41">
        <f t="shared" si="9"/>
        <v>9.0011469648024534E-2</v>
      </c>
      <c r="G57" s="47">
        <f t="shared" si="4"/>
        <v>0.2922648347127626</v>
      </c>
    </row>
    <row r="58" spans="1:7" ht="15" customHeight="1">
      <c r="A58" s="59">
        <f t="shared" si="2"/>
        <v>2063</v>
      </c>
      <c r="B58" s="87">
        <f t="shared" si="5"/>
        <v>0.68311304622226776</v>
      </c>
      <c r="C58" s="58">
        <f t="shared" si="8"/>
        <v>3.7370103052982502E-2</v>
      </c>
      <c r="D58" s="69">
        <f t="shared" si="7"/>
        <v>5.2345637707314117</v>
      </c>
      <c r="E58" s="86">
        <f t="shared" si="3"/>
        <v>0.19561618754964152</v>
      </c>
      <c r="F58" s="41">
        <f t="shared" si="9"/>
        <v>9.0074373985747136E-2</v>
      </c>
      <c r="G58" s="47">
        <f t="shared" si="4"/>
        <v>0.29255466921671702</v>
      </c>
    </row>
    <row r="59" spans="1:7" ht="15" customHeight="1">
      <c r="A59" s="59">
        <f t="shared" si="2"/>
        <v>2064</v>
      </c>
      <c r="B59" s="87">
        <f t="shared" si="5"/>
        <v>0.68494222867365662</v>
      </c>
      <c r="C59" s="58">
        <f t="shared" si="8"/>
        <v>3.739682245797224E-2</v>
      </c>
      <c r="D59" s="69">
        <f t="shared" si="7"/>
        <v>5.2304893366573264</v>
      </c>
      <c r="E59" s="86">
        <f t="shared" si="3"/>
        <v>0.19560368109129103</v>
      </c>
      <c r="F59" s="41">
        <f t="shared" si="9"/>
        <v>9.0136694355522587E-2</v>
      </c>
      <c r="G59" s="47">
        <f t="shared" si="4"/>
        <v>0.29284181306265933</v>
      </c>
    </row>
    <row r="60" spans="1:7" ht="15" customHeight="1">
      <c r="A60" s="59">
        <f t="shared" si="2"/>
        <v>2065</v>
      </c>
      <c r="B60" s="87">
        <f t="shared" si="5"/>
        <v>0.68674694842617068</v>
      </c>
      <c r="C60" s="58">
        <f t="shared" si="8"/>
        <v>3.7423184529138946E-2</v>
      </c>
      <c r="D60" s="69">
        <f t="shared" si="7"/>
        <v>5.2265481640597731</v>
      </c>
      <c r="E60" s="86">
        <f t="shared" si="3"/>
        <v>0.19559407639404125</v>
      </c>
      <c r="F60" s="41">
        <f t="shared" si="9"/>
        <v>9.0198436178575786E-2</v>
      </c>
      <c r="G60" s="47">
        <f t="shared" si="4"/>
        <v>0.29312629122912193</v>
      </c>
    </row>
    <row r="61" spans="1:7" ht="15" customHeight="1">
      <c r="A61" s="59">
        <f t="shared" si="2"/>
        <v>2066</v>
      </c>
      <c r="B61" s="87">
        <f t="shared" si="5"/>
        <v>0.6885274488489993</v>
      </c>
      <c r="C61" s="58">
        <f t="shared" si="8"/>
        <v>3.7449192821447805E-2</v>
      </c>
      <c r="D61" s="69">
        <f t="shared" si="7"/>
        <v>5.2227373283284368</v>
      </c>
      <c r="E61" s="86">
        <f t="shared" si="3"/>
        <v>0.19558729726434479</v>
      </c>
      <c r="F61" s="41">
        <f t="shared" si="9"/>
        <v>9.0259604825804141E-2</v>
      </c>
      <c r="G61" s="47">
        <f t="shared" si="4"/>
        <v>0.29340812846275072</v>
      </c>
    </row>
    <row r="62" spans="1:7" ht="15" customHeight="1">
      <c r="A62" s="59">
        <f t="shared" si="2"/>
        <v>2067</v>
      </c>
      <c r="B62" s="87">
        <f t="shared" si="5"/>
        <v>0.69028397437067568</v>
      </c>
      <c r="C62" s="58">
        <f t="shared" si="8"/>
        <v>3.7474850905338149E-2</v>
      </c>
      <c r="D62" s="69">
        <f t="shared" si="7"/>
        <v>5.2190539618411007</v>
      </c>
      <c r="E62" s="86">
        <f t="shared" si="3"/>
        <v>0.19558326908690962</v>
      </c>
      <c r="F62" s="41">
        <f t="shared" si="9"/>
        <v>9.0320205618244623E-2</v>
      </c>
      <c r="G62" s="47">
        <f t="shared" si="4"/>
        <v>0.29368734928045792</v>
      </c>
    </row>
    <row r="63" spans="1:7" ht="15" customHeight="1">
      <c r="A63" s="59">
        <f t="shared" si="2"/>
        <v>2068</v>
      </c>
      <c r="B63" s="87">
        <f t="shared" si="5"/>
        <v>0.69201677031840991</v>
      </c>
      <c r="C63" s="58">
        <f t="shared" si="8"/>
        <v>3.7500162364376546E-2</v>
      </c>
      <c r="D63" s="69">
        <f t="shared" si="7"/>
        <v>5.2154952529070187</v>
      </c>
      <c r="E63" s="86">
        <f t="shared" si="3"/>
        <v>0.19558191879464831</v>
      </c>
      <c r="F63" s="41">
        <f t="shared" si="9"/>
        <v>9.038024382753683E-2</v>
      </c>
      <c r="G63" s="47">
        <f t="shared" si="4"/>
        <v>0.29396397797155482</v>
      </c>
    </row>
    <row r="64" spans="1:7" ht="15" customHeight="1">
      <c r="A64" s="59">
        <f t="shared" si="2"/>
        <v>2069</v>
      </c>
      <c r="B64" s="87">
        <f t="shared" si="5"/>
        <v>0.69372608276288494</v>
      </c>
      <c r="C64" s="58">
        <f t="shared" si="8"/>
        <v>3.7525130792989699E-2</v>
      </c>
      <c r="D64" s="69">
        <f t="shared" si="7"/>
        <v>5.2120584447294256</v>
      </c>
      <c r="E64" s="86">
        <f t="shared" si="3"/>
        <v>0.19558317483917817</v>
      </c>
      <c r="F64" s="41">
        <f t="shared" si="9"/>
        <v>9.0439724676381394E-2</v>
      </c>
      <c r="G64" s="47">
        <f t="shared" si="4"/>
        <v>0.29423803859986436</v>
      </c>
    </row>
    <row r="65" spans="1:7" ht="15" customHeight="1">
      <c r="A65" s="59">
        <f t="shared" si="2"/>
        <v>2070</v>
      </c>
      <c r="B65" s="87">
        <f t="shared" si="5"/>
        <v>0.69541215836844106</v>
      </c>
      <c r="C65" s="58">
        <f t="shared" si="8"/>
        <v>3.7549759794276015E-2</v>
      </c>
      <c r="D65" s="69">
        <f t="shared" si="7"/>
        <v>5.2087408343868438</v>
      </c>
      <c r="E65" s="86">
        <f t="shared" si="3"/>
        <v>0.1955869671618628</v>
      </c>
      <c r="F65" s="41">
        <f t="shared" si="9"/>
        <v>9.0498653338994428E-2</v>
      </c>
      <c r="G65" s="47">
        <f t="shared" si="4"/>
        <v>0.29450955500581499</v>
      </c>
    </row>
    <row r="66" spans="1:7" ht="15" customHeight="1">
      <c r="A66" s="59">
        <f t="shared" si="2"/>
        <v>2071</v>
      </c>
      <c r="B66" s="87">
        <f t="shared" si="5"/>
        <v>0.69707524424856671</v>
      </c>
      <c r="C66" s="58">
        <f t="shared" si="8"/>
        <v>3.7574052977894769E-2</v>
      </c>
      <c r="D66" s="69">
        <f t="shared" si="7"/>
        <v>5.2055397718328473</v>
      </c>
      <c r="E66" s="86">
        <f t="shared" si="3"/>
        <v>0.19559322716538566</v>
      </c>
      <c r="F66" s="41">
        <f t="shared" si="9"/>
        <v>9.0557034941557549E-2</v>
      </c>
      <c r="G66" s="47">
        <f t="shared" si="4"/>
        <v>0.29477855080851406</v>
      </c>
    </row>
    <row r="67" spans="1:7" ht="15" customHeight="1">
      <c r="A67" s="59">
        <f t="shared" si="2"/>
        <v>2072</v>
      </c>
      <c r="B67" s="87">
        <f t="shared" si="5"/>
        <v>0.69871558782661347</v>
      </c>
      <c r="C67" s="58">
        <f t="shared" si="8"/>
        <v>3.759801395803148E-2</v>
      </c>
      <c r="D67" s="69">
        <f t="shared" si="7"/>
        <v>5.2024526589139537</v>
      </c>
      <c r="E67" s="86">
        <f t="shared" si="3"/>
        <v>0.19560188768584483</v>
      </c>
      <c r="F67" s="41">
        <f t="shared" si="9"/>
        <v>9.0614874562663816E-2</v>
      </c>
      <c r="G67" s="47">
        <f t="shared" si="4"/>
        <v>0.29504504940780263</v>
      </c>
    </row>
    <row r="68" spans="1:7" ht="15" customHeight="1">
      <c r="A68" s="59">
        <f t="shared" si="2"/>
        <v>2073</v>
      </c>
      <c r="B68" s="87">
        <f t="shared" si="5"/>
        <v>0.70033343670164805</v>
      </c>
      <c r="C68" s="58">
        <f t="shared" si="8"/>
        <v>3.7621646351438394E-2</v>
      </c>
      <c r="D68" s="69">
        <f t="shared" si="7"/>
        <v>5.1994769484053212</v>
      </c>
      <c r="E68" s="86">
        <f t="shared" si="3"/>
        <v>0.19561288296536108</v>
      </c>
      <c r="F68" s="41">
        <f t="shared" si="9"/>
        <v>9.067217723375956E-2</v>
      </c>
      <c r="G68" s="47">
        <f t="shared" si="4"/>
        <v>0.29530907398629103</v>
      </c>
    </row>
    <row r="69" spans="1:7" ht="15" customHeight="1">
      <c r="A69" s="59">
        <f t="shared" si="2"/>
        <v>2074</v>
      </c>
      <c r="B69" s="87">
        <f t="shared" ref="B69:B100" si="10">(B68*D68+$K$7*G68)/(D68+F68)</f>
        <v>0.70192903851935218</v>
      </c>
      <c r="C69" s="58">
        <f t="shared" si="8"/>
        <v>3.7644953775548676E-2</v>
      </c>
      <c r="D69" s="69">
        <f t="shared" ref="D69:D100" si="11">(D68+F68)/(1+$H$7)</f>
        <v>5.1966101430639302</v>
      </c>
      <c r="E69" s="86">
        <f t="shared" si="3"/>
        <v>0.19562614862518904</v>
      </c>
      <c r="F69" s="41">
        <f t="shared" si="9"/>
        <v>9.0728947939582055E-2</v>
      </c>
      <c r="G69" s="47">
        <f t="shared" ref="G69:G100" si="12">(D69*$J$7*B69+$I$7*(1-E69))</f>
        <v>0.29557064751137546</v>
      </c>
    </row>
    <row r="70" spans="1:7" ht="15" customHeight="1">
      <c r="A70" s="59">
        <f t="shared" si="2"/>
        <v>2075</v>
      </c>
      <c r="B70" s="87">
        <f t="shared" si="10"/>
        <v>0.70350264084787917</v>
      </c>
      <c r="C70" s="58">
        <f t="shared" si="8"/>
        <v>3.7667939846663001E-2</v>
      </c>
      <c r="D70" s="69">
        <f t="shared" si="11"/>
        <v>5.1938497946989317</v>
      </c>
      <c r="E70" s="86">
        <f t="shared" si="3"/>
        <v>0.19564162163932233</v>
      </c>
      <c r="F70" s="41">
        <f t="shared" si="9"/>
        <v>9.0785191618593067E-2</v>
      </c>
      <c r="G70" s="47">
        <f t="shared" si="12"/>
        <v>0.29582979273723597</v>
      </c>
    </row>
    <row r="71" spans="1:7" ht="15" customHeight="1">
      <c r="A71" s="59">
        <f t="shared" si="2"/>
        <v>2076</v>
      </c>
      <c r="B71" s="87">
        <f t="shared" si="10"/>
        <v>0.70505449105857187</v>
      </c>
      <c r="C71" s="58">
        <f t="shared" ref="C71:C102" si="13">$J$7*B71+(1-B71)*$M$7</f>
        <v>3.7690608178207199E-2</v>
      </c>
      <c r="D71" s="69">
        <f t="shared" si="11"/>
        <v>5.191193503258865</v>
      </c>
      <c r="E71" s="86">
        <f t="shared" si="3"/>
        <v>0.19565924030858467</v>
      </c>
      <c r="F71" s="41">
        <f t="shared" ref="F71:F102" si="14">$K$7*G71+$L$7*(1-G71)</f>
        <v>9.0840913163408546E-2</v>
      </c>
      <c r="G71" s="47">
        <f t="shared" si="12"/>
        <v>0.2960865322068158</v>
      </c>
    </row>
    <row r="72" spans="1:7" ht="15" customHeight="1">
      <c r="A72" s="59">
        <f t="shared" si="2"/>
        <v>2077</v>
      </c>
      <c r="B72" s="87">
        <f t="shared" si="10"/>
        <v>0.70658483621144708</v>
      </c>
      <c r="C72" s="58">
        <f t="shared" si="13"/>
        <v>3.7712962379059439E-2</v>
      </c>
      <c r="D72" s="69">
        <f t="shared" si="11"/>
        <v>5.188638915935436</v>
      </c>
      <c r="E72" s="86">
        <f t="shared" si="3"/>
        <v>0.19567894423519686</v>
      </c>
      <c r="F72" s="41">
        <f t="shared" si="14"/>
        <v>9.0896117421224193E-2</v>
      </c>
      <c r="G72" s="47">
        <f t="shared" si="12"/>
        <v>0.29634088825378235</v>
      </c>
    </row>
    <row r="73" spans="1:7" ht="15" customHeight="1">
      <c r="A73" s="59">
        <f t="shared" ref="A73:A136" si="15">A72+1</f>
        <v>2078</v>
      </c>
      <c r="B73" s="87">
        <f t="shared" si="10"/>
        <v>0.7080939229453499</v>
      </c>
      <c r="C73" s="58">
        <f t="shared" si="13"/>
        <v>3.7735006051945755E-2</v>
      </c>
      <c r="D73" s="69">
        <f t="shared" si="11"/>
        <v>5.1861837262835566</v>
      </c>
      <c r="E73" s="86">
        <f t="shared" ref="E73:E136" si="16">C73*D73</f>
        <v>0.1957006742978126</v>
      </c>
      <c r="F73" s="41">
        <f t="shared" si="14"/>
        <v>9.0950809194237064E-2</v>
      </c>
      <c r="G73" s="47">
        <f t="shared" si="12"/>
        <v>0.29659288300446995</v>
      </c>
    </row>
    <row r="74" spans="1:7" ht="15" customHeight="1">
      <c r="A74" s="59">
        <f t="shared" si="15"/>
        <v>2079</v>
      </c>
      <c r="B74" s="87">
        <f t="shared" si="10"/>
        <v>0.70958199737267735</v>
      </c>
      <c r="C74" s="58">
        <f t="shared" si="13"/>
        <v>3.7756742791902144E-2</v>
      </c>
      <c r="D74" s="69">
        <f t="shared" si="11"/>
        <v>5.1838256733573616</v>
      </c>
      <c r="E74" s="86">
        <f t="shared" si="16"/>
        <v>0.19572437262701284</v>
      </c>
      <c r="F74" s="41">
        <f t="shared" si="14"/>
        <v>9.100499324006342E-2</v>
      </c>
      <c r="G74" s="47">
        <f t="shared" si="12"/>
        <v>0.29684253837980473</v>
      </c>
    </row>
    <row r="75" spans="1:7" ht="15" customHeight="1">
      <c r="A75" s="59">
        <f t="shared" si="15"/>
        <v>2080</v>
      </c>
      <c r="B75" s="87">
        <f t="shared" si="10"/>
        <v>0.71104930497857288</v>
      </c>
      <c r="C75" s="58">
        <f t="shared" si="13"/>
        <v>3.7778176184802163E-2</v>
      </c>
      <c r="D75" s="69">
        <f t="shared" si="11"/>
        <v>5.1815625408619104</v>
      </c>
      <c r="E75" s="86">
        <f t="shared" si="16"/>
        <v>0.1957499825812524</v>
      </c>
      <c r="F75" s="41">
        <f t="shared" si="14"/>
        <v>9.1058674272152473E-2</v>
      </c>
      <c r="G75" s="47">
        <f t="shared" si="12"/>
        <v>0.29708987609721149</v>
      </c>
    </row>
    <row r="76" spans="1:7" ht="15" customHeight="1">
      <c r="A76" s="59">
        <f t="shared" si="15"/>
        <v>2081</v>
      </c>
      <c r="B76" s="87">
        <f t="shared" si="10"/>
        <v>0.71249609052449114</v>
      </c>
      <c r="C76" s="58">
        <f t="shared" si="13"/>
        <v>3.7799309805948235E-2</v>
      </c>
      <c r="D76" s="69">
        <f t="shared" si="11"/>
        <v>5.1793921563202971</v>
      </c>
      <c r="E76" s="86">
        <f t="shared" si="16"/>
        <v>0.19577744872324918</v>
      </c>
      <c r="F76" s="41">
        <f t="shared" si="14"/>
        <v>9.1111856960196483E-2</v>
      </c>
      <c r="G76" s="47">
        <f t="shared" si="12"/>
        <v>0.29733491767250275</v>
      </c>
    </row>
    <row r="77" spans="1:7" ht="15" customHeight="1">
      <c r="A77" s="59">
        <f t="shared" si="15"/>
        <v>2082</v>
      </c>
      <c r="B77" s="87">
        <f t="shared" si="10"/>
        <v>0.71392259795603097</v>
      </c>
      <c r="C77" s="58">
        <f t="shared" si="13"/>
        <v>3.7820147218725314E-2</v>
      </c>
      <c r="D77" s="69">
        <f t="shared" si="11"/>
        <v>5.1773123902558877</v>
      </c>
      <c r="E77" s="86">
        <f t="shared" si="16"/>
        <v>0.19580671679680833</v>
      </c>
      <c r="F77" s="41">
        <f t="shared" si="14"/>
        <v>9.1164545930536994E-2</v>
      </c>
      <c r="G77" s="47">
        <f t="shared" si="12"/>
        <v>0.29757768442175075</v>
      </c>
    </row>
    <row r="78" spans="1:7" ht="15" customHeight="1">
      <c r="A78" s="59">
        <f t="shared" si="15"/>
        <v>2083</v>
      </c>
      <c r="B78" s="87">
        <f t="shared" si="10"/>
        <v>0.7153290703149362</v>
      </c>
      <c r="C78" s="58">
        <f t="shared" si="13"/>
        <v>3.78406919733155E-2</v>
      </c>
      <c r="D78" s="69">
        <f t="shared" si="11"/>
        <v>5.1753211553894154</v>
      </c>
      <c r="E78" s="86">
        <f t="shared" si="16"/>
        <v>0.19583773370407415</v>
      </c>
      <c r="F78" s="41">
        <f t="shared" si="14"/>
        <v>9.1216745766567214E-2</v>
      </c>
      <c r="G78" s="47">
        <f t="shared" si="12"/>
        <v>0.29781819746314131</v>
      </c>
    </row>
    <row r="79" spans="1:7" ht="15" customHeight="1">
      <c r="A79" s="59">
        <f t="shared" si="15"/>
        <v>2084</v>
      </c>
      <c r="B79" s="87">
        <f t="shared" si="10"/>
        <v>0.71671574965516038</v>
      </c>
      <c r="C79" s="58">
        <f t="shared" si="13"/>
        <v>3.7860947605471942E-2</v>
      </c>
      <c r="D79" s="69">
        <f t="shared" si="11"/>
        <v>5.17341640585067</v>
      </c>
      <c r="E79" s="86">
        <f t="shared" si="16"/>
        <v>0.19587044748320118</v>
      </c>
      <c r="F79" s="41">
        <f t="shared" si="14"/>
        <v>9.1268461009130733E-2</v>
      </c>
      <c r="G79" s="47">
        <f t="shared" si="12"/>
        <v>0.29805647771881105</v>
      </c>
    </row>
    <row r="80" spans="1:7" ht="15" customHeight="1">
      <c r="A80" s="59">
        <f t="shared" si="15"/>
        <v>2085</v>
      </c>
      <c r="B80" s="87">
        <f t="shared" si="10"/>
        <v>0.71808287696289574</v>
      </c>
      <c r="C80" s="58">
        <f t="shared" si="13"/>
        <v>3.7880917635350689E-2</v>
      </c>
      <c r="D80" s="69">
        <f t="shared" si="11"/>
        <v>5.1715961364045198</v>
      </c>
      <c r="E80" s="86">
        <f t="shared" si="16"/>
        <v>0.19590480728643747</v>
      </c>
      <c r="F80" s="41">
        <f t="shared" si="14"/>
        <v>9.1319696156916513E-2</v>
      </c>
      <c r="G80" s="47">
        <f t="shared" si="12"/>
        <v>0.29829254591666743</v>
      </c>
    </row>
    <row r="81" spans="1:14" ht="15" customHeight="1">
      <c r="A81" s="59">
        <f t="shared" si="15"/>
        <v>2086</v>
      </c>
      <c r="B81" s="87">
        <f t="shared" si="10"/>
        <v>0.71943069208046362</v>
      </c>
      <c r="C81" s="58">
        <f t="shared" si="13"/>
        <v>3.7900605566398925E-2</v>
      </c>
      <c r="D81" s="69">
        <f t="shared" si="11"/>
        <v>5.1698583816909984</v>
      </c>
      <c r="E81" s="86">
        <f t="shared" si="16"/>
        <v>0.19594076335861199</v>
      </c>
      <c r="F81" s="41">
        <f t="shared" si="14"/>
        <v>9.1370455666850314E-2</v>
      </c>
      <c r="G81" s="47">
        <f t="shared" si="12"/>
        <v>0.29852642259219192</v>
      </c>
    </row>
    <row r="82" spans="1:14" ht="15" customHeight="1">
      <c r="A82" s="59">
        <f t="shared" si="15"/>
        <v>2087</v>
      </c>
      <c r="B82" s="87">
        <f t="shared" si="10"/>
        <v>0.72075943363396433</v>
      </c>
      <c r="C82" s="58">
        <f t="shared" si="13"/>
        <v>3.7920014884298144E-2</v>
      </c>
      <c r="D82" s="69">
        <f t="shared" si="11"/>
        <v>5.1682012154792227</v>
      </c>
      <c r="E82" s="86">
        <f t="shared" si="16"/>
        <v>0.19597826701601989</v>
      </c>
      <c r="F82" s="41">
        <f t="shared" si="14"/>
        <v>9.1420743954482325E-2</v>
      </c>
      <c r="G82" s="47">
        <f t="shared" si="12"/>
        <v>0.29875812809022634</v>
      </c>
      <c r="I82" s="81"/>
      <c r="J82" s="81"/>
      <c r="K82" s="81"/>
      <c r="L82" s="81"/>
      <c r="M82" s="81"/>
      <c r="N82" s="81"/>
    </row>
    <row r="83" spans="1:14" ht="15" customHeight="1">
      <c r="A83" s="59">
        <f t="shared" si="15"/>
        <v>2088</v>
      </c>
      <c r="B83" s="87">
        <f t="shared" si="10"/>
        <v>0.72206933896458603</v>
      </c>
      <c r="C83" s="58">
        <f t="shared" si="13"/>
        <v>3.7939149055960748E-2</v>
      </c>
      <c r="D83" s="69">
        <f t="shared" si="11"/>
        <v>5.1666227499348771</v>
      </c>
      <c r="E83" s="86">
        <f t="shared" si="16"/>
        <v>0.19601727062569713</v>
      </c>
      <c r="F83" s="41">
        <f t="shared" si="14"/>
        <v>9.1470565394371262E-2</v>
      </c>
      <c r="G83" s="47">
        <f t="shared" si="12"/>
        <v>0.29898768256674252</v>
      </c>
    </row>
    <row r="84" spans="1:14" ht="15" customHeight="1">
      <c r="A84" s="59">
        <f t="shared" si="15"/>
        <v>2089</v>
      </c>
      <c r="B84" s="87">
        <f t="shared" si="10"/>
        <v>0.72336064406347234</v>
      </c>
      <c r="C84" s="58">
        <f t="shared" si="13"/>
        <v>3.7958011528578639E-2</v>
      </c>
      <c r="D84" s="69">
        <f t="shared" si="11"/>
        <v>5.16512113490103</v>
      </c>
      <c r="E84" s="86">
        <f t="shared" si="16"/>
        <v>0.19605772758507847</v>
      </c>
      <c r="F84" s="41">
        <f t="shared" si="14"/>
        <v>9.151992432046499E-2</v>
      </c>
      <c r="G84" s="47">
        <f t="shared" si="12"/>
        <v>0.29921510599059581</v>
      </c>
      <c r="I84" s="74"/>
    </row>
    <row r="85" spans="1:14" ht="15" customHeight="1">
      <c r="A85" s="59">
        <f t="shared" si="15"/>
        <v>2090</v>
      </c>
      <c r="B85" s="87">
        <f t="shared" si="10"/>
        <v>0.72463358351004847</v>
      </c>
      <c r="C85" s="58">
        <f t="shared" si="13"/>
        <v>3.797660572872235E-2</v>
      </c>
      <c r="D85" s="69">
        <f t="shared" si="11"/>
        <v>5.1636945571920387</v>
      </c>
      <c r="E85" s="86">
        <f t="shared" si="16"/>
        <v>0.19609959230203158</v>
      </c>
      <c r="F85" s="41">
        <f t="shared" si="14"/>
        <v>9.1568825026477424E-2</v>
      </c>
      <c r="G85" s="47">
        <f t="shared" si="12"/>
        <v>0.29944041814526212</v>
      </c>
      <c r="H85" s="73"/>
      <c r="I85" s="72"/>
    </row>
    <row r="86" spans="1:14" ht="15" customHeight="1">
      <c r="A86" s="59">
        <f t="shared" si="15"/>
        <v>2091</v>
      </c>
      <c r="B86" s="87">
        <f t="shared" si="10"/>
        <v>0.72588839041370656</v>
      </c>
      <c r="C86" s="58">
        <f t="shared" si="13"/>
        <v>3.7994935061489182E-2</v>
      </c>
      <c r="D86" s="69">
        <f t="shared" si="11"/>
        <v>5.1623412399003099</v>
      </c>
      <c r="E86" s="86">
        <f t="shared" si="16"/>
        <v>0.19614282017525983</v>
      </c>
      <c r="F86" s="41">
        <f t="shared" si="14"/>
        <v>9.1617271766262109E-2</v>
      </c>
      <c r="G86" s="47">
        <f t="shared" si="12"/>
        <v>0.29966363863055878</v>
      </c>
    </row>
    <row r="87" spans="1:14" ht="15" customHeight="1">
      <c r="A87" s="59">
        <f t="shared" si="15"/>
        <v>2092</v>
      </c>
      <c r="B87" s="87">
        <f t="shared" si="10"/>
        <v>0.72712529635875334</v>
      </c>
      <c r="C87" s="58">
        <f t="shared" si="13"/>
        <v>3.8013002909699084E-2</v>
      </c>
      <c r="D87" s="69">
        <f t="shared" si="11"/>
        <v>5.1610594417156896</v>
      </c>
      <c r="E87" s="86">
        <f t="shared" si="16"/>
        <v>0.19618736757506844</v>
      </c>
      <c r="F87" s="41">
        <f t="shared" si="14"/>
        <v>9.1665268754182266E-2</v>
      </c>
      <c r="G87" s="47">
        <f t="shared" si="12"/>
        <v>0.29988478686434977</v>
      </c>
    </row>
    <row r="88" spans="1:14" ht="15" customHeight="1">
      <c r="A88" s="59">
        <f t="shared" si="15"/>
        <v>2093</v>
      </c>
      <c r="B88" s="87">
        <f t="shared" si="10"/>
        <v>0.7283445313525222</v>
      </c>
      <c r="C88" s="58">
        <f t="shared" si="13"/>
        <v>3.80308126331367E-2</v>
      </c>
      <c r="D88" s="69">
        <f t="shared" si="11"/>
        <v>5.1598474562572418</v>
      </c>
      <c r="E88" s="86">
        <f t="shared" si="16"/>
        <v>0.19623319182448618</v>
      </c>
      <c r="F88" s="41">
        <f t="shared" si="14"/>
        <v>9.1712820165477341E-2</v>
      </c>
      <c r="G88" s="47">
        <f t="shared" si="12"/>
        <v>0.30010388208423455</v>
      </c>
    </row>
    <row r="89" spans="1:14" ht="15" customHeight="1">
      <c r="A89" s="59">
        <f t="shared" si="15"/>
        <v>2094</v>
      </c>
      <c r="B89" s="87">
        <f t="shared" si="10"/>
        <v>0.72954632377655448</v>
      </c>
      <c r="C89" s="58">
        <f t="shared" si="13"/>
        <v>3.8048367567838227E-2</v>
      </c>
      <c r="D89" s="69">
        <f t="shared" si="11"/>
        <v>5.1587036114172093</v>
      </c>
      <c r="E89" s="86">
        <f t="shared" si="16"/>
        <v>0.1962802511807365</v>
      </c>
      <c r="F89" s="41">
        <f t="shared" si="14"/>
        <v>9.1759930136626283E-2</v>
      </c>
      <c r="G89" s="47">
        <f t="shared" si="12"/>
        <v>0.30032094334922188</v>
      </c>
    </row>
    <row r="90" spans="1:14" ht="15" customHeight="1">
      <c r="A90" s="59">
        <f t="shared" si="15"/>
        <v>2095</v>
      </c>
      <c r="B90" s="87">
        <f t="shared" si="10"/>
        <v>0.73073090034075427</v>
      </c>
      <c r="C90" s="58">
        <f t="shared" si="13"/>
        <v>3.8065671025421792E-2</v>
      </c>
      <c r="D90" s="69">
        <f t="shared" si="11"/>
        <v>5.157626268716931</v>
      </c>
      <c r="E90" s="86">
        <f t="shared" si="16"/>
        <v>0.19632850481705238</v>
      </c>
      <c r="F90" s="41">
        <f t="shared" si="14"/>
        <v>9.1806602765707249E-2</v>
      </c>
      <c r="G90" s="47">
        <f t="shared" si="12"/>
        <v>0.30053598954138727</v>
      </c>
    </row>
    <row r="91" spans="1:14" ht="15" customHeight="1">
      <c r="A91" s="59">
        <f t="shared" si="15"/>
        <v>2096</v>
      </c>
      <c r="B91" s="87">
        <f t="shared" si="10"/>
        <v>0.73189848604042484</v>
      </c>
      <c r="C91" s="58">
        <f t="shared" si="13"/>
        <v>3.8082726292459831E-2</v>
      </c>
      <c r="D91" s="69">
        <f t="shared" si="11"/>
        <v>5.1566138226744975</v>
      </c>
      <c r="E91" s="86">
        <f t="shared" si="16"/>
        <v>0.19637791280482789</v>
      </c>
      <c r="F91" s="41">
        <f t="shared" si="14"/>
        <v>9.1852842112754282E-2</v>
      </c>
      <c r="G91" s="47">
        <f t="shared" si="12"/>
        <v>0.30074903936751618</v>
      </c>
    </row>
    <row r="92" spans="1:14" ht="15" customHeight="1">
      <c r="A92" s="59">
        <f t="shared" si="15"/>
        <v>2097</v>
      </c>
      <c r="B92" s="87">
        <f t="shared" si="10"/>
        <v>0.73304930411609392</v>
      </c>
      <c r="C92" s="58">
        <f t="shared" si="13"/>
        <v>3.8099536629892253E-2</v>
      </c>
      <c r="D92" s="69">
        <f t="shared" si="11"/>
        <v>5.1556647001839409</v>
      </c>
      <c r="E92" s="86">
        <f t="shared" si="16"/>
        <v>0.1964284360961005</v>
      </c>
      <c r="F92" s="41">
        <f t="shared" si="14"/>
        <v>9.1898652200110315E-2</v>
      </c>
      <c r="G92" s="47">
        <f t="shared" si="12"/>
        <v>0.30096011136073064</v>
      </c>
    </row>
    <row r="93" spans="1:14" ht="15" customHeight="1">
      <c r="A93" s="59">
        <f t="shared" si="15"/>
        <v>2098</v>
      </c>
      <c r="B93" s="87">
        <f t="shared" si="10"/>
        <v>0.73418357601603657</v>
      </c>
      <c r="C93" s="58">
        <f t="shared" si="13"/>
        <v>3.8116105272479016E-2</v>
      </c>
      <c r="D93" s="69">
        <f t="shared" si="11"/>
        <v>5.154777359905748</v>
      </c>
      <c r="E93" s="86">
        <f t="shared" si="16"/>
        <v>0.19648003650635895</v>
      </c>
      <c r="F93" s="41">
        <f t="shared" si="14"/>
        <v>9.1944037012777188E-2</v>
      </c>
      <c r="G93" s="47">
        <f t="shared" si="12"/>
        <v>0.30116922388210199</v>
      </c>
    </row>
    <row r="94" spans="1:14" ht="15" customHeight="1">
      <c r="A94" s="59">
        <f t="shared" si="15"/>
        <v>2099</v>
      </c>
      <c r="B94" s="87">
        <f t="shared" si="10"/>
        <v>0.73530152136140858</v>
      </c>
      <c r="C94" s="58">
        <f t="shared" si="13"/>
        <v>3.8132435428290812E-2</v>
      </c>
      <c r="D94" s="69">
        <f t="shared" si="11"/>
        <v>5.1539502916684929</v>
      </c>
      <c r="E94" s="86">
        <f t="shared" si="16"/>
        <v>0.19653267669766941</v>
      </c>
      <c r="F94" s="41">
        <f t="shared" si="14"/>
        <v>9.1989000498762227E-2</v>
      </c>
      <c r="G94" s="47">
        <f t="shared" si="12"/>
        <v>0.30137639512224773</v>
      </c>
    </row>
    <row r="95" spans="1:14" ht="15" customHeight="1">
      <c r="A95" s="59">
        <f t="shared" si="15"/>
        <v>2100</v>
      </c>
      <c r="B95" s="87">
        <f t="shared" si="10"/>
        <v>0.73640335791390088</v>
      </c>
      <c r="C95" s="58">
        <f t="shared" si="13"/>
        <v>3.8148530278236586E-2</v>
      </c>
      <c r="D95" s="69">
        <f t="shared" si="11"/>
        <v>5.1531820158813897</v>
      </c>
      <c r="E95" s="86">
        <f t="shared" si="16"/>
        <v>0.19658632016211544</v>
      </c>
      <c r="F95" s="41">
        <f t="shared" si="14"/>
        <v>9.2033546569421754E-2</v>
      </c>
      <c r="G95" s="47">
        <f t="shared" si="12"/>
        <v>0.30158164310291413</v>
      </c>
    </row>
    <row r="96" spans="1:14" ht="15" customHeight="1">
      <c r="A96" s="59">
        <f t="shared" si="15"/>
        <v>2101</v>
      </c>
      <c r="B96" s="87">
        <f t="shared" si="10"/>
        <v>0.73748930154582959</v>
      </c>
      <c r="C96" s="58">
        <f t="shared" si="13"/>
        <v>3.8164392975626613E-2</v>
      </c>
      <c r="D96" s="69">
        <f t="shared" si="11"/>
        <v>5.1524710829575744</v>
      </c>
      <c r="E96" s="86">
        <f t="shared" si="16"/>
        <v>0.19664093120554529</v>
      </c>
      <c r="F96" s="41">
        <f t="shared" si="14"/>
        <v>9.2077679099801246E-2</v>
      </c>
      <c r="G96" s="47">
        <f t="shared" si="12"/>
        <v>0.30178498567854384</v>
      </c>
    </row>
    <row r="97" spans="1:7" ht="15" customHeight="1">
      <c r="A97" s="59">
        <f t="shared" si="15"/>
        <v>2102</v>
      </c>
      <c r="B97" s="87">
        <f t="shared" si="10"/>
        <v>0.73855956621257768</v>
      </c>
      <c r="C97" s="58">
        <f t="shared" si="13"/>
        <v>3.8180026645769978E-2</v>
      </c>
      <c r="D97" s="69">
        <f t="shared" si="11"/>
        <v>5.1518160727479128</v>
      </c>
      <c r="E97" s="86">
        <f t="shared" si="16"/>
        <v>0.19669647493162135</v>
      </c>
      <c r="F97" s="41">
        <f t="shared" si="14"/>
        <v>9.2121401928972488E-2</v>
      </c>
      <c r="G97" s="47">
        <f t="shared" si="12"/>
        <v>0.30198644053782897</v>
      </c>
    </row>
    <row r="98" spans="1:7" ht="15" customHeight="1">
      <c r="A98" s="59">
        <f t="shared" si="15"/>
        <v>2103</v>
      </c>
      <c r="B98" s="87">
        <f t="shared" si="10"/>
        <v>0.73961436392730595</v>
      </c>
      <c r="C98" s="58">
        <f t="shared" si="13"/>
        <v>3.8195434385605159E-2</v>
      </c>
      <c r="D98" s="69">
        <f t="shared" si="11"/>
        <v>5.1512155939851523</v>
      </c>
      <c r="E98" s="86">
        <f t="shared" si="16"/>
        <v>0.196752917226166</v>
      </c>
      <c r="F98" s="41">
        <f t="shared" si="14"/>
        <v>9.2164718860367562E-2</v>
      </c>
      <c r="G98" s="47">
        <f t="shared" si="12"/>
        <v>0.30218602520525017</v>
      </c>
    </row>
    <row r="99" spans="1:7" ht="15" customHeight="1">
      <c r="A99" s="59">
        <f t="shared" si="15"/>
        <v>2104</v>
      </c>
      <c r="B99" s="87">
        <f t="shared" si="10"/>
        <v>0.74065390473785042</v>
      </c>
      <c r="C99" s="58">
        <f t="shared" si="13"/>
        <v>3.8210619263362541E-2</v>
      </c>
      <c r="D99" s="69">
        <f t="shared" si="11"/>
        <v>5.1506682837382316</v>
      </c>
      <c r="E99" s="86">
        <f t="shared" si="16"/>
        <v>0.19681022474179855</v>
      </c>
      <c r="F99" s="41">
        <f t="shared" si="14"/>
        <v>9.2207633662109559E-2</v>
      </c>
      <c r="G99" s="47">
        <f t="shared" si="12"/>
        <v>0.30238375704260051</v>
      </c>
    </row>
    <row r="100" spans="1:7" ht="15" customHeight="1">
      <c r="A100" s="59">
        <f t="shared" si="15"/>
        <v>2105</v>
      </c>
      <c r="B100" s="87">
        <f t="shared" si="10"/>
        <v>0.74167839670572866</v>
      </c>
      <c r="C100" s="58">
        <f t="shared" si="13"/>
        <v>3.8225584318257802E-2</v>
      </c>
      <c r="D100" s="69">
        <f t="shared" si="11"/>
        <v>5.1501728068765633</v>
      </c>
      <c r="E100" s="86">
        <f t="shared" si="16"/>
        <v>0.19686836488285853</v>
      </c>
      <c r="F100" s="41">
        <f t="shared" si="14"/>
        <v>9.2250150067340553E-2</v>
      </c>
      <c r="G100" s="47">
        <f t="shared" si="12"/>
        <v>0.30257965325049624</v>
      </c>
    </row>
    <row r="101" spans="1:7" ht="15" customHeight="1">
      <c r="A101" s="59">
        <f t="shared" si="15"/>
        <v>2106</v>
      </c>
      <c r="B101" s="87">
        <f t="shared" ref="B101:B132" si="17">(B100*D100+$K$7*G100)/(D100+F100)</f>
        <v>0.74268804588717696</v>
      </c>
      <c r="C101" s="58">
        <f t="shared" si="13"/>
        <v>3.8240332560214849E-2</v>
      </c>
      <c r="D101" s="69">
        <f t="shared" ref="D101:D132" si="18">(D100+F100)/(1+$H$7)</f>
        <v>5.1497278555441097</v>
      </c>
      <c r="E101" s="86">
        <f t="shared" si="16"/>
        <v>0.1969273057906088</v>
      </c>
      <c r="F101" s="41">
        <f t="shared" si="14"/>
        <v>9.2292271774546214E-2</v>
      </c>
      <c r="G101" s="47">
        <f t="shared" ref="G101:G132" si="19">(D101*$J$7*B101+$I$7*(1-E101))</f>
        <v>0.30277373086987291</v>
      </c>
    </row>
    <row r="102" spans="1:7" ht="15" customHeight="1">
      <c r="A102" s="59">
        <f t="shared" si="15"/>
        <v>2107</v>
      </c>
      <c r="B102" s="87">
        <f t="shared" si="17"/>
        <v>0.7436830563161414</v>
      </c>
      <c r="C102" s="58">
        <f t="shared" si="13"/>
        <v>3.8254866969617433E-2</v>
      </c>
      <c r="D102" s="69">
        <f t="shared" si="18"/>
        <v>5.1493321486430803</v>
      </c>
      <c r="E102" s="86">
        <f t="shared" si="16"/>
        <v>0.19698701632871535</v>
      </c>
      <c r="F102" s="41">
        <f t="shared" si="14"/>
        <v>9.233400244787765E-2</v>
      </c>
      <c r="G102" s="47">
        <f t="shared" si="19"/>
        <v>0.30296600678346786</v>
      </c>
    </row>
    <row r="103" spans="1:7" ht="15" customHeight="1">
      <c r="A103" s="59">
        <f t="shared" si="15"/>
        <v>2108</v>
      </c>
      <c r="B103" s="87">
        <f t="shared" si="17"/>
        <v>0.7446636299891497</v>
      </c>
      <c r="C103" s="58">
        <f t="shared" ref="C103:C134" si="20">$J$7*B103+(1-B103)*$M$7</f>
        <v>3.8269190497088129E-2</v>
      </c>
      <c r="D103" s="69">
        <f t="shared" si="18"/>
        <v>5.1489844313270705</v>
      </c>
      <c r="E103" s="86">
        <f t="shared" si="16"/>
        <v>0.19704746606899665</v>
      </c>
      <c r="F103" s="41">
        <f t="shared" ref="F103:F134" si="21">$K$7*G103+$L$7*(1-G103)</f>
        <v>9.237534571746997E-2</v>
      </c>
      <c r="G103" s="47">
        <f t="shared" si="19"/>
        <v>0.30315649771728848</v>
      </c>
    </row>
    <row r="104" spans="1:7" ht="15" customHeight="1">
      <c r="A104" s="59">
        <f t="shared" si="15"/>
        <v>2109</v>
      </c>
      <c r="B104" s="87">
        <f t="shared" si="17"/>
        <v>0.74562996685199079</v>
      </c>
      <c r="C104" s="58">
        <f t="shared" si="20"/>
        <v>3.8283306063293762E-2</v>
      </c>
      <c r="D104" s="69">
        <f t="shared" si="18"/>
        <v>5.1486834745034784</v>
      </c>
      <c r="E104" s="86">
        <f t="shared" si="16"/>
        <v>0.19710862527743941</v>
      </c>
      <c r="F104" s="41">
        <f t="shared" si="21"/>
        <v>9.2416305179758268E-2</v>
      </c>
      <c r="G104" s="47">
        <f t="shared" si="19"/>
        <v>0.30334522024206767</v>
      </c>
    </row>
    <row r="105" spans="1:7" ht="15" customHeight="1">
      <c r="A105" s="59">
        <f t="shared" si="15"/>
        <v>2110</v>
      </c>
      <c r="B105" s="87">
        <f t="shared" si="17"/>
        <v>0.74658226478813194</v>
      </c>
      <c r="C105" s="58">
        <f t="shared" si="20"/>
        <v>3.8297216558776229E-2</v>
      </c>
      <c r="D105" s="69">
        <f t="shared" si="18"/>
        <v>5.1484280743450261</v>
      </c>
      <c r="E105" s="86">
        <f t="shared" si="16"/>
        <v>0.19717046490047474</v>
      </c>
      <c r="F105" s="41">
        <f t="shared" si="21"/>
        <v>9.2456884397790401E-2</v>
      </c>
      <c r="G105" s="47">
        <f t="shared" si="19"/>
        <v>0.30353219077470506</v>
      </c>
    </row>
    <row r="106" spans="1:7" ht="15" customHeight="1">
      <c r="A106" s="59">
        <f t="shared" si="15"/>
        <v>2111</v>
      </c>
      <c r="B106" s="87">
        <f t="shared" si="17"/>
        <v>0.74752071960880329</v>
      </c>
      <c r="C106" s="58">
        <f t="shared" si="20"/>
        <v>3.8310924843807638E-2</v>
      </c>
      <c r="D106" s="69">
        <f t="shared" si="18"/>
        <v>5.1482170518102315</v>
      </c>
      <c r="E106" s="86">
        <f t="shared" si="16"/>
        <v>0.19723295655151071</v>
      </c>
      <c r="F106" s="41">
        <f t="shared" si="21"/>
        <v>9.2497086901536824E-2</v>
      </c>
      <c r="G106" s="47">
        <f t="shared" si="19"/>
        <v>0.30371742557969506</v>
      </c>
    </row>
    <row r="107" spans="1:7" ht="15" customHeight="1">
      <c r="A107" s="59">
        <f t="shared" si="15"/>
        <v>2112</v>
      </c>
      <c r="B107" s="87">
        <f t="shared" si="17"/>
        <v>0.74844552504468431</v>
      </c>
      <c r="C107" s="58">
        <f t="shared" si="20"/>
        <v>3.8324433748268889E-2</v>
      </c>
      <c r="D107" s="69">
        <f t="shared" si="18"/>
        <v>5.14804925217266</v>
      </c>
      <c r="E107" s="86">
        <f t="shared" si="16"/>
        <v>0.1972960724977163</v>
      </c>
      <c r="F107" s="41">
        <f t="shared" si="21"/>
        <v>9.2536916188197871E-2</v>
      </c>
      <c r="G107" s="47">
        <f t="shared" si="19"/>
        <v>0.30390094077054197</v>
      </c>
    </row>
    <row r="108" spans="1:7" ht="15" customHeight="1">
      <c r="A108" s="59">
        <f t="shared" si="15"/>
        <v>2113</v>
      </c>
      <c r="B108" s="87">
        <f t="shared" si="17"/>
        <v>0.74935687273912455</v>
      </c>
      <c r="C108" s="58">
        <f t="shared" si="20"/>
        <v>3.8337746071550653E-2</v>
      </c>
      <c r="D108" s="69">
        <f t="shared" si="18"/>
        <v>5.1479235445587994</v>
      </c>
      <c r="E108" s="86">
        <f t="shared" si="16"/>
        <v>0.19735978564705223</v>
      </c>
      <c r="F108" s="41">
        <f t="shared" si="21"/>
        <v>9.2576375722507778E-2</v>
      </c>
      <c r="G108" s="47">
        <f t="shared" si="19"/>
        <v>0.30408275231116133</v>
      </c>
    </row>
    <row r="109" spans="1:7" ht="15" customHeight="1">
      <c r="A109" s="59">
        <f t="shared" si="15"/>
        <v>2114</v>
      </c>
      <c r="B109" s="87">
        <f t="shared" si="17"/>
        <v>0.75025495224283667</v>
      </c>
      <c r="C109" s="58">
        <f t="shared" si="20"/>
        <v>3.8350864582475823E-2</v>
      </c>
      <c r="D109" s="69">
        <f t="shared" si="18"/>
        <v>5.1478388214944077</v>
      </c>
      <c r="E109" s="86">
        <f t="shared" si="16"/>
        <v>0.19742406953554395</v>
      </c>
      <c r="F109" s="41">
        <f t="shared" si="21"/>
        <v>9.261546893703626E-2</v>
      </c>
      <c r="G109" s="47">
        <f t="shared" si="19"/>
        <v>0.30426287601726909</v>
      </c>
    </row>
    <row r="110" spans="1:7" ht="15" customHeight="1">
      <c r="A110" s="59">
        <f t="shared" si="15"/>
        <v>2115</v>
      </c>
      <c r="B110" s="87">
        <f t="shared" si="17"/>
        <v>0.75113995100999809</v>
      </c>
      <c r="C110" s="58">
        <f t="shared" si="20"/>
        <v>3.8363792019242587E-2</v>
      </c>
      <c r="D110" s="69">
        <f t="shared" si="18"/>
        <v>5.1477939984591785</v>
      </c>
      <c r="E110" s="86">
        <f t="shared" si="16"/>
        <v>0.19748889831479313</v>
      </c>
      <c r="F110" s="41">
        <f t="shared" si="21"/>
        <v>9.2654199232486939E-2</v>
      </c>
      <c r="G110" s="47">
        <f t="shared" si="19"/>
        <v>0.30444132755775677</v>
      </c>
    </row>
    <row r="111" spans="1:7" ht="15" customHeight="1">
      <c r="A111" s="59">
        <f t="shared" si="15"/>
        <v>2116</v>
      </c>
      <c r="B111" s="87">
        <f t="shared" si="17"/>
        <v>0.75201205439570207</v>
      </c>
      <c r="C111" s="58">
        <f t="shared" si="20"/>
        <v>3.8376531089387204E-2</v>
      </c>
      <c r="D111" s="69">
        <f t="shared" si="18"/>
        <v>5.1477880134495733</v>
      </c>
      <c r="E111" s="86">
        <f t="shared" si="16"/>
        <v>0.19755424673972236</v>
      </c>
      <c r="F111" s="41">
        <f t="shared" si="21"/>
        <v>9.26925699779933E-2</v>
      </c>
      <c r="G111" s="47">
        <f t="shared" si="19"/>
        <v>0.30461812245605518</v>
      </c>
    </row>
    <row r="112" spans="1:7" ht="15" customHeight="1">
      <c r="A112" s="59">
        <f t="shared" si="15"/>
        <v>2117</v>
      </c>
      <c r="B112" s="87">
        <f t="shared" si="17"/>
        <v>0.7528714456546991</v>
      </c>
      <c r="C112" s="58">
        <f t="shared" si="20"/>
        <v>3.8389084469765605E-2</v>
      </c>
      <c r="D112" s="69">
        <f t="shared" si="18"/>
        <v>5.1478198265496724</v>
      </c>
      <c r="E112" s="86">
        <f t="shared" si="16"/>
        <v>0.19762009015654949</v>
      </c>
      <c r="F112" s="41">
        <f t="shared" si="21"/>
        <v>9.2730584511411654E-2</v>
      </c>
      <c r="G112" s="47">
        <f t="shared" si="19"/>
        <v>0.30479327609148416</v>
      </c>
    </row>
    <row r="113" spans="1:7" ht="15" customHeight="1">
      <c r="A113" s="59">
        <f t="shared" si="15"/>
        <v>2118</v>
      </c>
      <c r="B113" s="87">
        <f t="shared" si="17"/>
        <v>0.7537183059413709</v>
      </c>
      <c r="C113" s="58">
        <f t="shared" si="20"/>
        <v>3.840145480655302E-2</v>
      </c>
      <c r="D113" s="69">
        <f t="shared" si="18"/>
        <v>5.1478884195099051</v>
      </c>
      <c r="E113" s="86">
        <f t="shared" si="16"/>
        <v>0.19768640449098726</v>
      </c>
      <c r="F113" s="41">
        <f t="shared" si="21"/>
        <v>9.2768246139611599E-2</v>
      </c>
      <c r="G113" s="47">
        <f t="shared" si="19"/>
        <v>0.30496680370059093</v>
      </c>
    </row>
    <row r="114" spans="1:7" ht="15" customHeight="1">
      <c r="A114" s="59">
        <f t="shared" si="15"/>
        <v>2119</v>
      </c>
      <c r="B114" s="87">
        <f t="shared" si="17"/>
        <v>0.75455281431088228</v>
      </c>
      <c r="C114" s="58">
        <f t="shared" si="20"/>
        <v>3.8413644715260799E-2</v>
      </c>
      <c r="D114" s="69">
        <f t="shared" si="18"/>
        <v>5.1479927953335132</v>
      </c>
      <c r="E114" s="86">
        <f t="shared" si="16"/>
        <v>0.19775316623666386</v>
      </c>
      <c r="F114" s="41">
        <f t="shared" si="21"/>
        <v>9.280555813876365E-2</v>
      </c>
      <c r="G114" s="47">
        <f t="shared" si="19"/>
        <v>0.30513872037847528</v>
      </c>
    </row>
    <row r="115" spans="1:7" ht="15" customHeight="1">
      <c r="A115" s="59">
        <f t="shared" si="15"/>
        <v>2120</v>
      </c>
      <c r="B115" s="87">
        <f t="shared" si="17"/>
        <v>0.75537514772145675</v>
      </c>
      <c r="C115" s="58">
        <f t="shared" si="20"/>
        <v>3.8425656780769653E-2</v>
      </c>
      <c r="D115" s="69">
        <f t="shared" si="18"/>
        <v>5.1481319778706061</v>
      </c>
      <c r="E115" s="86">
        <f t="shared" si="16"/>
        <v>0.19782035244376073</v>
      </c>
      <c r="F115" s="41">
        <f t="shared" si="21"/>
        <v>9.2842523754624234E-2</v>
      </c>
      <c r="G115" s="47">
        <f t="shared" si="19"/>
        <v>0.30530904108010265</v>
      </c>
    </row>
    <row r="116" spans="1:7" ht="15" customHeight="1">
      <c r="A116" s="59">
        <f t="shared" si="15"/>
        <v>2121</v>
      </c>
      <c r="B116" s="87">
        <f t="shared" si="17"/>
        <v>0.75618548103772398</v>
      </c>
      <c r="C116" s="58">
        <f t="shared" si="20"/>
        <v>3.8437493557378556E-2</v>
      </c>
      <c r="D116" s="69">
        <f t="shared" si="18"/>
        <v>5.1483050114196764</v>
      </c>
      <c r="E116" s="86">
        <f t="shared" si="16"/>
        <v>0.19788794070786356</v>
      </c>
      <c r="F116" s="41">
        <f t="shared" si="21"/>
        <v>9.2879146202817953E-2</v>
      </c>
      <c r="G116" s="47">
        <f t="shared" si="19"/>
        <v>0.30547778062160513</v>
      </c>
    </row>
    <row r="117" spans="1:7" ht="15" customHeight="1">
      <c r="A117" s="59">
        <f t="shared" si="15"/>
        <v>2122</v>
      </c>
      <c r="B117" s="87">
        <f t="shared" si="17"/>
        <v>0.75698398703508774</v>
      </c>
      <c r="C117" s="58">
        <f t="shared" si="20"/>
        <v>3.8449157568868547E-2</v>
      </c>
      <c r="D117" s="69">
        <f t="shared" si="18"/>
        <v>5.1485109603364378</v>
      </c>
      <c r="E117" s="86">
        <f t="shared" si="16"/>
        <v>0.19795590915902242</v>
      </c>
      <c r="F117" s="41">
        <f t="shared" si="21"/>
        <v>9.291542866911752E-2</v>
      </c>
      <c r="G117" s="47">
        <f t="shared" si="19"/>
        <v>0.30564495368157041</v>
      </c>
    </row>
    <row r="118" spans="1:7" ht="15" customHeight="1">
      <c r="A118" s="59">
        <f t="shared" si="15"/>
        <v>2123</v>
      </c>
      <c r="B118" s="87">
        <f t="shared" si="17"/>
        <v>0.75777083640506548</v>
      </c>
      <c r="C118" s="58">
        <f t="shared" si="20"/>
        <v>3.8460651308580736E-2</v>
      </c>
      <c r="D118" s="69">
        <f t="shared" si="18"/>
        <v>5.1487489086498579</v>
      </c>
      <c r="E118" s="86">
        <f t="shared" si="16"/>
        <v>0.1980242364510178</v>
      </c>
      <c r="F118" s="41">
        <f t="shared" si="21"/>
        <v>9.2951374309720655E-2</v>
      </c>
      <c r="G118" s="47">
        <f t="shared" si="19"/>
        <v>0.30581057480231844</v>
      </c>
    </row>
    <row r="119" spans="1:7" ht="15" customHeight="1">
      <c r="A119" s="59">
        <f t="shared" si="15"/>
        <v>2124</v>
      </c>
      <c r="B119" s="87">
        <f t="shared" si="17"/>
        <v>0.75854619776155308</v>
      </c>
      <c r="C119" s="58">
        <f t="shared" si="20"/>
        <v>3.8471977239507772E-2</v>
      </c>
      <c r="D119" s="69">
        <f t="shared" si="18"/>
        <v>5.1490179596852439</v>
      </c>
      <c r="E119" s="86">
        <f t="shared" si="16"/>
        <v>0.19809290175082744</v>
      </c>
      <c r="F119" s="41">
        <f t="shared" si="21"/>
        <v>9.2986986251524725E-2</v>
      </c>
      <c r="G119" s="47">
        <f t="shared" si="19"/>
        <v>0.30597465839116655</v>
      </c>
    </row>
    <row r="120" spans="1:7" ht="15" customHeight="1">
      <c r="A120" s="59">
        <f t="shared" si="15"/>
        <v>2125</v>
      </c>
      <c r="B120" s="87">
        <f t="shared" si="17"/>
        <v>0.75931023764796612</v>
      </c>
      <c r="C120" s="58">
        <f t="shared" si="20"/>
        <v>3.8483137794398228E-2</v>
      </c>
      <c r="D120" s="69">
        <f t="shared" si="18"/>
        <v>5.149317235694272</v>
      </c>
      <c r="E120" s="86">
        <f t="shared" si="16"/>
        <v>0.19816188472829244</v>
      </c>
      <c r="F120" s="41">
        <f t="shared" si="21"/>
        <v>9.3022267592398858E-2</v>
      </c>
      <c r="G120" s="47">
        <f t="shared" si="19"/>
        <v>0.30613721872168298</v>
      </c>
    </row>
    <row r="121" spans="1:7" ht="15" customHeight="1">
      <c r="A121" s="59">
        <f t="shared" si="15"/>
        <v>2126</v>
      </c>
      <c r="B121" s="87">
        <f t="shared" si="17"/>
        <v>0.76006312054521641</v>
      </c>
      <c r="C121" s="58">
        <f t="shared" si="20"/>
        <v>3.8494135375873061E-2</v>
      </c>
      <c r="D121" s="69">
        <f t="shared" si="18"/>
        <v>5.1496458774918183</v>
      </c>
      <c r="E121" s="86">
        <f t="shared" si="16"/>
        <v>0.19823116554597667</v>
      </c>
      <c r="F121" s="41">
        <f t="shared" si="21"/>
        <v>9.3057221401453255E-2</v>
      </c>
      <c r="G121" s="47">
        <f t="shared" si="19"/>
        <v>0.30629826993492798</v>
      </c>
    </row>
    <row r="122" spans="1:7" ht="15" customHeight="1">
      <c r="A122" s="59">
        <f t="shared" si="15"/>
        <v>2127</v>
      </c>
      <c r="B122" s="87">
        <f t="shared" si="17"/>
        <v>0.76080500888047764</v>
      </c>
      <c r="C122" s="58">
        <f t="shared" si="20"/>
        <v>3.8504972356553674E-2</v>
      </c>
      <c r="D122" s="69">
        <f t="shared" si="18"/>
        <v>5.1500030440994813</v>
      </c>
      <c r="E122" s="86">
        <f t="shared" si="16"/>
        <v>0.19830072484921779</v>
      </c>
      <c r="F122" s="41">
        <f t="shared" si="21"/>
        <v>9.3091850719306285E-2</v>
      </c>
      <c r="G122" s="47">
        <f t="shared" si="19"/>
        <v>0.3064578260406845</v>
      </c>
    </row>
    <row r="123" spans="1:7" ht="15" customHeight="1">
      <c r="A123" s="59">
        <f t="shared" si="15"/>
        <v>2128</v>
      </c>
      <c r="B123" s="87">
        <f t="shared" si="17"/>
        <v>0.76153606303670007</v>
      </c>
      <c r="C123" s="58">
        <f t="shared" si="20"/>
        <v>3.8515651079200887E-2</v>
      </c>
      <c r="D123" s="69">
        <f t="shared" si="18"/>
        <v>5.1503879123956651</v>
      </c>
      <c r="E123" s="86">
        <f t="shared" si="16"/>
        <v>0.19837054375636529</v>
      </c>
      <c r="F123" s="41">
        <f t="shared" si="21"/>
        <v>9.3126158558348937E-2</v>
      </c>
      <c r="G123" s="47">
        <f t="shared" si="19"/>
        <v>0.30661590091867669</v>
      </c>
    </row>
    <row r="124" spans="1:7" ht="15" customHeight="1">
      <c r="A124" s="59">
        <f t="shared" si="15"/>
        <v>2129</v>
      </c>
      <c r="B124" s="87">
        <f t="shared" si="17"/>
        <v>0.76225644136283321</v>
      </c>
      <c r="C124" s="58">
        <f t="shared" si="20"/>
        <v>3.8526173856864299E-2</v>
      </c>
      <c r="D124" s="69">
        <f t="shared" si="18"/>
        <v>5.1507996767721158</v>
      </c>
      <c r="E124" s="86">
        <f t="shared" si="16"/>
        <v>0.19844060384920298</v>
      </c>
      <c r="F124" s="41">
        <f t="shared" si="21"/>
        <v>9.3160147903006946E-2</v>
      </c>
      <c r="G124" s="47">
        <f t="shared" si="19"/>
        <v>0.3067725083197772</v>
      </c>
    </row>
    <row r="125" spans="1:7" ht="15" customHeight="1">
      <c r="A125" s="59">
        <f t="shared" si="15"/>
        <v>2130</v>
      </c>
      <c r="B125" s="87">
        <f t="shared" si="17"/>
        <v>0.762966300184718</v>
      </c>
      <c r="C125" s="58">
        <f t="shared" si="20"/>
        <v>3.8536542973041349E-2</v>
      </c>
      <c r="D125" s="69">
        <f t="shared" si="18"/>
        <v>5.1512375487967814</v>
      </c>
      <c r="E125" s="86">
        <f t="shared" si="16"/>
        <v>0.19851088716355134</v>
      </c>
      <c r="F125" s="41">
        <f t="shared" si="21"/>
        <v>9.3193821710000208E-2</v>
      </c>
      <c r="G125" s="47">
        <f t="shared" si="19"/>
        <v>0.30692766186720333</v>
      </c>
    </row>
    <row r="126" spans="1:7" ht="15" customHeight="1">
      <c r="A126" s="59">
        <f t="shared" si="15"/>
        <v>2131</v>
      </c>
      <c r="B126" s="87">
        <f t="shared" si="17"/>
        <v>0.76366579381661048</v>
      </c>
      <c r="C126" s="58">
        <f t="shared" si="20"/>
        <v>3.8546760681845683E-2</v>
      </c>
      <c r="D126" s="69">
        <f t="shared" si="18"/>
        <v>5.1517007568828896</v>
      </c>
      <c r="E126" s="86">
        <f t="shared" si="16"/>
        <v>0.19858137618004801</v>
      </c>
      <c r="F126" s="41">
        <f t="shared" si="21"/>
        <v>9.3227182908600256E-2</v>
      </c>
      <c r="G126" s="47">
        <f t="shared" si="19"/>
        <v>0.30708137505770239</v>
      </c>
    </row>
    <row r="127" spans="1:7" ht="15" customHeight="1">
      <c r="A127" s="59">
        <f t="shared" si="15"/>
        <v>2132</v>
      </c>
      <c r="B127" s="87">
        <f t="shared" si="17"/>
        <v>0.76435507457330032</v>
      </c>
      <c r="C127" s="58">
        <f t="shared" si="20"/>
        <v>3.8556829208184124E-2</v>
      </c>
      <c r="D127" s="69">
        <f t="shared" si="18"/>
        <v>5.152188545964135</v>
      </c>
      <c r="E127" s="86">
        <f t="shared" si="16"/>
        <v>0.19865205381510165</v>
      </c>
      <c r="F127" s="41">
        <f t="shared" si="21"/>
        <v>9.3260234400884864E-2</v>
      </c>
      <c r="G127" s="47">
        <f t="shared" si="19"/>
        <v>0.30723366126272539</v>
      </c>
    </row>
    <row r="128" spans="1:7" ht="15" customHeight="1">
      <c r="A128" s="59">
        <f t="shared" si="15"/>
        <v>2133</v>
      </c>
      <c r="B128" s="87">
        <f t="shared" si="17"/>
        <v>0.76503429278279012</v>
      </c>
      <c r="C128" s="58">
        <f t="shared" si="20"/>
        <v>3.8566750747941941E-2</v>
      </c>
      <c r="D128" s="69">
        <f t="shared" si="18"/>
        <v>5.1527001771758547</v>
      </c>
      <c r="E128" s="86">
        <f t="shared" si="16"/>
        <v>0.19872290341201748</v>
      </c>
      <c r="F128" s="41">
        <f t="shared" si="21"/>
        <v>9.3292979061990591E-2</v>
      </c>
      <c r="G128" s="47">
        <f t="shared" si="19"/>
        <v>0.30738453372959063</v>
      </c>
    </row>
    <row r="129" spans="1:7" ht="15" customHeight="1">
      <c r="A129" s="59">
        <f t="shared" si="15"/>
        <v>2134</v>
      </c>
      <c r="B129" s="87">
        <f t="shared" si="17"/>
        <v>0.7657035967995004</v>
      </c>
      <c r="C129" s="58">
        <f t="shared" si="20"/>
        <v>3.8576527468175706E-2</v>
      </c>
      <c r="D129" s="69">
        <f t="shared" si="18"/>
        <v>5.1532349275420879</v>
      </c>
      <c r="E129" s="86">
        <f t="shared" si="16"/>
        <v>0.1987939087322898</v>
      </c>
      <c r="F129" s="41">
        <f t="shared" si="21"/>
        <v>9.3325419740362889E-2</v>
      </c>
      <c r="G129" s="47">
        <f t="shared" si="19"/>
        <v>0.30753400558263588</v>
      </c>
    </row>
    <row r="130" spans="1:7" ht="15" customHeight="1">
      <c r="A130" s="59">
        <f t="shared" si="15"/>
        <v>2135</v>
      </c>
      <c r="B130" s="87">
        <f t="shared" si="17"/>
        <v>0.76636313301796799</v>
      </c>
      <c r="C130" s="58">
        <f t="shared" si="20"/>
        <v>3.8586161507313387E-2</v>
      </c>
      <c r="D130" s="69">
        <f t="shared" si="18"/>
        <v>5.1537920896684186</v>
      </c>
      <c r="E130" s="86">
        <f t="shared" si="16"/>
        <v>0.19886505394705975</v>
      </c>
      <c r="F130" s="41">
        <f t="shared" si="21"/>
        <v>9.3357559258003833E-2</v>
      </c>
      <c r="G130" s="47">
        <f t="shared" si="19"/>
        <v>0.30768208982435979</v>
      </c>
    </row>
    <row r="131" spans="1:7" ht="15" customHeight="1">
      <c r="A131" s="59">
        <f t="shared" si="15"/>
        <v>2136</v>
      </c>
      <c r="B131" s="87">
        <f t="shared" si="17"/>
        <v>0.76701304588700736</v>
      </c>
      <c r="C131" s="58">
        <f t="shared" si="20"/>
        <v>3.8595654975361209E-2</v>
      </c>
      <c r="D131" s="69">
        <f t="shared" si="18"/>
        <v>5.1543709714404935</v>
      </c>
      <c r="E131" s="86">
        <f t="shared" si="16"/>
        <v>0.19893632362873467</v>
      </c>
      <c r="F131" s="41">
        <f t="shared" si="21"/>
        <v>9.3389400410717666E-2</v>
      </c>
      <c r="G131" s="47">
        <f t="shared" si="19"/>
        <v>0.30782879933655355</v>
      </c>
    </row>
    <row r="132" spans="1:7" ht="15" customHeight="1">
      <c r="A132" s="59">
        <f t="shared" si="15"/>
        <v>2137</v>
      </c>
      <c r="B132" s="87">
        <f t="shared" si="17"/>
        <v>0.76765347792430272</v>
      </c>
      <c r="C132" s="58">
        <f t="shared" si="20"/>
        <v>3.860500995411683E-2</v>
      </c>
      <c r="D132" s="69">
        <f t="shared" si="18"/>
        <v>5.1549708957281055</v>
      </c>
      <c r="E132" s="86">
        <f t="shared" si="16"/>
        <v>0.19900770274276605</v>
      </c>
      <c r="F132" s="41">
        <f t="shared" si="21"/>
        <v>9.3420945968353986E-2</v>
      </c>
      <c r="G132" s="47">
        <f t="shared" si="19"/>
        <v>0.30797414688142088</v>
      </c>
    </row>
    <row r="133" spans="1:7" ht="15" customHeight="1">
      <c r="A133" s="59">
        <f t="shared" si="15"/>
        <v>2138</v>
      </c>
      <c r="B133" s="87">
        <f t="shared" ref="B133:B145" si="22">(B132*D132+$K$7*G132)/(D132+F132)</f>
        <v>0.76828456973140469</v>
      </c>
      <c r="C133" s="58">
        <f t="shared" si="20"/>
        <v>3.8614228497388367E-2</v>
      </c>
      <c r="D133" s="69">
        <f t="shared" ref="D133:D145" si="23">(D132+F132)/(1+$H$7)</f>
        <v>5.1555912000947544</v>
      </c>
      <c r="E133" s="86">
        <f t="shared" si="16"/>
        <v>0.19907917663958355</v>
      </c>
      <c r="F133" s="41">
        <f t="shared" si="21"/>
        <v>9.3452198675048698E-2</v>
      </c>
      <c r="G133" s="47">
        <f t="shared" ref="G133:G145" si="24">(D133*$J$7*B133+$I$7*(1-E133))</f>
        <v>0.30811814510268887</v>
      </c>
    </row>
    <row r="134" spans="1:7" ht="15" customHeight="1">
      <c r="A134" s="59">
        <f t="shared" si="15"/>
        <v>2139</v>
      </c>
      <c r="B134" s="87">
        <f t="shared" si="22"/>
        <v>0.76890646000909857</v>
      </c>
      <c r="C134" s="58">
        <f t="shared" si="20"/>
        <v>3.8623312631218903E-2</v>
      </c>
      <c r="D134" s="69">
        <f t="shared" si="23"/>
        <v>5.1562312365125766</v>
      </c>
      <c r="E134" s="86">
        <f t="shared" si="16"/>
        <v>0.19915073104668166</v>
      </c>
      <c r="F134" s="41">
        <f t="shared" si="21"/>
        <v>9.3483161249462654E-2</v>
      </c>
      <c r="G134" s="47">
        <f t="shared" si="24"/>
        <v>0.30826080652670695</v>
      </c>
    </row>
    <row r="135" spans="1:7" ht="15" customHeight="1">
      <c r="A135" s="59">
        <f t="shared" si="15"/>
        <v>2140</v>
      </c>
      <c r="B135" s="87">
        <f t="shared" si="22"/>
        <v>0.7695192855731231</v>
      </c>
      <c r="C135" s="58">
        <f t="shared" ref="C135:C145" si="25">$J$7*B135+(1-B135)*$M$7</f>
        <v>3.8632264354116097E-2</v>
      </c>
      <c r="D135" s="69">
        <f t="shared" si="23"/>
        <v>5.1568903710825529</v>
      </c>
      <c r="E135" s="86">
        <f t="shared" si="16"/>
        <v>0.19922235206085703</v>
      </c>
      <c r="F135" s="41">
        <f t="shared" ref="F135:F145" si="26">$K$7*G135+$L$7*(1-G135)</f>
        <v>9.351383638501827E-2</v>
      </c>
      <c r="G135" s="47">
        <f t="shared" si="24"/>
        <v>0.30840214356353746</v>
      </c>
    </row>
    <row r="136" spans="1:7" ht="15" customHeight="1">
      <c r="A136" s="59">
        <f t="shared" si="15"/>
        <v>2141</v>
      </c>
      <c r="B136" s="87">
        <f t="shared" si="22"/>
        <v>0.77012318137020919</v>
      </c>
      <c r="C136" s="58">
        <f t="shared" si="25"/>
        <v>3.8641085637286451E-2</v>
      </c>
      <c r="D136" s="69">
        <f t="shared" si="23"/>
        <v>5.1575679837598924</v>
      </c>
      <c r="E136" s="86">
        <f t="shared" si="16"/>
        <v>0.19929402614059283</v>
      </c>
      <c r="F136" s="41">
        <f t="shared" si="26"/>
        <v>9.3544226750133769E-2</v>
      </c>
      <c r="G136" s="47">
        <f t="shared" si="24"/>
        <v>0.30854216850803473</v>
      </c>
    </row>
    <row r="137" spans="1:7" ht="15" customHeight="1">
      <c r="A137" s="59">
        <f t="shared" ref="A137:A145" si="27">A136+1</f>
        <v>2142</v>
      </c>
      <c r="B137" s="87">
        <f t="shared" si="22"/>
        <v>0.77071828049441571</v>
      </c>
      <c r="C137" s="58">
        <f t="shared" si="25"/>
        <v>3.8649778424873951E-2</v>
      </c>
      <c r="D137" s="69">
        <f t="shared" si="23"/>
        <v>5.1582634680845052</v>
      </c>
      <c r="E137" s="86">
        <f t="shared" ref="E137:E145" si="28">C137*D137</f>
        <v>0.19936574009858798</v>
      </c>
      <c r="F137" s="41">
        <f t="shared" si="26"/>
        <v>9.3574334988455285E-2</v>
      </c>
      <c r="G137" s="47">
        <f t="shared" si="24"/>
        <v>0.30868089354091466</v>
      </c>
    </row>
    <row r="138" spans="1:7" ht="15" customHeight="1">
      <c r="A138" s="59">
        <f t="shared" si="27"/>
        <v>2143</v>
      </c>
      <c r="B138" s="87">
        <f t="shared" si="22"/>
        <v>0.77130471420373781</v>
      </c>
      <c r="C138" s="58">
        <f t="shared" si="25"/>
        <v>3.8658344634202674E-2</v>
      </c>
      <c r="D138" s="69">
        <f t="shared" si="23"/>
        <v>5.1589762309164637</v>
      </c>
      <c r="E138" s="86">
        <f t="shared" si="28"/>
        <v>0.1994374810944286</v>
      </c>
      <c r="F138" s="41">
        <f t="shared" si="26"/>
        <v>9.3604163719086836E-2</v>
      </c>
      <c r="G138" s="47">
        <f t="shared" si="24"/>
        <v>0.30881833072981424</v>
      </c>
    </row>
    <row r="139" spans="1:7" ht="15" customHeight="1">
      <c r="A139" s="59">
        <f t="shared" si="27"/>
        <v>2144</v>
      </c>
      <c r="B139" s="87">
        <f t="shared" si="22"/>
        <v>0.77188261193696539</v>
      </c>
      <c r="C139" s="58">
        <f t="shared" si="25"/>
        <v>3.8666786156022995E-2</v>
      </c>
      <c r="D139" s="69">
        <f t="shared" si="23"/>
        <v>5.1597056921763764</v>
      </c>
      <c r="E139" s="86">
        <f t="shared" si="28"/>
        <v>0.19950923662739856</v>
      </c>
      <c r="F139" s="41">
        <f t="shared" si="26"/>
        <v>9.3633715536818221E-2</v>
      </c>
      <c r="G139" s="47">
        <f t="shared" si="24"/>
        <v>0.3089544920303417</v>
      </c>
    </row>
    <row r="140" spans="1:7" ht="15" customHeight="1">
      <c r="A140" s="59">
        <f t="shared" si="27"/>
        <v>2145</v>
      </c>
      <c r="B140" s="87">
        <f t="shared" si="22"/>
        <v>0.77245210133076847</v>
      </c>
      <c r="C140" s="58">
        <f t="shared" si="25"/>
        <v>3.8675104854761236E-2</v>
      </c>
      <c r="D140" s="69">
        <f t="shared" si="23"/>
        <v>5.1604512845905637</v>
      </c>
      <c r="E140" s="86">
        <f t="shared" si="28"/>
        <v>0.19958099452942737</v>
      </c>
      <c r="F140" s="41">
        <f t="shared" si="26"/>
        <v>9.366299301235062E-2</v>
      </c>
      <c r="G140" s="47">
        <f t="shared" si="24"/>
        <v>0.30908938928711582</v>
      </c>
    </row>
    <row r="141" spans="1:7" ht="15" customHeight="1">
      <c r="A141" s="59">
        <f t="shared" si="27"/>
        <v>2146</v>
      </c>
      <c r="B141" s="87">
        <f t="shared" si="22"/>
        <v>0.77301330823698877</v>
      </c>
      <c r="C141" s="58">
        <f t="shared" si="25"/>
        <v>3.8683302568772192E-2</v>
      </c>
      <c r="D141" s="69">
        <f t="shared" si="23"/>
        <v>5.1612124534409771</v>
      </c>
      <c r="E141" s="86">
        <f t="shared" si="28"/>
        <v>0.19965274295817237</v>
      </c>
      <c r="F141" s="41">
        <f t="shared" si="26"/>
        <v>9.3691998692520359E-2</v>
      </c>
      <c r="G141" s="47">
        <f t="shared" si="24"/>
        <v>0.30922303423479702</v>
      </c>
    </row>
    <row r="142" spans="1:7" ht="15" customHeight="1">
      <c r="A142" s="59">
        <f t="shared" si="27"/>
        <v>2147</v>
      </c>
      <c r="B142" s="87">
        <f t="shared" si="22"/>
        <v>0.77356635674011831</v>
      </c>
      <c r="C142" s="58">
        <f t="shared" si="25"/>
        <v>3.8691381110594447E-2</v>
      </c>
      <c r="D142" s="69">
        <f t="shared" si="23"/>
        <v>5.1619886563197417</v>
      </c>
      <c r="E142" s="86">
        <f t="shared" si="28"/>
        <v>0.19972447039023247</v>
      </c>
      <c r="F142" s="41">
        <f t="shared" si="26"/>
        <v>9.3720735100520369E-2</v>
      </c>
      <c r="G142" s="47">
        <f t="shared" si="24"/>
        <v>0.30935543849910768</v>
      </c>
    </row>
    <row r="143" spans="1:7" ht="15" customHeight="1">
      <c r="A143" s="59">
        <f t="shared" si="27"/>
        <v>2148</v>
      </c>
      <c r="B143" s="87">
        <f t="shared" si="22"/>
        <v>0.77411136917494328</v>
      </c>
      <c r="C143" s="58">
        <f t="shared" si="25"/>
        <v>3.8699342267208142E-2</v>
      </c>
      <c r="D143" s="69">
        <f t="shared" si="23"/>
        <v>5.1627793628882728</v>
      </c>
      <c r="E143" s="86">
        <f t="shared" si="28"/>
        <v>0.19979616561449207</v>
      </c>
      <c r="F143" s="41">
        <f t="shared" si="26"/>
        <v>9.3749204736119654E-2</v>
      </c>
      <c r="G143" s="47">
        <f t="shared" si="24"/>
        <v>0.30948661359784368</v>
      </c>
    </row>
    <row r="144" spans="1:7" ht="15" customHeight="1">
      <c r="A144" s="59">
        <f t="shared" si="27"/>
        <v>2149</v>
      </c>
      <c r="B144" s="87">
        <f t="shared" si="22"/>
        <v>0.77464846614433691</v>
      </c>
      <c r="C144" s="58">
        <f t="shared" si="25"/>
        <v>3.8707187800294848E-2</v>
      </c>
      <c r="D144" s="69">
        <f t="shared" si="23"/>
        <v>5.1635840546408565</v>
      </c>
      <c r="E144" s="86">
        <f t="shared" si="28"/>
        <v>0.19986781772559156</v>
      </c>
      <c r="F144" s="41">
        <f t="shared" si="26"/>
        <v>9.3777410075880877E-2</v>
      </c>
      <c r="G144" s="47">
        <f t="shared" si="24"/>
        <v>0.30961657094187633</v>
      </c>
    </row>
    <row r="145" spans="1:7" ht="15" customHeight="1" thickBot="1">
      <c r="A145" s="59">
        <f t="shared" si="27"/>
        <v>2150</v>
      </c>
      <c r="B145" s="87">
        <f t="shared" si="22"/>
        <v>0.77517776653718085</v>
      </c>
      <c r="C145" s="58">
        <f t="shared" si="25"/>
        <v>3.8714919446499352E-2</v>
      </c>
      <c r="D145" s="69">
        <f t="shared" si="23"/>
        <v>5.1644022246726298</v>
      </c>
      <c r="E145" s="86">
        <f t="shared" si="28"/>
        <v>0.19993941611752292</v>
      </c>
      <c r="F145" s="41">
        <f t="shared" si="26"/>
        <v>9.380535357337566E-2</v>
      </c>
      <c r="G145" s="47">
        <f t="shared" si="24"/>
        <v>0.30974532183614478</v>
      </c>
    </row>
    <row r="146" spans="1:7" ht="15" customHeight="1" thickBot="1">
      <c r="A146" s="89" t="s">
        <v>37</v>
      </c>
      <c r="B146" s="90">
        <f>'TE1'!H7</f>
        <v>0.81421631582925591</v>
      </c>
      <c r="C146" s="91">
        <f>'TE1'!L7</f>
        <v>3.9285166995044765E-2</v>
      </c>
      <c r="D146" s="92">
        <f>'TE1'!M7</f>
        <v>5.3770805905864751</v>
      </c>
      <c r="E146" s="93">
        <f>'TE1'!N7</f>
        <v>0.21123950894700361</v>
      </c>
      <c r="F146" s="93">
        <f>'TE1'!K7</f>
        <v>9.6787450630556549E-2</v>
      </c>
      <c r="G146" s="94">
        <f>'TE1'!J7</f>
        <v>0.32348546524443378</v>
      </c>
    </row>
    <row r="147" spans="1:7" ht="15" customHeight="1">
      <c r="A147" s="59"/>
      <c r="B147" s="58"/>
      <c r="C147" s="58"/>
      <c r="D147" s="69"/>
      <c r="E147" s="86"/>
      <c r="F147" s="41"/>
      <c r="G147" s="41"/>
    </row>
    <row r="148" spans="1:7" ht="15" customHeight="1">
      <c r="A148" s="59"/>
      <c r="B148" s="58"/>
      <c r="C148" s="58"/>
      <c r="D148" s="69"/>
      <c r="E148" s="86"/>
      <c r="F148" s="41"/>
      <c r="G148" s="41"/>
    </row>
    <row r="149" spans="1:7" ht="15" customHeight="1">
      <c r="A149" s="59"/>
      <c r="B149" s="58"/>
      <c r="C149" s="58"/>
      <c r="D149" s="69"/>
      <c r="E149" s="86"/>
      <c r="F149" s="41"/>
      <c r="G149" s="41"/>
    </row>
    <row r="150" spans="1:7" ht="15" customHeight="1">
      <c r="A150" s="59"/>
      <c r="B150" s="58"/>
      <c r="C150" s="58"/>
      <c r="D150" s="69"/>
      <c r="E150" s="86"/>
      <c r="F150" s="41"/>
      <c r="G150" s="41"/>
    </row>
    <row r="151" spans="1:7" ht="15" customHeight="1">
      <c r="A151" s="59"/>
      <c r="B151" s="58"/>
      <c r="C151" s="58"/>
      <c r="D151" s="69"/>
      <c r="E151" s="86"/>
      <c r="F151" s="41"/>
      <c r="G151" s="41"/>
    </row>
    <row r="152" spans="1:7" ht="15" customHeight="1">
      <c r="A152" s="59"/>
      <c r="B152" s="58"/>
      <c r="C152" s="58"/>
      <c r="D152" s="69"/>
      <c r="E152" s="86"/>
      <c r="F152" s="41"/>
      <c r="G152" s="41"/>
    </row>
    <row r="153" spans="1:7" ht="15" customHeight="1">
      <c r="A153" s="59"/>
      <c r="B153" s="58"/>
      <c r="C153" s="58"/>
      <c r="D153" s="69"/>
      <c r="E153" s="86"/>
      <c r="F153" s="41"/>
      <c r="G153" s="41"/>
    </row>
    <row r="154" spans="1:7" ht="15" customHeight="1">
      <c r="A154" s="59"/>
      <c r="B154" s="58"/>
      <c r="C154" s="58"/>
      <c r="D154" s="69"/>
      <c r="E154" s="86"/>
      <c r="F154" s="41"/>
      <c r="G154" s="41"/>
    </row>
    <row r="155" spans="1:7" ht="15" customHeight="1">
      <c r="A155" s="59"/>
      <c r="B155" s="58"/>
      <c r="C155" s="58"/>
      <c r="D155" s="69"/>
      <c r="E155" s="86"/>
      <c r="F155" s="41"/>
      <c r="G155" s="41"/>
    </row>
    <row r="156" spans="1:7" ht="15" customHeight="1">
      <c r="A156" s="59"/>
      <c r="B156" s="58"/>
      <c r="C156" s="58"/>
      <c r="D156" s="69"/>
      <c r="E156" s="86"/>
      <c r="F156" s="41"/>
      <c r="G156" s="41"/>
    </row>
    <row r="157" spans="1:7" ht="15" customHeight="1">
      <c r="A157" s="59"/>
      <c r="B157" s="58"/>
      <c r="C157" s="58"/>
      <c r="D157" s="69"/>
      <c r="E157" s="86"/>
      <c r="F157" s="41"/>
      <c r="G157" s="41"/>
    </row>
    <row r="158" spans="1:7" ht="15" customHeight="1">
      <c r="A158" s="59"/>
      <c r="B158" s="58"/>
      <c r="C158" s="58"/>
      <c r="D158" s="69"/>
      <c r="E158" s="86"/>
      <c r="F158" s="41"/>
      <c r="G158" s="41"/>
    </row>
    <row r="159" spans="1:7" ht="15" customHeight="1">
      <c r="A159" s="59"/>
      <c r="B159" s="58"/>
      <c r="C159" s="58"/>
      <c r="D159" s="69"/>
      <c r="E159" s="86"/>
      <c r="F159" s="41"/>
      <c r="G159" s="41"/>
    </row>
    <row r="160" spans="1:7" ht="15" customHeight="1">
      <c r="A160" s="59"/>
      <c r="B160" s="58"/>
      <c r="C160" s="58"/>
      <c r="D160" s="69"/>
      <c r="E160" s="86"/>
      <c r="F160" s="41"/>
      <c r="G160" s="41"/>
    </row>
    <row r="161" spans="1:7" ht="15" customHeight="1">
      <c r="A161" s="59"/>
      <c r="B161" s="58"/>
      <c r="C161" s="58"/>
      <c r="D161" s="69"/>
      <c r="E161" s="86"/>
      <c r="F161" s="41"/>
      <c r="G161" s="41"/>
    </row>
    <row r="162" spans="1:7" ht="15" customHeight="1">
      <c r="A162" s="59"/>
      <c r="B162" s="58"/>
      <c r="C162" s="58"/>
      <c r="D162" s="69"/>
      <c r="E162" s="86"/>
      <c r="F162" s="41"/>
      <c r="G162" s="41"/>
    </row>
    <row r="163" spans="1:7" ht="15" customHeight="1">
      <c r="A163" s="59"/>
      <c r="B163" s="58"/>
      <c r="C163" s="58"/>
      <c r="D163" s="69"/>
      <c r="E163" s="86"/>
      <c r="F163" s="41"/>
      <c r="G163" s="41"/>
    </row>
    <row r="164" spans="1:7" ht="15" customHeight="1">
      <c r="A164" s="59"/>
      <c r="B164" s="58"/>
      <c r="C164" s="58"/>
      <c r="D164" s="69"/>
      <c r="E164" s="86"/>
      <c r="F164" s="41"/>
      <c r="G164" s="41"/>
    </row>
    <row r="165" spans="1:7" ht="15" customHeight="1">
      <c r="A165" s="59"/>
      <c r="B165" s="58"/>
      <c r="C165" s="58"/>
      <c r="D165" s="69"/>
      <c r="E165" s="86"/>
      <c r="F165" s="41"/>
      <c r="G165" s="41"/>
    </row>
    <row r="166" spans="1:7" ht="15" customHeight="1">
      <c r="A166" s="59"/>
      <c r="B166" s="58"/>
      <c r="C166" s="58"/>
      <c r="D166" s="69"/>
      <c r="E166" s="86"/>
      <c r="F166" s="41"/>
      <c r="G166" s="41"/>
    </row>
    <row r="167" spans="1:7" ht="15" customHeight="1">
      <c r="A167" s="59"/>
      <c r="B167" s="58"/>
      <c r="C167" s="58"/>
      <c r="D167" s="69"/>
      <c r="E167" s="86"/>
      <c r="F167" s="41"/>
      <c r="G167" s="41"/>
    </row>
    <row r="168" spans="1:7" ht="15" customHeight="1">
      <c r="A168" s="59"/>
      <c r="B168" s="58"/>
      <c r="C168" s="58"/>
      <c r="D168" s="69"/>
      <c r="E168" s="86"/>
      <c r="F168" s="41"/>
      <c r="G168" s="41"/>
    </row>
    <row r="169" spans="1:7" ht="15" customHeight="1">
      <c r="A169" s="59"/>
      <c r="B169" s="58"/>
      <c r="C169" s="58"/>
      <c r="D169" s="69"/>
      <c r="E169" s="86"/>
      <c r="F169" s="41"/>
      <c r="G169" s="41"/>
    </row>
    <row r="170" spans="1:7" ht="15" customHeight="1">
      <c r="A170" s="59"/>
      <c r="B170" s="58"/>
      <c r="C170" s="58"/>
      <c r="D170" s="69"/>
      <c r="E170" s="86"/>
      <c r="F170" s="41"/>
      <c r="G170" s="41"/>
    </row>
    <row r="171" spans="1:7" ht="15" customHeight="1">
      <c r="A171" s="59"/>
      <c r="B171" s="58"/>
      <c r="C171" s="58"/>
      <c r="D171" s="69"/>
      <c r="E171" s="86"/>
      <c r="F171" s="41"/>
      <c r="G171" s="41"/>
    </row>
    <row r="172" spans="1:7" ht="15" customHeight="1">
      <c r="A172" s="59"/>
      <c r="B172" s="58"/>
      <c r="C172" s="58"/>
      <c r="D172" s="69"/>
      <c r="E172" s="86"/>
      <c r="F172" s="41"/>
      <c r="G172" s="41"/>
    </row>
    <row r="173" spans="1:7" ht="15" customHeight="1">
      <c r="A173" s="59"/>
      <c r="B173" s="58"/>
      <c r="C173" s="58"/>
      <c r="D173" s="69"/>
      <c r="E173" s="86"/>
      <c r="F173" s="41"/>
      <c r="G173" s="41"/>
    </row>
    <row r="174" spans="1:7" ht="15" customHeight="1">
      <c r="A174" s="8"/>
      <c r="B174" s="8"/>
      <c r="C174" s="8"/>
      <c r="D174" s="8"/>
      <c r="E174" s="8"/>
      <c r="F174" s="8"/>
      <c r="G174" s="8"/>
    </row>
    <row r="175" spans="1:7" ht="15" customHeight="1">
      <c r="A175" s="59"/>
      <c r="B175" s="58"/>
      <c r="C175" s="58"/>
      <c r="D175" s="69"/>
      <c r="E175" s="86"/>
      <c r="F175" s="41"/>
      <c r="G175" s="41"/>
    </row>
    <row r="176" spans="1:7" ht="15" customHeight="1">
      <c r="A176" s="59"/>
      <c r="B176" s="58"/>
      <c r="C176" s="58"/>
      <c r="D176" s="69"/>
      <c r="E176" s="86"/>
      <c r="F176" s="41"/>
      <c r="G176" s="41"/>
    </row>
    <row r="177" spans="1:7" ht="15" customHeight="1">
      <c r="A177" s="59"/>
      <c r="B177" s="58"/>
      <c r="C177" s="58"/>
      <c r="D177" s="69"/>
      <c r="E177" s="86"/>
      <c r="F177" s="41"/>
      <c r="G177" s="41"/>
    </row>
    <row r="178" spans="1:7" ht="15" customHeight="1">
      <c r="A178" s="59"/>
      <c r="B178" s="58"/>
      <c r="C178" s="58"/>
      <c r="D178" s="69"/>
      <c r="E178" s="86"/>
      <c r="F178" s="41"/>
      <c r="G178" s="41"/>
    </row>
    <row r="179" spans="1:7" ht="15" customHeight="1">
      <c r="A179" s="59"/>
      <c r="B179" s="58"/>
      <c r="C179" s="58"/>
      <c r="D179" s="69"/>
      <c r="E179" s="86"/>
      <c r="F179" s="41"/>
      <c r="G179" s="41"/>
    </row>
    <row r="180" spans="1:7" ht="15" customHeight="1">
      <c r="A180" s="59"/>
      <c r="B180" s="58"/>
      <c r="C180" s="58"/>
      <c r="D180" s="69"/>
      <c r="E180" s="86"/>
      <c r="F180" s="41"/>
      <c r="G180" s="41"/>
    </row>
    <row r="181" spans="1:7" ht="15" customHeight="1">
      <c r="A181" s="59"/>
      <c r="B181" s="58"/>
      <c r="C181" s="58"/>
      <c r="D181" s="69"/>
      <c r="E181" s="86"/>
      <c r="F181" s="41"/>
      <c r="G181" s="41"/>
    </row>
    <row r="182" spans="1:7" ht="15" customHeight="1">
      <c r="A182" s="59"/>
      <c r="B182" s="58"/>
      <c r="C182" s="58"/>
      <c r="D182" s="69"/>
      <c r="E182" s="86"/>
      <c r="F182" s="41"/>
      <c r="G182" s="41"/>
    </row>
    <row r="183" spans="1:7" ht="15" customHeight="1">
      <c r="A183" s="59"/>
      <c r="B183" s="58"/>
      <c r="C183" s="58"/>
      <c r="D183" s="69"/>
      <c r="E183" s="86"/>
      <c r="F183" s="41"/>
      <c r="G183" s="41"/>
    </row>
    <row r="184" spans="1:7" ht="15" customHeight="1">
      <c r="A184" s="59"/>
      <c r="B184" s="58"/>
      <c r="C184" s="58"/>
      <c r="D184" s="69"/>
      <c r="E184" s="86"/>
      <c r="F184" s="41"/>
      <c r="G184" s="41"/>
    </row>
    <row r="185" spans="1:7" ht="15" customHeight="1">
      <c r="A185" s="59"/>
      <c r="B185" s="58"/>
      <c r="C185" s="58"/>
      <c r="D185" s="69"/>
      <c r="E185" s="86"/>
      <c r="F185" s="41"/>
      <c r="G185" s="41"/>
    </row>
    <row r="186" spans="1:7" ht="15" customHeight="1">
      <c r="A186" s="59"/>
      <c r="B186" s="58"/>
      <c r="C186" s="58"/>
      <c r="D186" s="69"/>
      <c r="E186" s="86"/>
      <c r="F186" s="41"/>
      <c r="G186" s="41"/>
    </row>
    <row r="187" spans="1:7" ht="15" customHeight="1">
      <c r="A187" s="59"/>
      <c r="B187" s="58"/>
      <c r="C187" s="58"/>
      <c r="D187" s="69"/>
      <c r="E187" s="86"/>
      <c r="F187" s="41"/>
      <c r="G187" s="41"/>
    </row>
    <row r="188" spans="1:7" ht="15" customHeight="1">
      <c r="A188" s="59"/>
      <c r="B188" s="58"/>
      <c r="C188" s="58"/>
      <c r="D188" s="69"/>
      <c r="E188" s="86"/>
      <c r="F188" s="41"/>
      <c r="G188" s="41"/>
    </row>
    <row r="189" spans="1:7" ht="15" customHeight="1">
      <c r="A189" s="59"/>
      <c r="B189" s="58"/>
      <c r="C189" s="58"/>
      <c r="D189" s="69"/>
      <c r="E189" s="86"/>
      <c r="F189" s="41"/>
      <c r="G189" s="41"/>
    </row>
    <row r="190" spans="1:7" ht="15" customHeight="1">
      <c r="A190" s="59"/>
      <c r="B190" s="58"/>
      <c r="C190" s="58"/>
      <c r="D190" s="69"/>
      <c r="E190" s="86"/>
      <c r="F190" s="41"/>
      <c r="G190" s="41"/>
    </row>
    <row r="191" spans="1:7" ht="15" customHeight="1">
      <c r="A191" s="59"/>
      <c r="B191" s="58"/>
      <c r="C191" s="58"/>
      <c r="D191" s="69"/>
      <c r="E191" s="86"/>
      <c r="F191" s="41"/>
      <c r="G191" s="41"/>
    </row>
    <row r="192" spans="1:7" ht="15" customHeight="1">
      <c r="A192" s="59"/>
      <c r="B192" s="58"/>
      <c r="C192" s="58"/>
      <c r="D192" s="69"/>
      <c r="E192" s="86"/>
      <c r="F192" s="41"/>
      <c r="G192" s="41"/>
    </row>
    <row r="193" spans="1:7" ht="15" customHeight="1">
      <c r="A193" s="59"/>
      <c r="B193" s="58"/>
      <c r="C193" s="58"/>
      <c r="D193" s="69"/>
      <c r="E193" s="86"/>
      <c r="F193" s="41"/>
      <c r="G193" s="41"/>
    </row>
    <row r="194" spans="1:7" ht="15" customHeight="1">
      <c r="A194" s="59"/>
      <c r="B194" s="58"/>
      <c r="C194" s="58"/>
      <c r="D194" s="69"/>
      <c r="E194" s="86"/>
      <c r="F194" s="41"/>
      <c r="G194" s="41"/>
    </row>
    <row r="195" spans="1:7" ht="15" customHeight="1">
      <c r="A195" s="59"/>
      <c r="B195" s="58"/>
      <c r="C195" s="58"/>
      <c r="D195" s="69"/>
      <c r="E195" s="86"/>
      <c r="F195" s="41"/>
      <c r="G195" s="41"/>
    </row>
    <row r="196" spans="1:7" ht="15" customHeight="1">
      <c r="A196" s="59"/>
      <c r="B196" s="58"/>
      <c r="C196" s="58"/>
      <c r="D196" s="69"/>
      <c r="E196" s="86"/>
      <c r="F196" s="41"/>
      <c r="G196" s="41"/>
    </row>
    <row r="197" spans="1:7" ht="15" customHeight="1">
      <c r="A197" s="59"/>
      <c r="B197" s="58"/>
      <c r="C197" s="58"/>
      <c r="D197" s="69"/>
      <c r="E197" s="86"/>
      <c r="F197" s="41"/>
      <c r="G197" s="41"/>
    </row>
    <row r="198" spans="1:7" ht="15" customHeight="1">
      <c r="A198" s="59"/>
      <c r="B198" s="58"/>
      <c r="C198" s="58"/>
      <c r="D198" s="69"/>
      <c r="E198" s="86"/>
      <c r="F198" s="41"/>
      <c r="G198" s="41"/>
    </row>
    <row r="199" spans="1:7" ht="15" customHeight="1">
      <c r="A199" s="59"/>
      <c r="B199" s="58"/>
      <c r="C199" s="58"/>
      <c r="D199" s="69"/>
      <c r="E199" s="86"/>
      <c r="F199" s="41"/>
      <c r="G199" s="41"/>
    </row>
    <row r="200" spans="1:7" ht="15" customHeight="1">
      <c r="A200" s="59"/>
      <c r="B200" s="58"/>
      <c r="C200" s="58"/>
      <c r="D200" s="69"/>
      <c r="E200" s="86"/>
      <c r="F200" s="41"/>
      <c r="G200" s="41"/>
    </row>
    <row r="201" spans="1:7" ht="15" customHeight="1">
      <c r="A201" s="59"/>
      <c r="B201" s="58"/>
      <c r="C201" s="58"/>
      <c r="D201" s="69"/>
      <c r="E201" s="86"/>
      <c r="F201" s="41"/>
      <c r="G201" s="41"/>
    </row>
    <row r="202" spans="1:7" ht="15" customHeight="1">
      <c r="A202" s="59"/>
      <c r="B202" s="58"/>
      <c r="C202" s="58"/>
      <c r="D202" s="69"/>
      <c r="E202" s="86"/>
      <c r="F202" s="41"/>
      <c r="G202" s="41"/>
    </row>
    <row r="203" spans="1:7" ht="15" customHeight="1">
      <c r="A203" s="59"/>
      <c r="B203" s="58"/>
      <c r="C203" s="58"/>
      <c r="D203" s="69"/>
      <c r="E203" s="86"/>
      <c r="F203" s="41"/>
      <c r="G203" s="41"/>
    </row>
    <row r="204" spans="1:7" ht="15" customHeight="1">
      <c r="A204" s="59"/>
      <c r="B204" s="58"/>
      <c r="C204" s="58"/>
      <c r="D204" s="69"/>
      <c r="E204" s="86"/>
      <c r="F204" s="41"/>
      <c r="G204" s="41"/>
    </row>
    <row r="205" spans="1:7" ht="15" customHeight="1">
      <c r="A205" s="59"/>
      <c r="B205" s="58"/>
      <c r="C205" s="58"/>
      <c r="D205" s="69"/>
      <c r="E205" s="86"/>
      <c r="F205" s="41"/>
      <c r="G205" s="41"/>
    </row>
    <row r="206" spans="1:7" ht="15" customHeight="1">
      <c r="A206" s="59"/>
      <c r="B206" s="58"/>
      <c r="C206" s="58"/>
      <c r="D206" s="69"/>
      <c r="E206" s="86"/>
      <c r="F206" s="41"/>
      <c r="G206" s="41"/>
    </row>
    <row r="207" spans="1:7" ht="15" customHeight="1">
      <c r="A207" s="59"/>
      <c r="B207" s="58"/>
      <c r="C207" s="58"/>
      <c r="D207" s="69"/>
      <c r="E207" s="86"/>
      <c r="F207" s="41"/>
      <c r="G207" s="41"/>
    </row>
    <row r="208" spans="1:7" ht="15" customHeight="1">
      <c r="A208" s="59"/>
      <c r="B208" s="58"/>
      <c r="C208" s="58"/>
      <c r="D208" s="69"/>
      <c r="E208" s="86"/>
      <c r="F208" s="41"/>
      <c r="G208" s="41"/>
    </row>
    <row r="209" spans="1:7" ht="15" customHeight="1">
      <c r="A209" s="59"/>
      <c r="B209" s="58"/>
      <c r="C209" s="58"/>
      <c r="D209" s="69"/>
      <c r="E209" s="86"/>
      <c r="F209" s="41"/>
      <c r="G209" s="41"/>
    </row>
    <row r="210" spans="1:7" ht="15" customHeight="1">
      <c r="A210" s="59"/>
      <c r="B210" s="58"/>
      <c r="C210" s="58"/>
      <c r="D210" s="69"/>
      <c r="E210" s="86"/>
      <c r="F210" s="41"/>
      <c r="G210" s="41"/>
    </row>
    <row r="211" spans="1:7" ht="15" customHeight="1">
      <c r="A211" s="59"/>
      <c r="B211" s="58"/>
      <c r="C211" s="58"/>
      <c r="D211" s="69"/>
      <c r="E211" s="86"/>
      <c r="F211" s="41"/>
      <c r="G211" s="41"/>
    </row>
    <row r="212" spans="1:7" ht="15" customHeight="1">
      <c r="A212" s="59"/>
      <c r="B212" s="58"/>
      <c r="C212" s="58"/>
      <c r="D212" s="69"/>
      <c r="E212" s="86"/>
      <c r="F212" s="41"/>
      <c r="G212" s="41"/>
    </row>
    <row r="213" spans="1:7" ht="15" customHeight="1">
      <c r="A213" s="59"/>
      <c r="B213" s="58"/>
      <c r="C213" s="58"/>
      <c r="D213" s="69"/>
      <c r="E213" s="80"/>
      <c r="F213" s="21"/>
      <c r="G213" s="21"/>
    </row>
    <row r="214" spans="1:7" ht="15" customHeight="1">
      <c r="A214" s="59"/>
      <c r="B214" s="58"/>
      <c r="C214" s="58"/>
      <c r="D214" s="69"/>
      <c r="E214" s="80"/>
      <c r="F214" s="21"/>
      <c r="G214" s="21"/>
    </row>
    <row r="215" spans="1:7" ht="15" customHeight="1">
      <c r="A215" s="59"/>
      <c r="B215" s="58"/>
      <c r="C215" s="58"/>
      <c r="D215" s="69"/>
      <c r="E215" s="80"/>
      <c r="F215" s="21"/>
      <c r="G215" s="21"/>
    </row>
    <row r="216" spans="1:7" ht="15" customHeight="1">
      <c r="A216" s="59"/>
      <c r="B216" s="58"/>
      <c r="C216" s="58"/>
      <c r="D216" s="69"/>
      <c r="E216" s="80"/>
      <c r="F216" s="21"/>
      <c r="G216" s="21"/>
    </row>
    <row r="217" spans="1:7" ht="15" customHeight="1">
      <c r="A217" s="59"/>
      <c r="B217" s="58"/>
      <c r="C217" s="58"/>
      <c r="D217" s="69"/>
      <c r="E217" s="80"/>
      <c r="F217" s="21"/>
      <c r="G217" s="21"/>
    </row>
    <row r="218" spans="1:7" ht="15" customHeight="1">
      <c r="A218" s="59"/>
      <c r="B218" s="58"/>
      <c r="C218" s="58"/>
      <c r="D218" s="69"/>
      <c r="E218" s="80"/>
      <c r="F218" s="21"/>
      <c r="G218" s="21"/>
    </row>
    <row r="219" spans="1:7" ht="15" customHeight="1">
      <c r="A219" s="59"/>
      <c r="B219" s="58"/>
      <c r="C219" s="58"/>
      <c r="D219" s="69"/>
      <c r="E219" s="80"/>
      <c r="F219" s="21"/>
      <c r="G219" s="21"/>
    </row>
    <row r="220" spans="1:7" ht="15" customHeight="1">
      <c r="A220" s="59"/>
      <c r="B220" s="58"/>
      <c r="C220" s="58"/>
      <c r="D220" s="69"/>
      <c r="E220" s="80"/>
      <c r="F220" s="21"/>
      <c r="G220" s="21"/>
    </row>
    <row r="221" spans="1:7" ht="15" customHeight="1">
      <c r="A221" s="59"/>
      <c r="B221" s="58"/>
      <c r="C221" s="58"/>
      <c r="D221" s="69"/>
      <c r="E221" s="80"/>
      <c r="F221" s="21"/>
      <c r="G221" s="21"/>
    </row>
    <row r="222" spans="1:7" ht="15" customHeight="1">
      <c r="A222" s="59"/>
      <c r="B222" s="58"/>
      <c r="C222" s="58"/>
      <c r="D222" s="69"/>
      <c r="E222" s="80"/>
      <c r="F222" s="21"/>
      <c r="G222" s="21"/>
    </row>
    <row r="223" spans="1:7" ht="15" customHeight="1">
      <c r="A223" s="59"/>
      <c r="B223" s="58"/>
      <c r="C223" s="58"/>
      <c r="D223" s="69"/>
      <c r="E223" s="80"/>
      <c r="F223" s="21"/>
      <c r="G223" s="21"/>
    </row>
    <row r="224" spans="1:7" ht="15" customHeight="1">
      <c r="A224" s="59"/>
      <c r="B224" s="58"/>
      <c r="C224" s="58"/>
      <c r="D224" s="69"/>
      <c r="E224" s="80"/>
      <c r="F224" s="21"/>
      <c r="G224" s="21"/>
    </row>
    <row r="225" spans="1:7" ht="15" customHeight="1">
      <c r="A225" s="59"/>
      <c r="B225" s="58"/>
      <c r="C225" s="58"/>
      <c r="D225" s="69"/>
      <c r="E225" s="80"/>
      <c r="F225" s="21"/>
      <c r="G225" s="21"/>
    </row>
    <row r="226" spans="1:7" ht="15" customHeight="1">
      <c r="A226" s="59"/>
      <c r="B226" s="58"/>
      <c r="C226" s="58"/>
      <c r="D226" s="69"/>
      <c r="E226" s="80"/>
      <c r="F226" s="21"/>
      <c r="G226" s="21"/>
    </row>
    <row r="227" spans="1:7" ht="15" customHeight="1">
      <c r="A227" s="59"/>
      <c r="B227" s="58"/>
      <c r="C227" s="58"/>
      <c r="D227" s="69"/>
      <c r="E227" s="80"/>
      <c r="F227" s="21"/>
      <c r="G227" s="21"/>
    </row>
    <row r="228" spans="1:7" ht="15" customHeight="1">
      <c r="A228" s="59"/>
      <c r="B228" s="58"/>
      <c r="C228" s="58"/>
      <c r="D228" s="69"/>
      <c r="E228" s="80"/>
      <c r="F228" s="21"/>
      <c r="G228" s="21"/>
    </row>
    <row r="229" spans="1:7" ht="15" customHeight="1">
      <c r="A229" s="59"/>
      <c r="B229" s="58"/>
      <c r="C229" s="58"/>
      <c r="D229" s="69"/>
      <c r="E229" s="80"/>
      <c r="F229" s="21"/>
      <c r="G229" s="21"/>
    </row>
    <row r="230" spans="1:7" ht="15" customHeight="1">
      <c r="A230" s="59"/>
      <c r="B230" s="58"/>
      <c r="C230" s="58"/>
      <c r="D230" s="69"/>
      <c r="E230" s="80"/>
      <c r="F230" s="21"/>
      <c r="G230" s="21"/>
    </row>
    <row r="231" spans="1:7" ht="15" customHeight="1">
      <c r="A231" s="59"/>
      <c r="B231" s="58"/>
      <c r="C231" s="58"/>
      <c r="D231" s="69"/>
      <c r="E231" s="80"/>
      <c r="F231" s="21"/>
      <c r="G231" s="21"/>
    </row>
    <row r="232" spans="1:7" ht="15" customHeight="1">
      <c r="A232" s="59"/>
      <c r="B232" s="58"/>
      <c r="C232" s="58"/>
      <c r="D232" s="69"/>
      <c r="E232" s="80"/>
      <c r="F232" s="21"/>
      <c r="G232" s="21"/>
    </row>
    <row r="233" spans="1:7" ht="15" customHeight="1">
      <c r="A233" s="59"/>
      <c r="B233" s="58"/>
      <c r="C233" s="58"/>
      <c r="D233" s="69"/>
      <c r="E233" s="80"/>
      <c r="F233" s="21"/>
      <c r="G233" s="21"/>
    </row>
    <row r="234" spans="1:7" ht="15" customHeight="1">
      <c r="A234" s="59"/>
      <c r="B234" s="58"/>
      <c r="C234" s="58"/>
      <c r="D234" s="69"/>
      <c r="E234" s="80"/>
      <c r="F234" s="21"/>
      <c r="G234" s="21"/>
    </row>
    <row r="235" spans="1:7" ht="15" customHeight="1">
      <c r="A235" s="59"/>
      <c r="B235" s="58"/>
      <c r="C235" s="58"/>
      <c r="D235" s="69"/>
      <c r="E235" s="80"/>
      <c r="F235" s="21"/>
      <c r="G235" s="21"/>
    </row>
    <row r="236" spans="1:7" ht="15" customHeight="1">
      <c r="A236" s="59"/>
      <c r="B236" s="58"/>
      <c r="C236" s="58"/>
      <c r="D236" s="69"/>
      <c r="E236" s="80"/>
      <c r="F236" s="21"/>
      <c r="G236" s="21"/>
    </row>
    <row r="237" spans="1:7" ht="15" customHeight="1">
      <c r="A237" s="59"/>
      <c r="B237" s="58"/>
      <c r="C237" s="58"/>
      <c r="D237" s="69"/>
      <c r="E237" s="80"/>
      <c r="F237" s="21"/>
      <c r="G237" s="21"/>
    </row>
    <row r="238" spans="1:7" ht="15" customHeight="1">
      <c r="A238" s="59"/>
      <c r="B238" s="58"/>
      <c r="C238" s="58"/>
      <c r="D238" s="69"/>
      <c r="E238" s="80"/>
      <c r="F238" s="21"/>
      <c r="G238" s="21"/>
    </row>
    <row r="239" spans="1:7" ht="15" customHeight="1">
      <c r="A239" s="59"/>
      <c r="B239" s="58"/>
      <c r="C239" s="58"/>
      <c r="D239" s="69"/>
      <c r="E239" s="80"/>
      <c r="F239" s="21"/>
      <c r="G239" s="21"/>
    </row>
    <row r="240" spans="1:7" ht="15" customHeight="1">
      <c r="A240" s="59"/>
      <c r="B240" s="58"/>
      <c r="C240" s="58"/>
      <c r="D240" s="69"/>
      <c r="E240" s="80"/>
      <c r="F240" s="21"/>
      <c r="G240" s="21"/>
    </row>
    <row r="241" spans="1:7" ht="15" customHeight="1">
      <c r="A241" s="59"/>
      <c r="B241" s="58"/>
      <c r="C241" s="58"/>
      <c r="D241" s="69"/>
      <c r="E241" s="80"/>
      <c r="F241" s="21"/>
      <c r="G241" s="21"/>
    </row>
    <row r="242" spans="1:7" ht="15" customHeight="1">
      <c r="A242" s="59"/>
      <c r="B242" s="58"/>
      <c r="C242" s="58"/>
      <c r="D242" s="69"/>
      <c r="E242" s="80"/>
      <c r="F242" s="21"/>
      <c r="G242" s="21"/>
    </row>
    <row r="243" spans="1:7" ht="15" customHeight="1">
      <c r="A243" s="59"/>
      <c r="B243" s="58"/>
      <c r="C243" s="58"/>
      <c r="D243" s="69"/>
      <c r="E243" s="80"/>
      <c r="F243" s="21"/>
      <c r="G243" s="21"/>
    </row>
    <row r="244" spans="1:7" ht="15" customHeight="1">
      <c r="A244" s="59"/>
      <c r="B244" s="58"/>
      <c r="C244" s="58"/>
      <c r="D244" s="69"/>
      <c r="E244" s="80"/>
      <c r="F244" s="21"/>
      <c r="G244" s="21"/>
    </row>
    <row r="245" spans="1:7" ht="15" customHeight="1">
      <c r="A245" s="59"/>
      <c r="B245" s="58"/>
      <c r="C245" s="58"/>
      <c r="D245" s="69"/>
      <c r="E245" s="80"/>
      <c r="F245" s="21"/>
      <c r="G245" s="21"/>
    </row>
    <row r="246" spans="1:7" ht="15" customHeight="1">
      <c r="A246" s="59"/>
      <c r="B246" s="58"/>
      <c r="C246" s="58"/>
      <c r="D246" s="69"/>
      <c r="E246" s="80"/>
      <c r="F246" s="21"/>
      <c r="G246" s="21"/>
    </row>
    <row r="247" spans="1:7" ht="15" customHeight="1">
      <c r="A247" s="59"/>
      <c r="B247" s="58"/>
      <c r="C247" s="58"/>
      <c r="D247" s="69"/>
      <c r="E247" s="80"/>
      <c r="F247" s="21"/>
      <c r="G247" s="21"/>
    </row>
    <row r="248" spans="1:7" ht="15" customHeight="1">
      <c r="A248" s="59"/>
      <c r="B248" s="58"/>
      <c r="C248" s="58"/>
      <c r="D248" s="69"/>
      <c r="E248" s="80"/>
      <c r="F248" s="21"/>
      <c r="G248" s="21"/>
    </row>
    <row r="249" spans="1:7" ht="15" customHeight="1">
      <c r="A249" s="59"/>
      <c r="B249" s="58"/>
      <c r="C249" s="58"/>
      <c r="D249" s="69"/>
      <c r="E249" s="80"/>
      <c r="F249" s="21"/>
      <c r="G249" s="21"/>
    </row>
    <row r="250" spans="1:7" ht="15" customHeight="1">
      <c r="A250" s="59"/>
      <c r="B250" s="58"/>
      <c r="C250" s="58"/>
      <c r="D250" s="69"/>
      <c r="E250" s="80"/>
      <c r="F250" s="21"/>
      <c r="G250" s="21"/>
    </row>
    <row r="251" spans="1:7" ht="15" customHeight="1">
      <c r="A251" s="59"/>
      <c r="B251" s="58"/>
      <c r="C251" s="58"/>
      <c r="D251" s="69"/>
      <c r="E251" s="80"/>
      <c r="F251" s="21"/>
      <c r="G251" s="21"/>
    </row>
    <row r="252" spans="1:7" ht="15" customHeight="1">
      <c r="A252" s="59"/>
      <c r="B252" s="58"/>
      <c r="C252" s="58"/>
      <c r="D252" s="69"/>
      <c r="E252" s="80"/>
      <c r="F252" s="21"/>
      <c r="G252" s="21"/>
    </row>
    <row r="253" spans="1:7" ht="15" customHeight="1">
      <c r="A253" s="59"/>
      <c r="B253" s="58"/>
      <c r="C253" s="58"/>
      <c r="D253" s="69"/>
      <c r="E253" s="80"/>
      <c r="F253" s="21"/>
      <c r="G253" s="21"/>
    </row>
    <row r="254" spans="1:7" ht="15" customHeight="1">
      <c r="A254" s="59"/>
      <c r="B254" s="58"/>
      <c r="C254" s="58"/>
      <c r="D254" s="69"/>
      <c r="E254" s="80"/>
      <c r="F254" s="21"/>
      <c r="G254" s="21"/>
    </row>
    <row r="255" spans="1:7" ht="15" customHeight="1">
      <c r="A255" s="59"/>
      <c r="B255" s="58"/>
      <c r="C255" s="58"/>
      <c r="D255" s="69"/>
      <c r="E255" s="80"/>
      <c r="F255" s="21"/>
      <c r="G255" s="21"/>
    </row>
    <row r="256" spans="1:7" ht="15" customHeight="1">
      <c r="A256" s="59"/>
      <c r="B256" s="58"/>
      <c r="C256" s="58"/>
      <c r="D256" s="69"/>
      <c r="E256" s="80"/>
      <c r="F256" s="21"/>
      <c r="G256" s="21"/>
    </row>
    <row r="257" spans="1:7" ht="15" customHeight="1">
      <c r="A257" s="59"/>
      <c r="B257" s="58"/>
      <c r="C257" s="58"/>
      <c r="D257" s="69"/>
      <c r="E257" s="80"/>
      <c r="F257" s="21"/>
      <c r="G257" s="21"/>
    </row>
    <row r="258" spans="1:7" ht="15" customHeight="1">
      <c r="A258" s="59"/>
      <c r="B258" s="58"/>
      <c r="C258" s="58"/>
      <c r="D258" s="69"/>
      <c r="E258" s="80"/>
      <c r="F258" s="21"/>
      <c r="G258" s="21"/>
    </row>
    <row r="259" spans="1:7" ht="15" customHeight="1">
      <c r="A259" s="59"/>
      <c r="B259" s="58"/>
      <c r="C259" s="58"/>
      <c r="D259" s="69"/>
      <c r="E259" s="80"/>
      <c r="F259" s="21"/>
      <c r="G259" s="21"/>
    </row>
    <row r="260" spans="1:7" ht="15" customHeight="1">
      <c r="A260" s="59"/>
      <c r="B260" s="58"/>
      <c r="C260" s="58"/>
      <c r="D260" s="69"/>
      <c r="E260" s="80"/>
      <c r="F260" s="21"/>
      <c r="G260" s="21"/>
    </row>
    <row r="261" spans="1:7" ht="15" customHeight="1">
      <c r="A261" s="59"/>
      <c r="B261" s="58"/>
      <c r="C261" s="58"/>
      <c r="D261" s="69"/>
      <c r="E261" s="80"/>
      <c r="F261" s="21"/>
      <c r="G261" s="21"/>
    </row>
    <row r="262" spans="1:7" ht="15" customHeight="1">
      <c r="A262" s="59"/>
      <c r="B262" s="58"/>
      <c r="C262" s="58"/>
      <c r="D262" s="69"/>
      <c r="E262" s="80"/>
      <c r="F262" s="21"/>
      <c r="G262" s="21"/>
    </row>
    <row r="263" spans="1:7" ht="15" customHeight="1">
      <c r="A263" s="59"/>
      <c r="B263" s="58"/>
      <c r="C263" s="58"/>
      <c r="D263" s="69"/>
      <c r="E263" s="80"/>
      <c r="F263" s="21"/>
      <c r="G263" s="21"/>
    </row>
    <row r="264" spans="1:7" ht="15" customHeight="1">
      <c r="A264" s="59"/>
      <c r="B264" s="58"/>
      <c r="C264" s="58"/>
      <c r="D264" s="69"/>
      <c r="E264" s="80"/>
      <c r="F264" s="21"/>
      <c r="G264" s="21"/>
    </row>
    <row r="265" spans="1:7" ht="15" customHeight="1">
      <c r="A265" s="59"/>
      <c r="B265" s="58"/>
      <c r="C265" s="58"/>
      <c r="D265" s="69"/>
      <c r="E265" s="80"/>
      <c r="F265" s="21"/>
      <c r="G265" s="21"/>
    </row>
  </sheetData>
  <mergeCells count="13">
    <mergeCell ref="H5:H6"/>
    <mergeCell ref="I5:K5"/>
    <mergeCell ref="L5:M5"/>
    <mergeCell ref="A3:M3"/>
    <mergeCell ref="B4:G4"/>
    <mergeCell ref="H4:M4"/>
    <mergeCell ref="A5:A6"/>
    <mergeCell ref="B5:B6"/>
    <mergeCell ref="C5:C6"/>
    <mergeCell ref="D5:D6"/>
    <mergeCell ref="E5:E6"/>
    <mergeCell ref="F5:F6"/>
    <mergeCell ref="G5:G6"/>
  </mergeCells>
  <hyperlinks>
    <hyperlink ref="A1" location="Index!A1" display="Back to index"/>
  </hyperlink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O56"/>
  <sheetViews>
    <sheetView topLeftCell="A8" workbookViewId="0">
      <selection activeCell="F8" sqref="F8"/>
    </sheetView>
  </sheetViews>
  <sheetFormatPr defaultColWidth="9.140625" defaultRowHeight="15"/>
  <cols>
    <col min="1" max="1" width="14.28515625" style="2" customWidth="1"/>
    <col min="2" max="2" width="15" style="2" customWidth="1"/>
    <col min="3" max="3" width="13.28515625" style="2" customWidth="1"/>
    <col min="4" max="4" width="18.28515625" style="2" customWidth="1"/>
    <col min="5" max="5" width="14" style="2" customWidth="1"/>
    <col min="6" max="6" width="15.85546875" style="2" customWidth="1"/>
    <col min="7" max="7" width="14.42578125" style="2" customWidth="1"/>
    <col min="8" max="8" width="18.5703125" style="2" customWidth="1"/>
    <col min="9" max="9" width="14.42578125" style="2" customWidth="1"/>
    <col min="10" max="10" width="15.42578125" style="2" customWidth="1"/>
    <col min="11" max="11" width="13.5703125" style="2" customWidth="1"/>
    <col min="12" max="12" width="14.28515625" style="2" customWidth="1"/>
    <col min="13" max="13" width="14" style="2" customWidth="1"/>
    <col min="14" max="14" width="15.28515625" style="2" customWidth="1"/>
    <col min="15" max="16384" width="9.140625" style="2"/>
  </cols>
  <sheetData>
    <row r="1" spans="1:15" ht="15.75">
      <c r="A1" s="1" t="s">
        <v>0</v>
      </c>
    </row>
    <row r="2" spans="1:15" ht="15.75">
      <c r="A2" s="1"/>
    </row>
    <row r="3" spans="1:15" ht="15.75">
      <c r="A3" s="1"/>
    </row>
    <row r="4" spans="1:15" ht="15.75" thickBot="1">
      <c r="A4" s="3"/>
      <c r="B4" s="3"/>
      <c r="D4" s="4"/>
      <c r="E4" s="4"/>
      <c r="F4" s="4"/>
      <c r="G4" s="4"/>
    </row>
    <row r="5" spans="1:15" ht="25.5" customHeight="1" thickBot="1">
      <c r="A5" s="169" t="s">
        <v>52</v>
      </c>
      <c r="B5" s="170"/>
      <c r="C5" s="170"/>
      <c r="D5" s="170"/>
      <c r="E5" s="170"/>
      <c r="F5" s="170"/>
      <c r="G5" s="170"/>
      <c r="H5" s="171"/>
      <c r="I5" s="149"/>
      <c r="J5" s="149"/>
      <c r="K5" s="149"/>
      <c r="L5" s="149"/>
      <c r="M5" s="149"/>
      <c r="N5" s="149"/>
      <c r="O5" s="8"/>
    </row>
    <row r="6" spans="1:15" ht="43.5" customHeight="1">
      <c r="A6" s="199" t="s">
        <v>58</v>
      </c>
      <c r="B6" s="197" t="s">
        <v>43</v>
      </c>
      <c r="C6" s="193" t="s">
        <v>56</v>
      </c>
      <c r="D6" s="194"/>
      <c r="E6" s="195"/>
      <c r="F6" s="196" t="s">
        <v>57</v>
      </c>
      <c r="G6" s="194"/>
      <c r="H6" s="195"/>
      <c r="I6" s="146"/>
      <c r="J6" s="64"/>
      <c r="K6" s="64"/>
      <c r="L6" s="64"/>
      <c r="M6" s="64"/>
      <c r="N6" s="64"/>
      <c r="O6" s="8"/>
    </row>
    <row r="7" spans="1:15" s="24" customFormat="1" ht="25.5" customHeight="1" thickBot="1">
      <c r="A7" s="200"/>
      <c r="B7" s="198"/>
      <c r="C7" s="155" t="s">
        <v>66</v>
      </c>
      <c r="D7" s="153" t="s">
        <v>53</v>
      </c>
      <c r="E7" s="154" t="s">
        <v>54</v>
      </c>
      <c r="F7" s="153" t="s">
        <v>66</v>
      </c>
      <c r="G7" s="153" t="s">
        <v>53</v>
      </c>
      <c r="H7" s="154" t="s">
        <v>54</v>
      </c>
      <c r="I7" s="65"/>
      <c r="J7" s="64"/>
      <c r="K7" s="64"/>
      <c r="L7" s="64"/>
      <c r="M7" s="64"/>
      <c r="N7" s="64"/>
    </row>
    <row r="8" spans="1:15" s="7" customFormat="1">
      <c r="A8" s="137">
        <v>1970</v>
      </c>
      <c r="B8" s="158">
        <f>[1]TB1!G7</f>
        <v>0.20326517522335052</v>
      </c>
      <c r="C8" s="156">
        <f>[2]simulation!E9</f>
        <v>0.20327410101890564</v>
      </c>
      <c r="D8" s="133">
        <f>[2]simulation!L9</f>
        <v>0.20327410101890564</v>
      </c>
      <c r="E8" s="150">
        <f>[2]simulation!S9</f>
        <v>0.20327410101890564</v>
      </c>
      <c r="F8" s="133">
        <f>[2]simulation!Z9</f>
        <v>0.20327410101890564</v>
      </c>
      <c r="G8" s="148">
        <f>[2]simulation!AG9</f>
        <v>0.20327410101890564</v>
      </c>
      <c r="H8" s="150">
        <f>[2]simulation!AN9</f>
        <v>0.20327410101890564</v>
      </c>
      <c r="I8" s="147"/>
      <c r="J8" s="148"/>
      <c r="K8" s="147"/>
      <c r="L8" s="148"/>
      <c r="M8" s="147"/>
      <c r="N8" s="41"/>
    </row>
    <row r="9" spans="1:15">
      <c r="A9" s="137">
        <v>1971</v>
      </c>
      <c r="B9" s="158">
        <f>[1]TB1!G8</f>
        <v>0.19840376079082489</v>
      </c>
      <c r="C9" s="156">
        <f>[2]simulation!E10</f>
        <v>0.20027652382850647</v>
      </c>
      <c r="D9" s="133">
        <f>[2]simulation!L10</f>
        <v>0.20048385858535767</v>
      </c>
      <c r="E9" s="150">
        <f>[2]simulation!S10</f>
        <v>0.2001926600933075</v>
      </c>
      <c r="F9" s="133">
        <f>[2]simulation!Z10</f>
        <v>0.20300176739692688</v>
      </c>
      <c r="G9" s="148">
        <f>[2]simulation!AG10</f>
        <v>0.20385897159576416</v>
      </c>
      <c r="H9" s="150">
        <f>[2]simulation!AN10</f>
        <v>0.20356546342372894</v>
      </c>
    </row>
    <row r="10" spans="1:15">
      <c r="A10" s="137">
        <v>1972</v>
      </c>
      <c r="B10" s="158">
        <f>[1]TB1!G9</f>
        <v>0.19784930348396301</v>
      </c>
      <c r="C10" s="156">
        <f>[2]simulation!E11</f>
        <v>0.19870096445083618</v>
      </c>
      <c r="D10" s="133">
        <f>[2]simulation!L11</f>
        <v>0.1990848183631897</v>
      </c>
      <c r="E10" s="150">
        <f>[2]simulation!S11</f>
        <v>0.19852957129478455</v>
      </c>
      <c r="F10" s="133">
        <f>[2]simulation!Z11</f>
        <v>0.20265166461467743</v>
      </c>
      <c r="G10" s="148">
        <f>[2]simulation!AG11</f>
        <v>0.20430779457092285</v>
      </c>
      <c r="H10" s="150">
        <f>[2]simulation!AN11</f>
        <v>0.20370648801326752</v>
      </c>
    </row>
    <row r="11" spans="1:15">
      <c r="A11" s="137">
        <v>1973</v>
      </c>
      <c r="B11" s="158">
        <f>[1]TB1!G10</f>
        <v>0.19778555631637573</v>
      </c>
      <c r="C11" s="156">
        <f>[2]simulation!E12</f>
        <v>0.19797846674919128</v>
      </c>
      <c r="D11" s="133">
        <f>[2]simulation!L12</f>
        <v>0.19851231575012207</v>
      </c>
      <c r="E11" s="150">
        <f>[2]simulation!S12</f>
        <v>0.19771024584770203</v>
      </c>
      <c r="F11" s="133">
        <f>[2]simulation!Z12</f>
        <v>0.20222613215446472</v>
      </c>
      <c r="G11" s="148">
        <f>[2]simulation!AG12</f>
        <v>0.2046205997467041</v>
      </c>
      <c r="H11" s="150">
        <f>[2]simulation!AN12</f>
        <v>0.20369976758956909</v>
      </c>
      <c r="I11" s="77"/>
      <c r="J11" s="77"/>
      <c r="K11" s="77"/>
      <c r="L11" s="77"/>
      <c r="M11" s="77"/>
      <c r="N11" s="77"/>
    </row>
    <row r="12" spans="1:15">
      <c r="A12" s="137">
        <v>1974</v>
      </c>
      <c r="B12" s="158">
        <f>[1]TB1!G11</f>
        <v>0.1913309246301651</v>
      </c>
      <c r="C12" s="156">
        <f>[2]simulation!E13</f>
        <v>0.19499057531356812</v>
      </c>
      <c r="D12" s="133">
        <f>[2]simulation!L13</f>
        <v>0.19565021991729736</v>
      </c>
      <c r="E12" s="150">
        <f>[2]simulation!S13</f>
        <v>0.19468024373054504</v>
      </c>
      <c r="F12" s="133">
        <f>[2]simulation!Z13</f>
        <v>0.20172767341136932</v>
      </c>
      <c r="G12" s="148">
        <f>[2]simulation!AG13</f>
        <v>0.20479755103588104</v>
      </c>
      <c r="H12" s="150">
        <f>[2]simulation!AN13</f>
        <v>0.2035481184720993</v>
      </c>
      <c r="I12" s="77"/>
      <c r="J12" s="77"/>
      <c r="K12" s="77"/>
      <c r="L12" s="77"/>
      <c r="M12" s="77"/>
      <c r="N12" s="77"/>
    </row>
    <row r="13" spans="1:15">
      <c r="A13" s="137">
        <v>1975</v>
      </c>
      <c r="B13" s="158">
        <f>[1]TB1!G12</f>
        <v>0.18681187927722931</v>
      </c>
      <c r="C13" s="156">
        <f>[2]simulation!E14</f>
        <v>0.19139339029788971</v>
      </c>
      <c r="D13" s="133">
        <f>[2]simulation!L14</f>
        <v>0.19215236604213715</v>
      </c>
      <c r="E13" s="150">
        <f>[2]simulation!S14</f>
        <v>0.19108268618583679</v>
      </c>
      <c r="F13" s="133">
        <f>[2]simulation!Z14</f>
        <v>0.2011587917804718</v>
      </c>
      <c r="G13" s="148">
        <f>[2]simulation!AG14</f>
        <v>0.20483887195587158</v>
      </c>
      <c r="H13" s="150">
        <f>[2]simulation!AN14</f>
        <v>0.20325450599193573</v>
      </c>
    </row>
    <row r="14" spans="1:15">
      <c r="A14" s="137">
        <v>1976</v>
      </c>
      <c r="B14" s="158">
        <f>[1]TB1!G13</f>
        <v>0.18303041160106659</v>
      </c>
      <c r="C14" s="156">
        <f>[2]simulation!E15</f>
        <v>0.18745727837085724</v>
      </c>
      <c r="D14" s="133">
        <f>[2]simulation!L15</f>
        <v>0.1883188784122467</v>
      </c>
      <c r="E14" s="150">
        <f>[2]simulation!S15</f>
        <v>0.18713857233524323</v>
      </c>
      <c r="F14" s="133">
        <f>[2]simulation!Z15</f>
        <v>0.19926927983760834</v>
      </c>
      <c r="G14" s="148">
        <f>[2]simulation!AG15</f>
        <v>0.2036750316619873</v>
      </c>
      <c r="H14" s="150">
        <f>[2]simulation!AN15</f>
        <v>0.20174331963062286</v>
      </c>
    </row>
    <row r="15" spans="1:15">
      <c r="A15" s="137">
        <v>1977</v>
      </c>
      <c r="B15" s="158">
        <f>[1]TB1!G14</f>
        <v>0.17867015302181244</v>
      </c>
      <c r="C15" s="156">
        <f>[2]simulation!E16</f>
        <v>0.18369826674461365</v>
      </c>
      <c r="D15" s="133">
        <f>[2]simulation!L16</f>
        <v>0.18463818728923798</v>
      </c>
      <c r="E15" s="150">
        <f>[2]simulation!S16</f>
        <v>0.18339529633522034</v>
      </c>
      <c r="F15" s="133">
        <f>[2]simulation!Z16</f>
        <v>0.19735854864120483</v>
      </c>
      <c r="G15" s="148">
        <f>[2]simulation!AG16</f>
        <v>0.20248597860336304</v>
      </c>
      <c r="H15" s="150">
        <f>[2]simulation!AN16</f>
        <v>0.20019936561584473</v>
      </c>
    </row>
    <row r="16" spans="1:15">
      <c r="A16" s="137">
        <v>1978</v>
      </c>
      <c r="B16" s="158">
        <f>[1]TB1!G15</f>
        <v>0.17602032423019409</v>
      </c>
      <c r="C16" s="156">
        <f>[2]simulation!E17</f>
        <v>0.18039447069168091</v>
      </c>
      <c r="D16" s="133">
        <f>[2]simulation!L17</f>
        <v>0.18146717548370361</v>
      </c>
      <c r="E16" s="150">
        <f>[2]simulation!S17</f>
        <v>0.18025270104408264</v>
      </c>
      <c r="F16" s="133">
        <f>[2]simulation!Z17</f>
        <v>0.19542887806892395</v>
      </c>
      <c r="G16" s="148">
        <f>[2]simulation!AG17</f>
        <v>0.20127376914024353</v>
      </c>
      <c r="H16" s="150">
        <f>[2]simulation!AN17</f>
        <v>0.19862590730190277</v>
      </c>
    </row>
    <row r="17" spans="1:8">
      <c r="A17" s="137">
        <v>1979</v>
      </c>
      <c r="B17" s="158">
        <f>[1]TB1!G16</f>
        <v>0.174355149269104</v>
      </c>
      <c r="C17" s="156">
        <f>[2]simulation!E18</f>
        <v>0.17830350995063782</v>
      </c>
      <c r="D17" s="133">
        <f>[2]simulation!L18</f>
        <v>0.17946523427963257</v>
      </c>
      <c r="E17" s="150">
        <f>[2]simulation!S18</f>
        <v>0.17822268605232239</v>
      </c>
      <c r="F17" s="133">
        <f>[2]simulation!Z18</f>
        <v>0.1934826523065567</v>
      </c>
      <c r="G17" s="148">
        <f>[2]simulation!AG18</f>
        <v>0.20004069805145264</v>
      </c>
      <c r="H17" s="150">
        <f>[2]simulation!AN18</f>
        <v>0.19702640175819397</v>
      </c>
    </row>
    <row r="18" spans="1:8">
      <c r="A18" s="137">
        <v>1980</v>
      </c>
      <c r="B18" s="158">
        <f>[1]TB1!G17</f>
        <v>0.17206965386867523</v>
      </c>
      <c r="C18" s="156">
        <f>[2]simulation!E19</f>
        <v>0.17574557662010193</v>
      </c>
      <c r="D18" s="133">
        <f>[2]simulation!L19</f>
        <v>0.17682446539402008</v>
      </c>
      <c r="E18" s="150">
        <f>[2]simulation!S19</f>
        <v>0.17544929683208466</v>
      </c>
      <c r="F18" s="133">
        <f>[2]simulation!Z19</f>
        <v>0.18900719285011292</v>
      </c>
      <c r="G18" s="148">
        <f>[2]simulation!AG19</f>
        <v>0.19583539664745331</v>
      </c>
      <c r="H18" s="150">
        <f>[2]simulation!AN19</f>
        <v>0.19252985715866089</v>
      </c>
    </row>
    <row r="19" spans="1:8">
      <c r="A19" s="137">
        <v>1981</v>
      </c>
      <c r="B19" s="158">
        <f>[1]TB1!G18</f>
        <v>0.16674695909023285</v>
      </c>
      <c r="C19" s="156">
        <f>[2]simulation!E20</f>
        <v>0.17081758379936218</v>
      </c>
      <c r="D19" s="133">
        <f>[2]simulation!L20</f>
        <v>0.17182782292366028</v>
      </c>
      <c r="E19" s="150">
        <f>[2]simulation!S20</f>
        <v>0.17036479711532593</v>
      </c>
      <c r="F19" s="133">
        <f>[2]simulation!Z20</f>
        <v>0.18451510369777679</v>
      </c>
      <c r="G19" s="148">
        <f>[2]simulation!AG20</f>
        <v>0.19151368737220764</v>
      </c>
      <c r="H19" s="150">
        <f>[2]simulation!AN20</f>
        <v>0.18793806433677673</v>
      </c>
    </row>
    <row r="20" spans="1:8">
      <c r="A20" s="137">
        <v>1982</v>
      </c>
      <c r="B20" s="158">
        <f>[1]TB1!G19</f>
        <v>0.16178755462169647</v>
      </c>
      <c r="C20" s="156">
        <f>[2]simulation!E21</f>
        <v>0.16519938409328461</v>
      </c>
      <c r="D20" s="133">
        <f>[2]simulation!L21</f>
        <v>0.16612961888313293</v>
      </c>
      <c r="E20" s="150">
        <f>[2]simulation!S21</f>
        <v>0.16463160514831543</v>
      </c>
      <c r="F20" s="133">
        <f>[2]simulation!Z21</f>
        <v>0.18001055717468262</v>
      </c>
      <c r="G20" s="148">
        <f>[2]simulation!AG21</f>
        <v>0.18707799911499023</v>
      </c>
      <c r="H20" s="150">
        <f>[2]simulation!AN21</f>
        <v>0.18325680494308472</v>
      </c>
    </row>
    <row r="21" spans="1:8">
      <c r="A21" s="137">
        <v>1983</v>
      </c>
      <c r="B21" s="158">
        <f>[1]TB1!G20</f>
        <v>0.15927654504776001</v>
      </c>
      <c r="C21" s="156">
        <f>[2]simulation!E22</f>
        <v>0.16137489676475525</v>
      </c>
      <c r="D21" s="133">
        <f>[2]simulation!L22</f>
        <v>0.16230426728725433</v>
      </c>
      <c r="E21" s="150">
        <f>[2]simulation!S22</f>
        <v>0.16051806509494781</v>
      </c>
      <c r="F21" s="133">
        <f>[2]simulation!Z22</f>
        <v>0.17549768090248108</v>
      </c>
      <c r="G21" s="148">
        <f>[2]simulation!AG22</f>
        <v>0.18253104388713837</v>
      </c>
      <c r="H21" s="150">
        <f>[2]simulation!AN22</f>
        <v>0.17849206924438477</v>
      </c>
    </row>
    <row r="22" spans="1:8">
      <c r="A22" s="137">
        <v>1984</v>
      </c>
      <c r="B22" s="158">
        <f>[1]TB1!G21</f>
        <v>0.15803623199462891</v>
      </c>
      <c r="C22" s="156">
        <f>[2]simulation!E23</f>
        <v>0.15927109122276306</v>
      </c>
      <c r="D22" s="133">
        <f>[2]simulation!L23</f>
        <v>0.16019450128078461</v>
      </c>
      <c r="E22" s="150">
        <f>[2]simulation!S23</f>
        <v>0.15797273814678192</v>
      </c>
      <c r="F22" s="133">
        <f>[2]simulation!Z23</f>
        <v>0.17098060250282288</v>
      </c>
      <c r="G22" s="148">
        <f>[2]simulation!AG23</f>
        <v>0.17787575721740723</v>
      </c>
      <c r="H22" s="150">
        <f>[2]simulation!AN23</f>
        <v>0.17364996671676636</v>
      </c>
    </row>
    <row r="23" spans="1:8">
      <c r="A23" s="137">
        <v>1985</v>
      </c>
      <c r="B23" s="158">
        <f>[1]TB1!G22</f>
        <v>0.1613958328962326</v>
      </c>
      <c r="C23" s="156">
        <f>[2]simulation!E24</f>
        <v>0.16250592470169067</v>
      </c>
      <c r="D23" s="133">
        <f>[2]simulation!L24</f>
        <v>0.16367954015731812</v>
      </c>
      <c r="E23" s="150">
        <f>[2]simulation!S24</f>
        <v>0.15990197658538818</v>
      </c>
      <c r="F23" s="133">
        <f>[2]simulation!Z24</f>
        <v>0.17274497449398041</v>
      </c>
      <c r="G23" s="148">
        <f>[2]simulation!AG24</f>
        <v>0.17982234060764313</v>
      </c>
      <c r="H23" s="150">
        <f>[2]simulation!AN24</f>
        <v>0.17445117235183716</v>
      </c>
    </row>
    <row r="24" spans="1:8">
      <c r="A24" s="137">
        <v>1986</v>
      </c>
      <c r="B24" s="158">
        <f>[1]TB1!G23</f>
        <v>0.16787326335906982</v>
      </c>
      <c r="C24" s="156">
        <f>[2]simulation!E25</f>
        <v>0.16865423321723938</v>
      </c>
      <c r="D24" s="133">
        <f>[2]simulation!L25</f>
        <v>0.17031002044677734</v>
      </c>
      <c r="E24" s="150">
        <f>[2]simulation!S25</f>
        <v>0.16422572731971741</v>
      </c>
      <c r="F24" s="133">
        <f>[2]simulation!Z25</f>
        <v>0.17446170747280121</v>
      </c>
      <c r="G24" s="148">
        <f>[2]simulation!AG25</f>
        <v>0.18174228072166443</v>
      </c>
      <c r="H24" s="150">
        <f>[2]simulation!AN25</f>
        <v>0.17511013150215149</v>
      </c>
    </row>
    <row r="25" spans="1:8">
      <c r="A25" s="137">
        <v>1987</v>
      </c>
      <c r="B25" s="158">
        <f>[1]TB1!G24</f>
        <v>0.17058640718460083</v>
      </c>
      <c r="C25" s="156">
        <f>[2]simulation!E26</f>
        <v>0.17326168715953827</v>
      </c>
      <c r="D25" s="133">
        <f>[2]simulation!L26</f>
        <v>0.17536646127700806</v>
      </c>
      <c r="E25" s="150">
        <f>[2]simulation!S26</f>
        <v>0.16704151034355164</v>
      </c>
      <c r="F25" s="133">
        <f>[2]simulation!Z26</f>
        <v>0.17613649368286133</v>
      </c>
      <c r="G25" s="148">
        <f>[2]simulation!AG26</f>
        <v>0.18365219235420227</v>
      </c>
      <c r="H25" s="150">
        <f>[2]simulation!AN26</f>
        <v>0.17564280331134796</v>
      </c>
    </row>
    <row r="26" spans="1:8">
      <c r="A26" s="137">
        <v>1988</v>
      </c>
      <c r="B26" s="158">
        <f>[1]TB1!G25</f>
        <v>0.17369794845581055</v>
      </c>
      <c r="C26" s="156">
        <f>[2]simulation!E27</f>
        <v>0.17904645204544067</v>
      </c>
      <c r="D26" s="133">
        <f>[2]simulation!L27</f>
        <v>0.18153879046440125</v>
      </c>
      <c r="E26" s="150">
        <f>[2]simulation!S27</f>
        <v>0.17064440250396729</v>
      </c>
      <c r="F26" s="133">
        <f>[2]simulation!Z27</f>
        <v>0.17777466773986816</v>
      </c>
      <c r="G26" s="148">
        <f>[2]simulation!AG27</f>
        <v>0.18556767702102661</v>
      </c>
      <c r="H26" s="150">
        <f>[2]simulation!AN27</f>
        <v>0.17606428265571594</v>
      </c>
    </row>
    <row r="27" spans="1:8">
      <c r="A27" s="137">
        <v>1989</v>
      </c>
      <c r="B27" s="158">
        <f>[1]TB1!G26</f>
        <v>0.1765921413898468</v>
      </c>
      <c r="C27" s="156">
        <f>[2]simulation!E28</f>
        <v>0.18098966777324677</v>
      </c>
      <c r="D27" s="133">
        <f>[2]simulation!L28</f>
        <v>0.18399778008460999</v>
      </c>
      <c r="E27" s="150">
        <f>[2]simulation!S28</f>
        <v>0.17136722803115845</v>
      </c>
      <c r="F27" s="133">
        <f>[2]simulation!Z28</f>
        <v>0.17131830751895905</v>
      </c>
      <c r="G27" s="148">
        <f>[2]simulation!AG28</f>
        <v>0.18100646138191223</v>
      </c>
      <c r="H27" s="150">
        <f>[2]simulation!AN28</f>
        <v>0.17149496078491211</v>
      </c>
    </row>
    <row r="28" spans="1:8">
      <c r="A28" s="137">
        <v>1990</v>
      </c>
      <c r="B28" s="158">
        <f>[1]TB1!G27</f>
        <v>0.17182576656341553</v>
      </c>
      <c r="C28" s="156">
        <f>[2]simulation!E29</f>
        <v>0.17907032370567322</v>
      </c>
      <c r="D28" s="133">
        <f>[2]simulation!L29</f>
        <v>0.18265378475189209</v>
      </c>
      <c r="E28" s="150">
        <f>[2]simulation!S29</f>
        <v>0.16904768347740173</v>
      </c>
      <c r="F28" s="133">
        <f>[2]simulation!Z29</f>
        <v>0.16525483131408691</v>
      </c>
      <c r="G28" s="148">
        <f>[2]simulation!AG29</f>
        <v>0.17690351605415344</v>
      </c>
      <c r="H28" s="150">
        <f>[2]simulation!AN29</f>
        <v>0.16739577054977417</v>
      </c>
    </row>
    <row r="29" spans="1:8">
      <c r="A29" s="137">
        <v>1991</v>
      </c>
      <c r="B29" s="158">
        <f>[1]TB1!G28</f>
        <v>0.18091574311256409</v>
      </c>
      <c r="C29" s="156">
        <f>[2]simulation!E30</f>
        <v>0.19448822736740112</v>
      </c>
      <c r="D29" s="133">
        <f>[2]simulation!L30</f>
        <v>0.1983976811170578</v>
      </c>
      <c r="E29" s="150">
        <f>[2]simulation!S30</f>
        <v>0.18178391456604004</v>
      </c>
      <c r="F29" s="133">
        <f>[2]simulation!Z30</f>
        <v>0.17552934587001801</v>
      </c>
      <c r="G29" s="148">
        <f>[2]simulation!AG30</f>
        <v>0.18955931067466736</v>
      </c>
      <c r="H29" s="150">
        <f>[2]simulation!AN30</f>
        <v>0.17840191721916199</v>
      </c>
    </row>
    <row r="30" spans="1:8">
      <c r="A30" s="137">
        <v>1992</v>
      </c>
      <c r="B30" s="158">
        <f>[1]TB1!G29</f>
        <v>0.17498084902763367</v>
      </c>
      <c r="C30" s="156">
        <f>[2]simulation!E31</f>
        <v>0.19062584638595581</v>
      </c>
      <c r="D30" s="133">
        <f>[2]simulation!L31</f>
        <v>0.19546444714069366</v>
      </c>
      <c r="E30" s="150">
        <f>[2]simulation!S31</f>
        <v>0.17550922930240631</v>
      </c>
      <c r="F30" s="133">
        <f>[2]simulation!Z31</f>
        <v>0.16266909241676331</v>
      </c>
      <c r="G30" s="148">
        <f>[2]simulation!AG31</f>
        <v>0.18095371127128601</v>
      </c>
      <c r="H30" s="150">
        <f>[2]simulation!AN31</f>
        <v>0.16916801035404205</v>
      </c>
    </row>
    <row r="31" spans="1:8">
      <c r="A31" s="137">
        <v>1993</v>
      </c>
      <c r="B31" s="158">
        <f>[1]TB1!G30</f>
        <v>0.18789564073085785</v>
      </c>
      <c r="C31" s="156">
        <f>[2]simulation!E32</f>
        <v>0.20191879570484161</v>
      </c>
      <c r="D31" s="133">
        <f>[2]simulation!L32</f>
        <v>0.20769296586513519</v>
      </c>
      <c r="E31" s="150">
        <f>[2]simulation!S32</f>
        <v>0.18538033962249756</v>
      </c>
      <c r="F31" s="133">
        <f>[2]simulation!Z32</f>
        <v>0.16976706683635712</v>
      </c>
      <c r="G31" s="148">
        <f>[2]simulation!AG32</f>
        <v>0.19268110394477844</v>
      </c>
      <c r="H31" s="150">
        <f>[2]simulation!AN32</f>
        <v>0.17973795533180237</v>
      </c>
    </row>
    <row r="32" spans="1:8">
      <c r="A32" s="137">
        <v>1994</v>
      </c>
      <c r="B32" s="158">
        <f>[1]TB1!G31</f>
        <v>0.19323830306529999</v>
      </c>
      <c r="C32" s="156">
        <f>[2]simulation!E33</f>
        <v>0.20905238389968872</v>
      </c>
      <c r="D32" s="133">
        <f>[2]simulation!L33</f>
        <v>0.21537892520427704</v>
      </c>
      <c r="E32" s="150">
        <f>[2]simulation!S33</f>
        <v>0.19081361591815948</v>
      </c>
      <c r="F32" s="133">
        <f>[2]simulation!Z33</f>
        <v>0.17737635970115662</v>
      </c>
      <c r="G32" s="148">
        <f>[2]simulation!AG33</f>
        <v>0.20445787906646729</v>
      </c>
      <c r="H32" s="150">
        <f>[2]simulation!AN33</f>
        <v>0.18946811556816101</v>
      </c>
    </row>
    <row r="33" spans="1:8">
      <c r="A33" s="137">
        <v>1995</v>
      </c>
      <c r="B33" s="158">
        <f>[1]TB1!G32</f>
        <v>0.1964225172996521</v>
      </c>
      <c r="C33" s="156">
        <f>[2]simulation!E34</f>
        <v>0.2149118185043335</v>
      </c>
      <c r="D33" s="133">
        <f>[2]simulation!L34</f>
        <v>0.22238065302371979</v>
      </c>
      <c r="E33" s="150">
        <f>[2]simulation!S34</f>
        <v>0.19640147686004639</v>
      </c>
      <c r="F33" s="133">
        <f>[2]simulation!Z34</f>
        <v>0.1810893714427948</v>
      </c>
      <c r="G33" s="148">
        <f>[2]simulation!AG34</f>
        <v>0.21259602904319763</v>
      </c>
      <c r="H33" s="150">
        <f>[2]simulation!AN34</f>
        <v>0.19640147686004639</v>
      </c>
    </row>
    <row r="34" spans="1:8">
      <c r="A34" s="137">
        <v>1996</v>
      </c>
      <c r="B34" s="158">
        <f>[1]TB1!G33</f>
        <v>0.23320880532264709</v>
      </c>
      <c r="C34" s="156">
        <f>[2]simulation!E35</f>
        <v>0.24897122383117676</v>
      </c>
      <c r="D34" s="133">
        <f>[2]simulation!L35</f>
        <v>0.25826534628868103</v>
      </c>
      <c r="E34" s="150">
        <f>[2]simulation!S35</f>
        <v>0.22673609852790833</v>
      </c>
      <c r="F34" s="133">
        <f>[2]simulation!Z35</f>
        <v>0.19978997111320496</v>
      </c>
      <c r="G34" s="148">
        <f>[2]simulation!AG35</f>
        <v>0.24324992299079895</v>
      </c>
      <c r="H34" s="150">
        <f>[2]simulation!AN35</f>
        <v>0.22443275153636932</v>
      </c>
    </row>
    <row r="35" spans="1:8">
      <c r="A35" s="137">
        <v>1997</v>
      </c>
      <c r="B35" s="158">
        <f>[1]TB1!G34</f>
        <v>0.25308188796043396</v>
      </c>
      <c r="C35" s="156">
        <f>[2]simulation!E36</f>
        <v>0.26072147488594055</v>
      </c>
      <c r="D35" s="133">
        <f>[2]simulation!L36</f>
        <v>0.27074095606803894</v>
      </c>
      <c r="E35" s="150">
        <f>[2]simulation!S36</f>
        <v>0.23716361820697784</v>
      </c>
      <c r="F35" s="133">
        <f>[2]simulation!Z36</f>
        <v>0.2084040492773056</v>
      </c>
      <c r="G35" s="148">
        <f>[2]simulation!AG36</f>
        <v>0.25877264142036438</v>
      </c>
      <c r="H35" s="150">
        <f>[2]simulation!AN36</f>
        <v>0.23859128355979919</v>
      </c>
    </row>
    <row r="36" spans="1:8">
      <c r="A36" s="137">
        <v>1998</v>
      </c>
      <c r="B36" s="158">
        <f>[1]TB1!G35</f>
        <v>0.26698580384254456</v>
      </c>
      <c r="C36" s="156">
        <f>[2]simulation!E37</f>
        <v>0.26700454950332642</v>
      </c>
      <c r="D36" s="133">
        <f>[2]simulation!L37</f>
        <v>0.278003990650177</v>
      </c>
      <c r="E36" s="150">
        <f>[2]simulation!S37</f>
        <v>0.24259281158447266</v>
      </c>
      <c r="F36" s="133">
        <f>[2]simulation!Z37</f>
        <v>0.21386688947677612</v>
      </c>
      <c r="G36" s="148">
        <f>[2]simulation!AG37</f>
        <v>0.27051591873168945</v>
      </c>
      <c r="H36" s="150">
        <f>[2]simulation!AN37</f>
        <v>0.24931657314300537</v>
      </c>
    </row>
    <row r="37" spans="1:8">
      <c r="A37" s="137">
        <v>1999</v>
      </c>
      <c r="B37" s="158">
        <f>[1]TB1!G36</f>
        <v>0.27835509181022644</v>
      </c>
      <c r="C37" s="156">
        <f>[2]simulation!E38</f>
        <v>0.26904135942459106</v>
      </c>
      <c r="D37" s="133">
        <f>[2]simulation!L38</f>
        <v>0.28144127130508423</v>
      </c>
      <c r="E37" s="150">
        <f>[2]simulation!S38</f>
        <v>0.24451702833175659</v>
      </c>
      <c r="F37" s="133">
        <f>[2]simulation!Z38</f>
        <v>0.21802926063537598</v>
      </c>
      <c r="G37" s="148">
        <f>[2]simulation!AG38</f>
        <v>0.27786922454833984</v>
      </c>
      <c r="H37" s="150">
        <f>[2]simulation!AN38</f>
        <v>0.25531524419784546</v>
      </c>
    </row>
    <row r="38" spans="1:8">
      <c r="A38" s="137">
        <v>2000</v>
      </c>
      <c r="B38" s="158">
        <f>[1]TB1!G37</f>
        <v>0.28112286329269409</v>
      </c>
      <c r="C38" s="156">
        <f>[2]simulation!E39</f>
        <v>0.2676626443862915</v>
      </c>
      <c r="D38" s="133">
        <f>[2]simulation!L39</f>
        <v>0.28108516335487366</v>
      </c>
      <c r="E38" s="150">
        <f>[2]simulation!S39</f>
        <v>0.2428264319896698</v>
      </c>
      <c r="F38" s="133">
        <f>[2]simulation!Z39</f>
        <v>0.21862439811229706</v>
      </c>
      <c r="G38" s="148">
        <f>[2]simulation!AG39</f>
        <v>0.28108516335487366</v>
      </c>
      <c r="H38" s="150">
        <f>[2]simulation!AN39</f>
        <v>0.2573268711566925</v>
      </c>
    </row>
    <row r="39" spans="1:8">
      <c r="A39" s="137">
        <v>2001</v>
      </c>
      <c r="B39" s="158">
        <f>[1]TB1!G38</f>
        <v>0.27050095796585083</v>
      </c>
      <c r="C39" s="156">
        <f>[2]simulation!E40</f>
        <v>0.26550644636154175</v>
      </c>
      <c r="D39" s="133">
        <f>[2]simulation!L40</f>
        <v>0.27942782640457153</v>
      </c>
      <c r="E39" s="150">
        <f>[2]simulation!S40</f>
        <v>0.24154952168464661</v>
      </c>
      <c r="F39" s="133">
        <f>[2]simulation!Z40</f>
        <v>0.22142145037651062</v>
      </c>
      <c r="G39" s="148">
        <f>[2]simulation!AG40</f>
        <v>0.28519853949546814</v>
      </c>
      <c r="H39" s="150">
        <f>[2]simulation!AN40</f>
        <v>0.26061615347862244</v>
      </c>
    </row>
    <row r="40" spans="1:8">
      <c r="A40" s="137">
        <v>2002</v>
      </c>
      <c r="B40" s="158">
        <f>[1]TB1!G39</f>
        <v>0.25402337312698364</v>
      </c>
      <c r="C40" s="156">
        <f>[2]simulation!E41</f>
        <v>0.26125913858413696</v>
      </c>
      <c r="D40" s="133">
        <f>[2]simulation!L41</f>
        <v>0.27538841962814331</v>
      </c>
      <c r="E40" s="150">
        <f>[2]simulation!S41</f>
        <v>0.23882775008678436</v>
      </c>
      <c r="F40" s="133">
        <f>[2]simulation!Z41</f>
        <v>0.22491897642612457</v>
      </c>
      <c r="G40" s="148">
        <f>[2]simulation!AG41</f>
        <v>0.28888562321662903</v>
      </c>
      <c r="H40" s="150">
        <f>[2]simulation!AN41</f>
        <v>0.26367843151092529</v>
      </c>
    </row>
    <row r="41" spans="1:8">
      <c r="A41" s="137">
        <v>2003</v>
      </c>
      <c r="B41" s="158">
        <f>[1]TB1!G40</f>
        <v>0.24618318676948547</v>
      </c>
      <c r="C41" s="156">
        <f>[2]simulation!E42</f>
        <v>0.26097163558006287</v>
      </c>
      <c r="D41" s="133">
        <f>[2]simulation!L42</f>
        <v>0.27609968185424805</v>
      </c>
      <c r="E41" s="150">
        <f>[2]simulation!S42</f>
        <v>0.23844695091247559</v>
      </c>
      <c r="F41" s="133">
        <f>[2]simulation!Z42</f>
        <v>0.22906380891799927</v>
      </c>
      <c r="G41" s="148">
        <f>[2]simulation!AG42</f>
        <v>0.29462149739265442</v>
      </c>
      <c r="H41" s="150">
        <f>[2]simulation!AN42</f>
        <v>0.26785317063331604</v>
      </c>
    </row>
    <row r="42" spans="1:8">
      <c r="A42" s="137">
        <v>2004</v>
      </c>
      <c r="B42" s="158">
        <f>[1]TB1!G41</f>
        <v>0.237641841173172</v>
      </c>
      <c r="C42" s="156">
        <f>[2]simulation!E43</f>
        <v>0.25771510601043701</v>
      </c>
      <c r="D42" s="133">
        <f>[2]simulation!L43</f>
        <v>0.2738383412361145</v>
      </c>
      <c r="E42" s="150">
        <f>[2]simulation!S43</f>
        <v>0.23465391993522644</v>
      </c>
      <c r="F42" s="133">
        <f>[2]simulation!Z43</f>
        <v>0.22913838922977448</v>
      </c>
      <c r="G42" s="148">
        <f>[2]simulation!AG43</f>
        <v>0.2965538501739502</v>
      </c>
      <c r="H42" s="150">
        <f>[2]simulation!AN43</f>
        <v>0.26866117119789124</v>
      </c>
    </row>
    <row r="43" spans="1:8">
      <c r="A43" s="137">
        <v>2005</v>
      </c>
      <c r="B43" s="158">
        <f>[1]TB1!G42</f>
        <v>0.22511062026023865</v>
      </c>
      <c r="C43" s="156">
        <f>[2]simulation!E44</f>
        <v>0.24795269966125488</v>
      </c>
      <c r="D43" s="133">
        <f>[2]simulation!L44</f>
        <v>0.26532527804374695</v>
      </c>
      <c r="E43" s="150">
        <f>[2]simulation!S44</f>
        <v>0.22242558002471924</v>
      </c>
      <c r="F43" s="133">
        <f>[2]simulation!Z44</f>
        <v>0.22342993319034576</v>
      </c>
      <c r="G43" s="148">
        <f>[2]simulation!AG44</f>
        <v>0.29003241658210754</v>
      </c>
      <c r="H43" s="150">
        <f>[2]simulation!AN44</f>
        <v>0.25890618562698364</v>
      </c>
    </row>
    <row r="44" spans="1:8">
      <c r="A44" s="137">
        <v>2006</v>
      </c>
      <c r="B44" s="158">
        <f>[1]TB1!G43</f>
        <v>0.2213207334280014</v>
      </c>
      <c r="C44" s="156">
        <f>[2]simulation!E45</f>
        <v>0.24249221384525299</v>
      </c>
      <c r="D44" s="133">
        <f>[2]simulation!L45</f>
        <v>0.2600555419921875</v>
      </c>
      <c r="E44" s="150">
        <f>[2]simulation!S45</f>
        <v>0.21571220457553864</v>
      </c>
      <c r="F44" s="133">
        <f>[2]simulation!Z45</f>
        <v>0.21846894919872284</v>
      </c>
      <c r="G44" s="148">
        <f>[2]simulation!AG45</f>
        <v>0.28485208749771118</v>
      </c>
      <c r="H44" s="150">
        <f>[2]simulation!AN45</f>
        <v>0.25326785445213318</v>
      </c>
    </row>
    <row r="45" spans="1:8">
      <c r="A45" s="137">
        <v>2007</v>
      </c>
      <c r="B45" s="158">
        <f>[1]TB1!G44</f>
        <v>0.223748579621315</v>
      </c>
      <c r="C45" s="156">
        <f>[2]simulation!E46</f>
        <v>0.24352581799030304</v>
      </c>
      <c r="D45" s="133">
        <f>[2]simulation!L46</f>
        <v>0.2618197500705719</v>
      </c>
      <c r="E45" s="150">
        <f>[2]simulation!S46</f>
        <v>0.21500559151172638</v>
      </c>
      <c r="F45" s="133">
        <f>[2]simulation!Z46</f>
        <v>0.21896952390670776</v>
      </c>
      <c r="G45" s="148">
        <f>[2]simulation!AG46</f>
        <v>0.28917130827903748</v>
      </c>
      <c r="H45" s="150">
        <f>[2]simulation!AN46</f>
        <v>0.25677791237831116</v>
      </c>
    </row>
    <row r="46" spans="1:8">
      <c r="A46" s="137">
        <v>2008</v>
      </c>
      <c r="B46" s="158">
        <f>[1]TB1!G45</f>
        <v>0.215929314494133</v>
      </c>
      <c r="C46" s="156">
        <f>[2]simulation!E47</f>
        <v>0.23982933163642883</v>
      </c>
      <c r="D46" s="133">
        <f>[2]simulation!L47</f>
        <v>0.2584834098815918</v>
      </c>
      <c r="E46" s="150">
        <f>[2]simulation!S47</f>
        <v>0.211196169257164</v>
      </c>
      <c r="F46" s="133">
        <f>[2]simulation!Z47</f>
        <v>0.21887367963790894</v>
      </c>
      <c r="G46" s="148">
        <f>[2]simulation!AG47</f>
        <v>0.29187172651290894</v>
      </c>
      <c r="H46" s="150">
        <f>[2]simulation!AN47</f>
        <v>0.25870615243911743</v>
      </c>
    </row>
    <row r="47" spans="1:8">
      <c r="A47" s="137">
        <v>2009</v>
      </c>
      <c r="B47" s="158">
        <f>[1]TB1!G46</f>
        <v>0.21701070666313171</v>
      </c>
      <c r="C47" s="156">
        <f>[2]simulation!E48</f>
        <v>0.2426135390996933</v>
      </c>
      <c r="D47" s="133">
        <f>[2]simulation!L48</f>
        <v>0.26214081048965454</v>
      </c>
      <c r="E47" s="150">
        <f>[2]simulation!S48</f>
        <v>0.21420125663280487</v>
      </c>
      <c r="F47" s="133">
        <f>[2]simulation!Z48</f>
        <v>0.22398167848587036</v>
      </c>
      <c r="G47" s="148">
        <f>[2]simulation!AG48</f>
        <v>0.30297911167144775</v>
      </c>
      <c r="H47" s="150">
        <f>[2]simulation!AN48</f>
        <v>0.26938223838806152</v>
      </c>
    </row>
    <row r="48" spans="1:8">
      <c r="A48" s="137">
        <v>2010</v>
      </c>
      <c r="B48" s="158">
        <f>[1]TB1!G47</f>
        <v>0.23506593704223633</v>
      </c>
      <c r="C48" s="156">
        <f>[2]simulation!E49</f>
        <v>0.25851669907569885</v>
      </c>
      <c r="D48" s="133">
        <f>[2]simulation!L49</f>
        <v>0.28092163801193237</v>
      </c>
      <c r="E48" s="150">
        <f>[2]simulation!S49</f>
        <v>0.22676318883895874</v>
      </c>
      <c r="F48" s="133">
        <f>[2]simulation!Z49</f>
        <v>0.23923105001449585</v>
      </c>
      <c r="G48" s="148">
        <f>[2]simulation!AG49</f>
        <v>0.33176293969154358</v>
      </c>
      <c r="H48" s="150">
        <f>[2]simulation!AN49</f>
        <v>0.29431182146072388</v>
      </c>
    </row>
    <row r="49" spans="1:8">
      <c r="A49" s="137">
        <v>2011</v>
      </c>
      <c r="B49" s="158">
        <f>[1]TB1!G48</f>
        <v>0.22975511848926544</v>
      </c>
      <c r="C49" s="156">
        <f>[2]simulation!E50</f>
        <v>0.25357386469841003</v>
      </c>
      <c r="D49" s="133">
        <f>[2]simulation!L50</f>
        <v>0.27670446038246155</v>
      </c>
      <c r="E49" s="150">
        <f>[2]simulation!S50</f>
        <v>0.22289828956127167</v>
      </c>
      <c r="F49" s="133">
        <f>[2]simulation!Z50</f>
        <v>0.23804841935634613</v>
      </c>
      <c r="G49" s="148">
        <f>[2]simulation!AG50</f>
        <v>0.33261114358901978</v>
      </c>
      <c r="H49" s="150">
        <f>[2]simulation!AN50</f>
        <v>0.29490548372268677</v>
      </c>
    </row>
    <row r="50" spans="1:8">
      <c r="A50" s="137">
        <v>2012</v>
      </c>
      <c r="B50" s="158">
        <f>[1]TB1!G49</f>
        <v>0.22357787191867828</v>
      </c>
      <c r="C50" s="156">
        <f>[2]simulation!E51</f>
        <v>0.24238361418247223</v>
      </c>
      <c r="D50" s="133">
        <f>[2]simulation!L51</f>
        <v>0.26745191216468811</v>
      </c>
      <c r="E50" s="150">
        <f>[2]simulation!S51</f>
        <v>0.21204367280006409</v>
      </c>
      <c r="F50" s="133">
        <f>[2]simulation!Z51</f>
        <v>0.23286339640617371</v>
      </c>
      <c r="G50" s="148">
        <f>[2]simulation!AG51</f>
        <v>0.3295484185218811</v>
      </c>
      <c r="H50" s="150">
        <f>[2]simulation!AN51</f>
        <v>0.2902921736240387</v>
      </c>
    </row>
    <row r="51" spans="1:8">
      <c r="A51" s="137">
        <v>2013</v>
      </c>
      <c r="B51" s="158">
        <f>[1]TB1!G50</f>
        <v>0.22904565930366516</v>
      </c>
      <c r="C51" s="156">
        <f>[2]simulation!E52</f>
        <v>0.23722440004348755</v>
      </c>
      <c r="D51" s="133">
        <f>[2]simulation!L52</f>
        <v>0.2637518048286438</v>
      </c>
      <c r="E51" s="150">
        <f>[2]simulation!S52</f>
        <v>0.20728695392608643</v>
      </c>
      <c r="F51" s="133">
        <f>[2]simulation!Z52</f>
        <v>0.23332220315933228</v>
      </c>
      <c r="G51" s="148">
        <f>[2]simulation!AG52</f>
        <v>0.33226659893989563</v>
      </c>
      <c r="H51" s="150">
        <f>[2]simulation!AN52</f>
        <v>0.29218536615371704</v>
      </c>
    </row>
    <row r="52" spans="1:8" ht="15.75" thickBot="1">
      <c r="A52" s="164">
        <v>2014</v>
      </c>
      <c r="B52" s="159">
        <f>[1]TB1!G51</f>
        <v>0.2337886244058609</v>
      </c>
      <c r="C52" s="157">
        <f>[2]simulation!E53</f>
        <v>0.23378881812095642</v>
      </c>
      <c r="D52" s="140">
        <f>[2]simulation!L53</f>
        <v>0.26123687624931335</v>
      </c>
      <c r="E52" s="152">
        <f>[2]simulation!S53</f>
        <v>0.20418205857276917</v>
      </c>
      <c r="F52" s="140">
        <f>[2]simulation!Z53</f>
        <v>0.23378881812095642</v>
      </c>
      <c r="G52" s="151">
        <f>[2]simulation!AG53</f>
        <v>0.33492380380630493</v>
      </c>
      <c r="H52" s="152">
        <f>[2]simulation!AN53</f>
        <v>0.29406625032424927</v>
      </c>
    </row>
    <row r="53" spans="1:8">
      <c r="A53"/>
    </row>
    <row r="54" spans="1:8">
      <c r="A54" s="27" t="s">
        <v>55</v>
      </c>
    </row>
    <row r="55" spans="1:8">
      <c r="A55" s="37"/>
    </row>
    <row r="56" spans="1:8">
      <c r="A56" s="37"/>
    </row>
  </sheetData>
  <mergeCells count="5">
    <mergeCell ref="A5:H5"/>
    <mergeCell ref="C6:E6"/>
    <mergeCell ref="F6:H6"/>
    <mergeCell ref="B6:B7"/>
    <mergeCell ref="A6:A7"/>
  </mergeCells>
  <hyperlinks>
    <hyperlink ref="A1" location="Index!A1" display="Back to index"/>
  </hyperlink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2:O356"/>
  <sheetViews>
    <sheetView topLeftCell="A205" workbookViewId="0">
      <selection activeCell="E220" sqref="E220"/>
    </sheetView>
  </sheetViews>
  <sheetFormatPr defaultColWidth="8.85546875" defaultRowHeight="15"/>
  <cols>
    <col min="7" max="7" width="11.42578125" customWidth="1"/>
  </cols>
  <sheetData>
    <row r="2" spans="1:15" ht="15.75" thickBot="1"/>
    <row r="3" spans="1:15">
      <c r="A3" s="201" t="s">
        <v>46</v>
      </c>
      <c r="B3" s="202"/>
      <c r="C3" s="202"/>
      <c r="D3" s="203"/>
      <c r="F3" s="114"/>
      <c r="G3" s="115"/>
      <c r="H3" s="115"/>
      <c r="I3" s="115"/>
      <c r="J3" s="115"/>
      <c r="K3" s="115"/>
      <c r="L3" s="115"/>
      <c r="M3" s="115"/>
      <c r="N3" s="114"/>
      <c r="O3" s="114"/>
    </row>
    <row r="4" spans="1:15" ht="23.25" customHeight="1" thickBot="1">
      <c r="A4" s="204"/>
      <c r="B4" s="205"/>
      <c r="C4" s="205"/>
      <c r="D4" s="206"/>
      <c r="F4" s="114"/>
      <c r="G4" s="114"/>
      <c r="H4" s="114"/>
      <c r="I4" s="114"/>
      <c r="J4" s="114"/>
      <c r="K4" s="114"/>
      <c r="L4" s="114"/>
      <c r="M4" s="114"/>
      <c r="N4" s="114"/>
      <c r="O4" s="114"/>
    </row>
    <row r="5" spans="1:15" ht="25.5">
      <c r="A5" s="95"/>
      <c r="B5" s="96" t="s">
        <v>43</v>
      </c>
      <c r="C5" s="97" t="s">
        <v>44</v>
      </c>
      <c r="D5" s="98" t="s">
        <v>45</v>
      </c>
      <c r="F5" s="114"/>
      <c r="G5" s="61"/>
      <c r="H5" s="116"/>
      <c r="I5" s="63"/>
      <c r="J5" s="63"/>
      <c r="K5" s="63"/>
      <c r="L5" s="64"/>
      <c r="M5" s="64"/>
      <c r="N5" s="114"/>
      <c r="O5" s="114"/>
    </row>
    <row r="6" spans="1:15">
      <c r="A6" s="99">
        <v>1800</v>
      </c>
      <c r="B6" s="100">
        <f>[3]Dataseries!$D5</f>
        <v>0.78999149799346924</v>
      </c>
      <c r="C6" s="101"/>
      <c r="D6" s="102"/>
      <c r="F6" s="114"/>
      <c r="G6" s="65"/>
      <c r="H6" s="62"/>
      <c r="I6" s="65"/>
      <c r="J6" s="65"/>
      <c r="K6" s="65"/>
      <c r="L6" s="65"/>
      <c r="M6" s="65"/>
      <c r="N6" s="114"/>
      <c r="O6" s="114"/>
    </row>
    <row r="7" spans="1:15">
      <c r="A7" s="99">
        <f>A6+1</f>
        <v>1801</v>
      </c>
      <c r="B7" s="100"/>
      <c r="C7" s="101"/>
      <c r="D7" s="102"/>
      <c r="F7" s="114"/>
      <c r="G7" s="61"/>
      <c r="H7" s="35"/>
      <c r="I7" s="6"/>
      <c r="J7" s="35"/>
      <c r="K7" s="35"/>
      <c r="L7" s="35"/>
      <c r="M7" s="35"/>
      <c r="N7" s="114"/>
      <c r="O7" s="114"/>
    </row>
    <row r="8" spans="1:15">
      <c r="A8" s="99">
        <f t="shared" ref="A8:A25" si="0">A7+1</f>
        <v>1802</v>
      </c>
      <c r="B8" s="100"/>
      <c r="C8" s="101"/>
      <c r="D8" s="102"/>
      <c r="F8" s="114"/>
      <c r="G8" s="37"/>
      <c r="H8" s="35"/>
      <c r="I8" s="6"/>
      <c r="J8" s="35"/>
      <c r="K8" s="35"/>
      <c r="L8" s="35"/>
      <c r="M8" s="35"/>
      <c r="N8" s="114"/>
      <c r="O8" s="114"/>
    </row>
    <row r="9" spans="1:15">
      <c r="A9" s="99">
        <f t="shared" si="0"/>
        <v>1803</v>
      </c>
      <c r="B9" s="100"/>
      <c r="C9" s="101"/>
      <c r="D9" s="102"/>
      <c r="F9" s="114"/>
      <c r="G9" s="114"/>
      <c r="H9" s="114"/>
      <c r="I9" s="114"/>
      <c r="J9" s="114"/>
      <c r="K9" s="114"/>
      <c r="L9" s="114"/>
      <c r="M9" s="114"/>
      <c r="N9" s="114"/>
      <c r="O9" s="114"/>
    </row>
    <row r="10" spans="1:15">
      <c r="A10" s="99">
        <f t="shared" si="0"/>
        <v>1804</v>
      </c>
      <c r="B10" s="100"/>
      <c r="C10" s="101"/>
      <c r="D10" s="102"/>
      <c r="F10" s="114"/>
      <c r="G10" s="114"/>
      <c r="H10" s="114"/>
      <c r="I10" s="114"/>
      <c r="J10" s="114"/>
      <c r="K10" s="114"/>
      <c r="L10" s="114"/>
      <c r="M10" s="114"/>
      <c r="N10" s="114"/>
      <c r="O10" s="114"/>
    </row>
    <row r="11" spans="1:15">
      <c r="A11" s="99">
        <f t="shared" si="0"/>
        <v>1805</v>
      </c>
      <c r="B11" s="100"/>
      <c r="C11" s="101"/>
      <c r="D11" s="102"/>
      <c r="F11" s="114"/>
      <c r="G11" s="114"/>
      <c r="H11" s="114"/>
      <c r="I11" s="114"/>
      <c r="J11" s="114"/>
      <c r="K11" s="114"/>
      <c r="L11" s="114"/>
      <c r="M11" s="114"/>
      <c r="N11" s="114"/>
      <c r="O11" s="114"/>
    </row>
    <row r="12" spans="1:15">
      <c r="A12" s="99">
        <f t="shared" si="0"/>
        <v>1806</v>
      </c>
      <c r="B12" s="100"/>
      <c r="C12" s="101"/>
      <c r="D12" s="102"/>
      <c r="F12" s="114"/>
      <c r="G12" s="114"/>
      <c r="H12" s="114"/>
      <c r="I12" s="114"/>
      <c r="J12" s="114"/>
      <c r="K12" s="114"/>
      <c r="L12" s="114"/>
      <c r="M12" s="114"/>
      <c r="N12" s="114"/>
      <c r="O12" s="114"/>
    </row>
    <row r="13" spans="1:15">
      <c r="A13" s="99">
        <f t="shared" si="0"/>
        <v>1807</v>
      </c>
      <c r="B13" s="100"/>
      <c r="C13" s="101"/>
      <c r="D13" s="102"/>
    </row>
    <row r="14" spans="1:15">
      <c r="A14" s="99">
        <f t="shared" si="0"/>
        <v>1808</v>
      </c>
      <c r="B14" s="100"/>
      <c r="C14" s="101"/>
      <c r="D14" s="102"/>
    </row>
    <row r="15" spans="1:15">
      <c r="A15" s="99">
        <f t="shared" si="0"/>
        <v>1809</v>
      </c>
      <c r="B15" s="100"/>
      <c r="C15" s="101"/>
      <c r="D15" s="102"/>
    </row>
    <row r="16" spans="1:15">
      <c r="A16" s="99">
        <f t="shared" si="0"/>
        <v>1810</v>
      </c>
      <c r="B16" s="100">
        <f>[3]Dataseries!$D15</f>
        <v>0.82042950391769409</v>
      </c>
      <c r="C16" s="101"/>
      <c r="D16" s="102"/>
    </row>
    <row r="17" spans="1:4">
      <c r="A17" s="99">
        <f t="shared" si="0"/>
        <v>1811</v>
      </c>
      <c r="B17" s="100"/>
      <c r="C17" s="101"/>
      <c r="D17" s="102"/>
    </row>
    <row r="18" spans="1:4">
      <c r="A18" s="99">
        <f t="shared" si="0"/>
        <v>1812</v>
      </c>
      <c r="B18" s="100"/>
      <c r="C18" s="101"/>
      <c r="D18" s="102"/>
    </row>
    <row r="19" spans="1:4">
      <c r="A19" s="99">
        <f t="shared" si="0"/>
        <v>1813</v>
      </c>
      <c r="B19" s="100"/>
      <c r="C19" s="101"/>
      <c r="D19" s="102"/>
    </row>
    <row r="20" spans="1:4">
      <c r="A20" s="99">
        <f t="shared" si="0"/>
        <v>1814</v>
      </c>
      <c r="B20" s="100"/>
      <c r="C20" s="101"/>
      <c r="D20" s="102"/>
    </row>
    <row r="21" spans="1:4">
      <c r="A21" s="99">
        <f t="shared" si="0"/>
        <v>1815</v>
      </c>
      <c r="B21" s="100"/>
      <c r="C21" s="101"/>
      <c r="D21" s="102"/>
    </row>
    <row r="22" spans="1:4">
      <c r="A22" s="99">
        <f t="shared" si="0"/>
        <v>1816</v>
      </c>
      <c r="B22" s="100"/>
      <c r="C22" s="101"/>
      <c r="D22" s="102"/>
    </row>
    <row r="23" spans="1:4">
      <c r="A23" s="99">
        <f t="shared" si="0"/>
        <v>1817</v>
      </c>
      <c r="B23" s="100"/>
      <c r="C23" s="101"/>
      <c r="D23" s="102"/>
    </row>
    <row r="24" spans="1:4">
      <c r="A24" s="99">
        <f t="shared" si="0"/>
        <v>1818</v>
      </c>
      <c r="B24" s="100"/>
      <c r="C24" s="101"/>
      <c r="D24" s="102"/>
    </row>
    <row r="25" spans="1:4">
      <c r="A25" s="99">
        <f t="shared" si="0"/>
        <v>1819</v>
      </c>
      <c r="B25" s="100"/>
      <c r="C25" s="101"/>
      <c r="D25" s="102"/>
    </row>
    <row r="26" spans="1:4">
      <c r="A26" s="103">
        <v>1820</v>
      </c>
      <c r="B26" s="100">
        <f>[3]Dataseries!$D25</f>
        <v>0.83653983473777771</v>
      </c>
      <c r="C26" s="101"/>
      <c r="D26" s="102"/>
    </row>
    <row r="27" spans="1:4">
      <c r="A27" s="103">
        <f t="shared" ref="A27:A90" si="1">A26+1</f>
        <v>1821</v>
      </c>
      <c r="B27" s="100"/>
      <c r="C27" s="101"/>
      <c r="D27" s="102"/>
    </row>
    <row r="28" spans="1:4">
      <c r="A28" s="103">
        <f t="shared" si="1"/>
        <v>1822</v>
      </c>
      <c r="B28" s="100"/>
      <c r="C28" s="101"/>
      <c r="D28" s="102"/>
    </row>
    <row r="29" spans="1:4">
      <c r="A29" s="103">
        <f t="shared" si="1"/>
        <v>1823</v>
      </c>
      <c r="B29" s="100"/>
      <c r="C29" s="101"/>
      <c r="D29" s="102"/>
    </row>
    <row r="30" spans="1:4">
      <c r="A30" s="103">
        <f t="shared" si="1"/>
        <v>1824</v>
      </c>
      <c r="B30" s="100"/>
      <c r="C30" s="101"/>
      <c r="D30" s="102"/>
    </row>
    <row r="31" spans="1:4">
      <c r="A31" s="103">
        <f t="shared" si="1"/>
        <v>1825</v>
      </c>
      <c r="B31" s="100"/>
      <c r="C31" s="101"/>
      <c r="D31" s="102"/>
    </row>
    <row r="32" spans="1:4">
      <c r="A32" s="103">
        <f t="shared" si="1"/>
        <v>1826</v>
      </c>
      <c r="B32" s="100"/>
      <c r="C32" s="101"/>
      <c r="D32" s="102"/>
    </row>
    <row r="33" spans="1:4">
      <c r="A33" s="103">
        <f t="shared" si="1"/>
        <v>1827</v>
      </c>
      <c r="B33" s="100"/>
      <c r="C33" s="101"/>
      <c r="D33" s="102"/>
    </row>
    <row r="34" spans="1:4">
      <c r="A34" s="103">
        <f t="shared" si="1"/>
        <v>1828</v>
      </c>
      <c r="B34" s="100"/>
      <c r="C34" s="101"/>
      <c r="D34" s="102"/>
    </row>
    <row r="35" spans="1:4">
      <c r="A35" s="104">
        <f t="shared" si="1"/>
        <v>1829</v>
      </c>
      <c r="B35" s="100"/>
      <c r="C35" s="101"/>
      <c r="D35" s="102"/>
    </row>
    <row r="36" spans="1:4">
      <c r="A36" s="103">
        <f t="shared" si="1"/>
        <v>1830</v>
      </c>
      <c r="B36" s="100">
        <f>[3]Dataseries!$D35</f>
        <v>0.80822396278381348</v>
      </c>
      <c r="C36" s="101"/>
      <c r="D36" s="102"/>
    </row>
    <row r="37" spans="1:4">
      <c r="A37" s="103">
        <f t="shared" si="1"/>
        <v>1831</v>
      </c>
      <c r="B37" s="100"/>
      <c r="C37" s="101"/>
      <c r="D37" s="102"/>
    </row>
    <row r="38" spans="1:4">
      <c r="A38" s="103">
        <f t="shared" si="1"/>
        <v>1832</v>
      </c>
      <c r="B38" s="100"/>
      <c r="C38" s="101"/>
      <c r="D38" s="102"/>
    </row>
    <row r="39" spans="1:4">
      <c r="A39" s="103">
        <f t="shared" si="1"/>
        <v>1833</v>
      </c>
      <c r="B39" s="100"/>
      <c r="C39" s="101"/>
      <c r="D39" s="102"/>
    </row>
    <row r="40" spans="1:4">
      <c r="A40" s="103">
        <f t="shared" si="1"/>
        <v>1834</v>
      </c>
      <c r="B40" s="100"/>
      <c r="C40" s="101"/>
      <c r="D40" s="102"/>
    </row>
    <row r="41" spans="1:4">
      <c r="A41" s="103">
        <f t="shared" si="1"/>
        <v>1835</v>
      </c>
      <c r="B41" s="100"/>
      <c r="C41" s="101"/>
      <c r="D41" s="102"/>
    </row>
    <row r="42" spans="1:4">
      <c r="A42" s="103">
        <f t="shared" si="1"/>
        <v>1836</v>
      </c>
      <c r="B42" s="100"/>
      <c r="C42" s="101"/>
      <c r="D42" s="102"/>
    </row>
    <row r="43" spans="1:4">
      <c r="A43" s="103">
        <f t="shared" si="1"/>
        <v>1837</v>
      </c>
      <c r="B43" s="100"/>
      <c r="C43" s="101"/>
      <c r="D43" s="102"/>
    </row>
    <row r="44" spans="1:4">
      <c r="A44" s="105">
        <f t="shared" si="1"/>
        <v>1838</v>
      </c>
      <c r="B44" s="100"/>
      <c r="C44" s="101"/>
      <c r="D44" s="102"/>
    </row>
    <row r="45" spans="1:4">
      <c r="A45" s="103">
        <f t="shared" si="1"/>
        <v>1839</v>
      </c>
      <c r="B45" s="100"/>
      <c r="C45" s="101"/>
      <c r="D45" s="102"/>
    </row>
    <row r="46" spans="1:4">
      <c r="A46" s="103">
        <f t="shared" si="1"/>
        <v>1840</v>
      </c>
      <c r="B46" s="100">
        <f>[3]Dataseries!$D45</f>
        <v>0.83561375737190247</v>
      </c>
      <c r="C46" s="101"/>
      <c r="D46" s="102"/>
    </row>
    <row r="47" spans="1:4">
      <c r="A47" s="103">
        <f t="shared" si="1"/>
        <v>1841</v>
      </c>
      <c r="B47" s="100"/>
      <c r="C47" s="101"/>
      <c r="D47" s="102"/>
    </row>
    <row r="48" spans="1:4">
      <c r="A48" s="103">
        <f t="shared" si="1"/>
        <v>1842</v>
      </c>
      <c r="B48" s="100"/>
      <c r="C48" s="101"/>
      <c r="D48" s="102"/>
    </row>
    <row r="49" spans="1:4">
      <c r="A49" s="103">
        <f t="shared" si="1"/>
        <v>1843</v>
      </c>
      <c r="B49" s="100"/>
      <c r="C49" s="101"/>
      <c r="D49" s="102"/>
    </row>
    <row r="50" spans="1:4">
      <c r="A50" s="103">
        <f t="shared" si="1"/>
        <v>1844</v>
      </c>
      <c r="B50" s="100"/>
      <c r="C50" s="101"/>
      <c r="D50" s="102"/>
    </row>
    <row r="51" spans="1:4">
      <c r="A51" s="103">
        <f t="shared" si="1"/>
        <v>1845</v>
      </c>
      <c r="B51" s="100"/>
      <c r="C51" s="101"/>
      <c r="D51" s="102"/>
    </row>
    <row r="52" spans="1:4">
      <c r="A52" s="103">
        <f t="shared" si="1"/>
        <v>1846</v>
      </c>
      <c r="B52" s="100"/>
      <c r="C52" s="101"/>
      <c r="D52" s="102"/>
    </row>
    <row r="53" spans="1:4">
      <c r="A53" s="103">
        <f t="shared" si="1"/>
        <v>1847</v>
      </c>
      <c r="B53" s="100"/>
      <c r="C53" s="101"/>
      <c r="D53" s="102"/>
    </row>
    <row r="54" spans="1:4">
      <c r="A54" s="103">
        <f t="shared" si="1"/>
        <v>1848</v>
      </c>
      <c r="B54" s="100"/>
      <c r="C54" s="101"/>
      <c r="D54" s="102"/>
    </row>
    <row r="55" spans="1:4">
      <c r="A55" s="104">
        <f t="shared" si="1"/>
        <v>1849</v>
      </c>
      <c r="B55" s="100"/>
      <c r="C55" s="101"/>
      <c r="D55" s="102"/>
    </row>
    <row r="56" spans="1:4">
      <c r="A56" s="103">
        <f t="shared" si="1"/>
        <v>1850</v>
      </c>
      <c r="B56" s="100">
        <f>[3]Dataseries!$D55</f>
        <v>0.8510858416557312</v>
      </c>
      <c r="C56" s="101"/>
      <c r="D56" s="102"/>
    </row>
    <row r="57" spans="1:4">
      <c r="A57" s="103">
        <f t="shared" si="1"/>
        <v>1851</v>
      </c>
      <c r="B57" s="100"/>
      <c r="C57" s="101"/>
      <c r="D57" s="102"/>
    </row>
    <row r="58" spans="1:4">
      <c r="A58" s="103">
        <f t="shared" si="1"/>
        <v>1852</v>
      </c>
      <c r="B58" s="100"/>
      <c r="C58" s="101"/>
      <c r="D58" s="102"/>
    </row>
    <row r="59" spans="1:4">
      <c r="A59" s="103">
        <f t="shared" si="1"/>
        <v>1853</v>
      </c>
      <c r="B59" s="100"/>
      <c r="C59" s="101"/>
      <c r="D59" s="102"/>
    </row>
    <row r="60" spans="1:4">
      <c r="A60" s="103">
        <f t="shared" si="1"/>
        <v>1854</v>
      </c>
      <c r="B60" s="100"/>
      <c r="C60" s="101"/>
      <c r="D60" s="102"/>
    </row>
    <row r="61" spans="1:4">
      <c r="A61" s="103">
        <f t="shared" si="1"/>
        <v>1855</v>
      </c>
      <c r="B61" s="100"/>
      <c r="C61" s="101"/>
      <c r="D61" s="102"/>
    </row>
    <row r="62" spans="1:4">
      <c r="A62" s="103">
        <f t="shared" si="1"/>
        <v>1856</v>
      </c>
      <c r="B62" s="100"/>
      <c r="C62" s="101"/>
      <c r="D62" s="102"/>
    </row>
    <row r="63" spans="1:4">
      <c r="A63" s="103">
        <f t="shared" si="1"/>
        <v>1857</v>
      </c>
      <c r="B63" s="100"/>
      <c r="C63" s="101"/>
      <c r="D63" s="102"/>
    </row>
    <row r="64" spans="1:4">
      <c r="A64" s="105">
        <f t="shared" si="1"/>
        <v>1858</v>
      </c>
      <c r="B64" s="100"/>
      <c r="C64" s="101"/>
      <c r="D64" s="102"/>
    </row>
    <row r="65" spans="1:4">
      <c r="A65" s="103">
        <f t="shared" si="1"/>
        <v>1859</v>
      </c>
      <c r="B65" s="100"/>
      <c r="C65" s="101"/>
      <c r="D65" s="102"/>
    </row>
    <row r="66" spans="1:4">
      <c r="A66" s="103">
        <f t="shared" si="1"/>
        <v>1860</v>
      </c>
      <c r="B66" s="100">
        <f>[3]Dataseries!$D65</f>
        <v>0.81587105989456177</v>
      </c>
      <c r="C66" s="101"/>
      <c r="D66" s="102"/>
    </row>
    <row r="67" spans="1:4">
      <c r="A67" s="103">
        <f t="shared" si="1"/>
        <v>1861</v>
      </c>
      <c r="B67" s="100"/>
      <c r="C67" s="101"/>
      <c r="D67" s="102"/>
    </row>
    <row r="68" spans="1:4">
      <c r="A68" s="103">
        <f t="shared" si="1"/>
        <v>1862</v>
      </c>
      <c r="B68" s="100"/>
      <c r="C68" s="101"/>
      <c r="D68" s="102"/>
    </row>
    <row r="69" spans="1:4">
      <c r="A69" s="103">
        <f t="shared" si="1"/>
        <v>1863</v>
      </c>
      <c r="B69" s="100"/>
      <c r="C69" s="101"/>
      <c r="D69" s="102"/>
    </row>
    <row r="70" spans="1:4">
      <c r="A70" s="103">
        <f t="shared" si="1"/>
        <v>1864</v>
      </c>
      <c r="B70" s="100"/>
      <c r="C70" s="101"/>
      <c r="D70" s="102"/>
    </row>
    <row r="71" spans="1:4">
      <c r="A71" s="103">
        <f t="shared" si="1"/>
        <v>1865</v>
      </c>
      <c r="B71" s="100"/>
      <c r="C71" s="101"/>
      <c r="D71" s="102"/>
    </row>
    <row r="72" spans="1:4">
      <c r="A72" s="103">
        <f t="shared" si="1"/>
        <v>1866</v>
      </c>
      <c r="B72" s="100"/>
      <c r="C72" s="101"/>
      <c r="D72" s="102"/>
    </row>
    <row r="73" spans="1:4">
      <c r="A73" s="103">
        <f t="shared" si="1"/>
        <v>1867</v>
      </c>
      <c r="B73" s="100"/>
      <c r="C73" s="101"/>
      <c r="D73" s="102"/>
    </row>
    <row r="74" spans="1:4">
      <c r="A74" s="103">
        <f t="shared" si="1"/>
        <v>1868</v>
      </c>
      <c r="B74" s="100"/>
      <c r="C74" s="101"/>
      <c r="D74" s="102"/>
    </row>
    <row r="75" spans="1:4">
      <c r="A75" s="104">
        <f t="shared" si="1"/>
        <v>1869</v>
      </c>
      <c r="B75" s="100"/>
      <c r="C75" s="101"/>
      <c r="D75" s="102"/>
    </row>
    <row r="76" spans="1:4">
      <c r="A76" s="103">
        <f t="shared" si="1"/>
        <v>1870</v>
      </c>
      <c r="B76" s="100">
        <f>[3]Dataseries!$D75</f>
        <v>0.81966227293014526</v>
      </c>
      <c r="C76" s="101"/>
      <c r="D76" s="102"/>
    </row>
    <row r="77" spans="1:4">
      <c r="A77" s="103">
        <f t="shared" si="1"/>
        <v>1871</v>
      </c>
      <c r="B77" s="100"/>
      <c r="C77" s="101"/>
      <c r="D77" s="102"/>
    </row>
    <row r="78" spans="1:4">
      <c r="A78" s="103">
        <f t="shared" si="1"/>
        <v>1872</v>
      </c>
      <c r="B78" s="100"/>
      <c r="C78" s="101"/>
      <c r="D78" s="102"/>
    </row>
    <row r="79" spans="1:4">
      <c r="A79" s="103">
        <f t="shared" si="1"/>
        <v>1873</v>
      </c>
      <c r="B79" s="100"/>
      <c r="C79" s="101"/>
      <c r="D79" s="102"/>
    </row>
    <row r="80" spans="1:4">
      <c r="A80" s="103">
        <f t="shared" si="1"/>
        <v>1874</v>
      </c>
      <c r="B80" s="100"/>
      <c r="C80" s="101"/>
      <c r="D80" s="102"/>
    </row>
    <row r="81" spans="1:4">
      <c r="A81" s="103">
        <f t="shared" si="1"/>
        <v>1875</v>
      </c>
      <c r="B81" s="100"/>
      <c r="C81" s="101"/>
      <c r="D81" s="102"/>
    </row>
    <row r="82" spans="1:4">
      <c r="A82" s="103">
        <f t="shared" si="1"/>
        <v>1876</v>
      </c>
      <c r="B82" s="100"/>
      <c r="C82" s="101"/>
      <c r="D82" s="102"/>
    </row>
    <row r="83" spans="1:4">
      <c r="A83" s="103">
        <f t="shared" si="1"/>
        <v>1877</v>
      </c>
      <c r="B83" s="100"/>
      <c r="C83" s="101"/>
      <c r="D83" s="102"/>
    </row>
    <row r="84" spans="1:4">
      <c r="A84" s="105">
        <f t="shared" si="1"/>
        <v>1878</v>
      </c>
      <c r="B84" s="100"/>
      <c r="C84" s="101"/>
      <c r="D84" s="102"/>
    </row>
    <row r="85" spans="1:4">
      <c r="A85" s="103">
        <f t="shared" si="1"/>
        <v>1879</v>
      </c>
      <c r="B85" s="100"/>
      <c r="C85" s="101"/>
      <c r="D85" s="102"/>
    </row>
    <row r="86" spans="1:4">
      <c r="A86" s="103">
        <f t="shared" si="1"/>
        <v>1880</v>
      </c>
      <c r="B86" s="100">
        <f>[3]Dataseries!$D85</f>
        <v>0.83310195803642273</v>
      </c>
      <c r="C86" s="101"/>
      <c r="D86" s="102"/>
    </row>
    <row r="87" spans="1:4">
      <c r="A87" s="103">
        <f t="shared" si="1"/>
        <v>1881</v>
      </c>
      <c r="B87" s="100"/>
      <c r="C87" s="101"/>
      <c r="D87" s="102"/>
    </row>
    <row r="88" spans="1:4">
      <c r="A88" s="103">
        <f t="shared" si="1"/>
        <v>1882</v>
      </c>
      <c r="B88" s="100"/>
      <c r="C88" s="101"/>
      <c r="D88" s="102"/>
    </row>
    <row r="89" spans="1:4">
      <c r="A89" s="103">
        <f t="shared" si="1"/>
        <v>1883</v>
      </c>
      <c r="B89" s="100"/>
      <c r="C89" s="101"/>
      <c r="D89" s="102"/>
    </row>
    <row r="90" spans="1:4">
      <c r="A90" s="103">
        <f t="shared" si="1"/>
        <v>1884</v>
      </c>
      <c r="B90" s="100"/>
      <c r="C90" s="101"/>
      <c r="D90" s="102"/>
    </row>
    <row r="91" spans="1:4">
      <c r="A91" s="103">
        <f t="shared" ref="A91:A104" si="2">A90+1</f>
        <v>1885</v>
      </c>
      <c r="B91" s="100"/>
      <c r="C91" s="101"/>
      <c r="D91" s="102"/>
    </row>
    <row r="92" spans="1:4">
      <c r="A92" s="103">
        <f t="shared" si="2"/>
        <v>1886</v>
      </c>
      <c r="B92" s="100"/>
      <c r="C92" s="101"/>
      <c r="D92" s="102"/>
    </row>
    <row r="93" spans="1:4">
      <c r="A93" s="103">
        <f t="shared" si="2"/>
        <v>1887</v>
      </c>
      <c r="B93" s="100"/>
      <c r="C93" s="101"/>
      <c r="D93" s="102"/>
    </row>
    <row r="94" spans="1:4">
      <c r="A94" s="103">
        <f t="shared" si="2"/>
        <v>1888</v>
      </c>
      <c r="B94" s="100"/>
      <c r="C94" s="101"/>
      <c r="D94" s="102"/>
    </row>
    <row r="95" spans="1:4">
      <c r="A95" s="104">
        <f t="shared" si="2"/>
        <v>1889</v>
      </c>
      <c r="B95" s="100"/>
      <c r="C95" s="101"/>
      <c r="D95" s="102"/>
    </row>
    <row r="96" spans="1:4">
      <c r="A96" s="103">
        <f t="shared" si="2"/>
        <v>1890</v>
      </c>
      <c r="B96" s="100">
        <f>[3]Dataseries!$D95</f>
        <v>0.83344155550003052</v>
      </c>
      <c r="C96" s="101"/>
      <c r="D96" s="102"/>
    </row>
    <row r="97" spans="1:4">
      <c r="A97" s="103">
        <f t="shared" si="2"/>
        <v>1891</v>
      </c>
      <c r="B97" s="100"/>
      <c r="C97" s="101"/>
      <c r="D97" s="102"/>
    </row>
    <row r="98" spans="1:4">
      <c r="A98" s="103">
        <f t="shared" si="2"/>
        <v>1892</v>
      </c>
      <c r="B98" s="100"/>
      <c r="C98" s="101"/>
      <c r="D98" s="102"/>
    </row>
    <row r="99" spans="1:4">
      <c r="A99" s="103">
        <f t="shared" si="2"/>
        <v>1893</v>
      </c>
      <c r="B99" s="100"/>
      <c r="C99" s="101"/>
      <c r="D99" s="102"/>
    </row>
    <row r="100" spans="1:4">
      <c r="A100" s="103">
        <f t="shared" si="2"/>
        <v>1894</v>
      </c>
      <c r="B100" s="100"/>
      <c r="C100" s="101"/>
      <c r="D100" s="102"/>
    </row>
    <row r="101" spans="1:4">
      <c r="A101" s="103">
        <f t="shared" si="2"/>
        <v>1895</v>
      </c>
      <c r="B101" s="100"/>
      <c r="C101" s="101"/>
      <c r="D101" s="102"/>
    </row>
    <row r="102" spans="1:4">
      <c r="A102" s="103">
        <f t="shared" si="2"/>
        <v>1896</v>
      </c>
      <c r="B102" s="100"/>
      <c r="C102" s="101"/>
      <c r="D102" s="102"/>
    </row>
    <row r="103" spans="1:4">
      <c r="A103" s="103">
        <f t="shared" si="2"/>
        <v>1897</v>
      </c>
      <c r="B103" s="100"/>
      <c r="C103" s="101"/>
      <c r="D103" s="102"/>
    </row>
    <row r="104" spans="1:4">
      <c r="A104" s="105">
        <f t="shared" si="2"/>
        <v>1898</v>
      </c>
      <c r="B104" s="100"/>
      <c r="C104" s="101"/>
      <c r="D104" s="102"/>
    </row>
    <row r="105" spans="1:4">
      <c r="A105" s="103">
        <v>1899</v>
      </c>
      <c r="B105" s="100"/>
      <c r="C105" s="101"/>
      <c r="D105" s="102"/>
    </row>
    <row r="106" spans="1:4">
      <c r="A106" s="103">
        <f t="shared" ref="A106:A169" si="3">A105+1</f>
        <v>1900</v>
      </c>
      <c r="B106" s="100"/>
      <c r="C106" s="101"/>
      <c r="D106" s="102"/>
    </row>
    <row r="107" spans="1:4">
      <c r="A107" s="103">
        <f t="shared" si="3"/>
        <v>1901</v>
      </c>
      <c r="B107" s="100"/>
      <c r="C107" s="101"/>
      <c r="D107" s="102"/>
    </row>
    <row r="108" spans="1:4">
      <c r="A108" s="103">
        <f t="shared" si="3"/>
        <v>1902</v>
      </c>
      <c r="B108" s="100">
        <f>[3]Dataseries!$D107</f>
        <v>0.84053891897201538</v>
      </c>
      <c r="C108" s="101"/>
      <c r="D108" s="102"/>
    </row>
    <row r="109" spans="1:4">
      <c r="A109" s="103">
        <f t="shared" si="3"/>
        <v>1903</v>
      </c>
      <c r="B109" s="100">
        <f>[3]Dataseries!$D108</f>
        <v>0.8506011962890625</v>
      </c>
      <c r="C109" s="101"/>
      <c r="D109" s="102"/>
    </row>
    <row r="110" spans="1:4">
      <c r="A110" s="103">
        <f t="shared" si="3"/>
        <v>1904</v>
      </c>
      <c r="B110" s="100">
        <f>[3]Dataseries!$D109</f>
        <v>0.86331278085708618</v>
      </c>
      <c r="C110" s="101"/>
      <c r="D110" s="102"/>
    </row>
    <row r="111" spans="1:4">
      <c r="A111" s="103">
        <f t="shared" si="3"/>
        <v>1905</v>
      </c>
      <c r="B111" s="100">
        <f>[3]Dataseries!$D110</f>
        <v>0.86740809679031372</v>
      </c>
      <c r="C111" s="101"/>
      <c r="D111" s="102"/>
    </row>
    <row r="112" spans="1:4">
      <c r="A112" s="103">
        <f t="shared" si="3"/>
        <v>1906</v>
      </c>
      <c r="B112" s="100"/>
      <c r="C112" s="101"/>
      <c r="D112" s="102"/>
    </row>
    <row r="113" spans="1:4">
      <c r="A113" s="103">
        <f t="shared" si="3"/>
        <v>1907</v>
      </c>
      <c r="B113" s="100">
        <f>[3]Dataseries!$D112</f>
        <v>0.84904336929321289</v>
      </c>
      <c r="C113" s="101"/>
      <c r="D113" s="102"/>
    </row>
    <row r="114" spans="1:4">
      <c r="A114" s="103">
        <f t="shared" si="3"/>
        <v>1908</v>
      </c>
      <c r="B114" s="100"/>
      <c r="C114" s="101"/>
      <c r="D114" s="102"/>
    </row>
    <row r="115" spans="1:4">
      <c r="A115" s="104">
        <f t="shared" si="3"/>
        <v>1909</v>
      </c>
      <c r="B115" s="100">
        <f>[3]Dataseries!$D114</f>
        <v>0.85402649641036987</v>
      </c>
      <c r="C115" s="101"/>
      <c r="D115" s="102"/>
    </row>
    <row r="116" spans="1:4">
      <c r="A116" s="103">
        <f t="shared" si="3"/>
        <v>1910</v>
      </c>
      <c r="B116" s="100">
        <f>[3]Dataseries!$D115</f>
        <v>0.84716737270355225</v>
      </c>
      <c r="C116" s="101"/>
      <c r="D116" s="102"/>
    </row>
    <row r="117" spans="1:4">
      <c r="A117" s="103">
        <f t="shared" si="3"/>
        <v>1911</v>
      </c>
      <c r="B117" s="100">
        <f>[3]Dataseries!$D116</f>
        <v>0.85915690660476685</v>
      </c>
      <c r="C117" s="101"/>
      <c r="D117" s="102"/>
    </row>
    <row r="118" spans="1:4">
      <c r="A118" s="103">
        <f t="shared" si="3"/>
        <v>1912</v>
      </c>
      <c r="B118" s="100">
        <f>[3]Dataseries!$D117</f>
        <v>0.85662400722503662</v>
      </c>
      <c r="C118" s="101"/>
      <c r="D118" s="102"/>
    </row>
    <row r="119" spans="1:4">
      <c r="A119" s="103">
        <f t="shared" si="3"/>
        <v>1913</v>
      </c>
      <c r="B119" s="100">
        <f>[3]Dataseries!$D118</f>
        <v>0.84895193576812744</v>
      </c>
      <c r="C119" s="101"/>
      <c r="D119" s="102"/>
    </row>
    <row r="120" spans="1:4">
      <c r="A120" s="103">
        <f t="shared" si="3"/>
        <v>1914</v>
      </c>
      <c r="B120" s="100">
        <f>[3]Dataseries!$D119</f>
        <v>0.84900176525115967</v>
      </c>
      <c r="C120" s="101"/>
      <c r="D120" s="102"/>
    </row>
    <row r="121" spans="1:4">
      <c r="A121" s="103">
        <f t="shared" si="3"/>
        <v>1915</v>
      </c>
      <c r="B121" s="100">
        <f>[3]Dataseries!$D120</f>
        <v>0.84345269203186035</v>
      </c>
      <c r="C121" s="101"/>
      <c r="D121" s="102"/>
    </row>
    <row r="122" spans="1:4">
      <c r="A122" s="103">
        <f t="shared" si="3"/>
        <v>1916</v>
      </c>
      <c r="B122" s="100">
        <f>[3]Dataseries!$D121</f>
        <v>0.8431810736656189</v>
      </c>
      <c r="C122" s="101"/>
      <c r="D122" s="102"/>
    </row>
    <row r="123" spans="1:4">
      <c r="A123" s="103">
        <f t="shared" si="3"/>
        <v>1917</v>
      </c>
      <c r="B123" s="100">
        <f>[3]Dataseries!$D122</f>
        <v>0.84250164031982422</v>
      </c>
      <c r="C123" s="101"/>
      <c r="D123" s="102"/>
    </row>
    <row r="124" spans="1:4">
      <c r="A124" s="105">
        <f t="shared" si="3"/>
        <v>1918</v>
      </c>
      <c r="B124" s="100">
        <f>[3]Dataseries!$D123</f>
        <v>0.83878916501998901</v>
      </c>
      <c r="C124" s="101"/>
      <c r="D124" s="102"/>
    </row>
    <row r="125" spans="1:4">
      <c r="A125" s="103">
        <f t="shared" si="3"/>
        <v>1919</v>
      </c>
      <c r="B125" s="100">
        <f>[3]Dataseries!$D124</f>
        <v>0.83384978771209717</v>
      </c>
      <c r="C125" s="101"/>
      <c r="D125" s="102"/>
    </row>
    <row r="126" spans="1:4">
      <c r="A126" s="103">
        <f t="shared" si="3"/>
        <v>1920</v>
      </c>
      <c r="B126" s="100">
        <f>[3]Dataseries!$D125</f>
        <v>0.82357972860336304</v>
      </c>
      <c r="C126" s="101"/>
      <c r="D126" s="102"/>
    </row>
    <row r="127" spans="1:4">
      <c r="A127" s="103">
        <f t="shared" si="3"/>
        <v>1921</v>
      </c>
      <c r="B127" s="100">
        <f>[3]Dataseries!$D126</f>
        <v>0.81648486852645874</v>
      </c>
      <c r="C127" s="101"/>
      <c r="D127" s="102"/>
    </row>
    <row r="128" spans="1:4">
      <c r="A128" s="103">
        <f t="shared" si="3"/>
        <v>1922</v>
      </c>
      <c r="B128" s="100">
        <f>[3]Dataseries!$D127</f>
        <v>0.81050443649291992</v>
      </c>
      <c r="C128" s="101"/>
      <c r="D128" s="102"/>
    </row>
    <row r="129" spans="1:4">
      <c r="A129" s="103">
        <f t="shared" si="3"/>
        <v>1923</v>
      </c>
      <c r="B129" s="100">
        <f>[3]Dataseries!$D128</f>
        <v>0.80592495203018188</v>
      </c>
      <c r="C129" s="101"/>
      <c r="D129" s="102"/>
    </row>
    <row r="130" spans="1:4">
      <c r="A130" s="103">
        <f t="shared" si="3"/>
        <v>1924</v>
      </c>
      <c r="B130" s="100">
        <f>[3]Dataseries!$D129</f>
        <v>0.80458170175552368</v>
      </c>
      <c r="C130" s="101"/>
      <c r="D130" s="102"/>
    </row>
    <row r="131" spans="1:4">
      <c r="A131" s="103">
        <f t="shared" si="3"/>
        <v>1925</v>
      </c>
      <c r="B131" s="100">
        <f>[3]Dataseries!$D130</f>
        <v>0.78393101692199707</v>
      </c>
      <c r="C131" s="101"/>
      <c r="D131" s="102"/>
    </row>
    <row r="132" spans="1:4">
      <c r="A132" s="103">
        <f t="shared" si="3"/>
        <v>1926</v>
      </c>
      <c r="B132" s="100">
        <f>[3]Dataseries!$D131</f>
        <v>0.7846750020980835</v>
      </c>
      <c r="C132" s="101"/>
      <c r="D132" s="102"/>
    </row>
    <row r="133" spans="1:4">
      <c r="A133" s="103">
        <f t="shared" si="3"/>
        <v>1927</v>
      </c>
      <c r="B133" s="100">
        <f>[3]Dataseries!$D132</f>
        <v>0.79627054929733276</v>
      </c>
      <c r="C133" s="101"/>
      <c r="D133" s="102"/>
    </row>
    <row r="134" spans="1:4">
      <c r="A134" s="103">
        <f t="shared" si="3"/>
        <v>1928</v>
      </c>
      <c r="B134" s="100"/>
      <c r="C134" s="101"/>
      <c r="D134" s="102"/>
    </row>
    <row r="135" spans="1:4">
      <c r="A135" s="104">
        <f t="shared" si="3"/>
        <v>1929</v>
      </c>
      <c r="B135" s="100">
        <f>[3]Dataseries!$D134</f>
        <v>0.80510616302490234</v>
      </c>
      <c r="C135" s="101"/>
      <c r="D135" s="102"/>
    </row>
    <row r="136" spans="1:4">
      <c r="A136" s="103">
        <f t="shared" si="3"/>
        <v>1930</v>
      </c>
      <c r="B136" s="100">
        <f>[3]Dataseries!$D135</f>
        <v>0.80379796028137207</v>
      </c>
      <c r="C136" s="101"/>
      <c r="D136" s="102"/>
    </row>
    <row r="137" spans="1:4">
      <c r="A137" s="103">
        <f t="shared" si="3"/>
        <v>1931</v>
      </c>
      <c r="B137" s="100">
        <f>[3]Dataseries!$D136</f>
        <v>0.78732669353485107</v>
      </c>
      <c r="C137" s="101"/>
      <c r="D137" s="102"/>
    </row>
    <row r="138" spans="1:4">
      <c r="A138" s="103">
        <f t="shared" si="3"/>
        <v>1932</v>
      </c>
      <c r="B138" s="100">
        <f>[3]Dataseries!$D137</f>
        <v>0.77945798635482788</v>
      </c>
      <c r="C138" s="101"/>
      <c r="D138" s="102"/>
    </row>
    <row r="139" spans="1:4">
      <c r="A139" s="103">
        <f t="shared" si="3"/>
        <v>1933</v>
      </c>
      <c r="B139" s="100">
        <f>[3]Dataseries!$D138</f>
        <v>0.78067588806152344</v>
      </c>
      <c r="C139" s="101"/>
      <c r="D139" s="102"/>
    </row>
    <row r="140" spans="1:4">
      <c r="A140" s="103">
        <f t="shared" si="3"/>
        <v>1934</v>
      </c>
      <c r="B140" s="100"/>
      <c r="C140" s="101"/>
      <c r="D140" s="102"/>
    </row>
    <row r="141" spans="1:4">
      <c r="A141" s="103">
        <f t="shared" si="3"/>
        <v>1935</v>
      </c>
      <c r="B141" s="100">
        <f>[3]Dataseries!$D140</f>
        <v>0.78004896640777588</v>
      </c>
      <c r="C141" s="101"/>
      <c r="D141" s="102"/>
    </row>
    <row r="142" spans="1:4">
      <c r="A142" s="103">
        <f t="shared" si="3"/>
        <v>1936</v>
      </c>
      <c r="B142" s="100">
        <f>[3]Dataseries!$D141</f>
        <v>0.77594250440597534</v>
      </c>
      <c r="C142" s="101"/>
      <c r="D142" s="102"/>
    </row>
    <row r="143" spans="1:4">
      <c r="A143" s="103">
        <f t="shared" si="3"/>
        <v>1937</v>
      </c>
      <c r="B143" s="100">
        <f>[3]Dataseries!$D142</f>
        <v>0.76362961530685425</v>
      </c>
      <c r="C143" s="101"/>
      <c r="D143" s="102"/>
    </row>
    <row r="144" spans="1:4">
      <c r="A144" s="105">
        <f t="shared" si="3"/>
        <v>1938</v>
      </c>
      <c r="B144" s="100">
        <f>[3]Dataseries!$D143</f>
        <v>0.75611323118209839</v>
      </c>
      <c r="C144" s="101"/>
      <c r="D144" s="102"/>
    </row>
    <row r="145" spans="1:4">
      <c r="A145" s="103">
        <f t="shared" si="3"/>
        <v>1939</v>
      </c>
      <c r="B145" s="100">
        <f>[3]Dataseries!$D144</f>
        <v>0.76607155799865723</v>
      </c>
      <c r="C145" s="101"/>
      <c r="D145" s="102"/>
    </row>
    <row r="146" spans="1:4">
      <c r="A146" s="103">
        <f t="shared" si="3"/>
        <v>1940</v>
      </c>
      <c r="B146" s="100">
        <f>[3]Dataseries!$D145</f>
        <v>0.72560203075408936</v>
      </c>
      <c r="C146" s="101"/>
      <c r="D146" s="102"/>
    </row>
    <row r="147" spans="1:4">
      <c r="A147" s="103">
        <f t="shared" si="3"/>
        <v>1941</v>
      </c>
      <c r="B147" s="100">
        <f>[3]Dataseries!$D146</f>
        <v>0.73299115896224976</v>
      </c>
      <c r="C147" s="101"/>
      <c r="D147" s="102"/>
    </row>
    <row r="148" spans="1:4">
      <c r="A148" s="103">
        <f t="shared" si="3"/>
        <v>1942</v>
      </c>
      <c r="B148" s="100">
        <f>[3]Dataseries!$D147</f>
        <v>0.74497002363204956</v>
      </c>
      <c r="C148" s="101"/>
      <c r="D148" s="102"/>
    </row>
    <row r="149" spans="1:4">
      <c r="A149" s="103">
        <f t="shared" si="3"/>
        <v>1943</v>
      </c>
      <c r="B149" s="100">
        <f>[3]Dataseries!$D148</f>
        <v>0.76386880874633789</v>
      </c>
      <c r="C149" s="101"/>
      <c r="D149" s="102"/>
    </row>
    <row r="150" spans="1:4">
      <c r="A150" s="103">
        <f t="shared" si="3"/>
        <v>1944</v>
      </c>
      <c r="B150" s="100">
        <f>[3]Dataseries!$D149</f>
        <v>0.75849378108978271</v>
      </c>
      <c r="C150" s="101"/>
      <c r="D150" s="102"/>
    </row>
    <row r="151" spans="1:4">
      <c r="A151" s="103">
        <f t="shared" si="3"/>
        <v>1945</v>
      </c>
      <c r="B151" s="100">
        <f>[3]Dataseries!$D150</f>
        <v>0.73756438493728638</v>
      </c>
      <c r="C151" s="101"/>
      <c r="D151" s="102"/>
    </row>
    <row r="152" spans="1:4">
      <c r="A152" s="103">
        <f t="shared" si="3"/>
        <v>1946</v>
      </c>
      <c r="B152" s="100">
        <f>[3]Dataseries!$D151</f>
        <v>0.69751220941543579</v>
      </c>
      <c r="C152" s="101"/>
      <c r="D152" s="102"/>
    </row>
    <row r="153" spans="1:4">
      <c r="A153" s="103">
        <f t="shared" si="3"/>
        <v>1947</v>
      </c>
      <c r="B153" s="100">
        <f>[3]Dataseries!$D152</f>
        <v>0.68791311979293823</v>
      </c>
      <c r="C153" s="101"/>
      <c r="D153" s="102"/>
    </row>
    <row r="154" spans="1:4">
      <c r="A154" s="103">
        <f t="shared" si="3"/>
        <v>1948</v>
      </c>
      <c r="B154" s="100">
        <f>[3]Dataseries!$D153</f>
        <v>0.69910573959350586</v>
      </c>
      <c r="C154" s="101"/>
      <c r="D154" s="102"/>
    </row>
    <row r="155" spans="1:4">
      <c r="A155" s="103">
        <f t="shared" si="3"/>
        <v>1949</v>
      </c>
      <c r="B155" s="100">
        <f>[3]Dataseries!$D154</f>
        <v>0.71514391899108887</v>
      </c>
      <c r="C155" s="101"/>
      <c r="D155" s="102"/>
    </row>
    <row r="156" spans="1:4">
      <c r="A156" s="103">
        <f t="shared" si="3"/>
        <v>1950</v>
      </c>
      <c r="B156" s="100">
        <f>[3]Dataseries!$D155</f>
        <v>0.72239452600479126</v>
      </c>
      <c r="C156" s="101"/>
      <c r="D156" s="102"/>
    </row>
    <row r="157" spans="1:4">
      <c r="A157" s="103">
        <f t="shared" si="3"/>
        <v>1951</v>
      </c>
      <c r="B157" s="100">
        <f>[3]Dataseries!$D156</f>
        <v>0.69932246208190918</v>
      </c>
      <c r="C157" s="101"/>
      <c r="D157" s="102"/>
    </row>
    <row r="158" spans="1:4">
      <c r="A158" s="103">
        <f t="shared" si="3"/>
        <v>1952</v>
      </c>
      <c r="B158" s="100">
        <f>[3]Dataseries!$D157</f>
        <v>0.72323751449584961</v>
      </c>
      <c r="C158" s="101"/>
      <c r="D158" s="102"/>
    </row>
    <row r="159" spans="1:4">
      <c r="A159" s="103">
        <f t="shared" si="3"/>
        <v>1953</v>
      </c>
      <c r="B159" s="100">
        <f>[3]Dataseries!$D158</f>
        <v>0.72842109203338623</v>
      </c>
      <c r="C159" s="101"/>
      <c r="D159" s="102"/>
    </row>
    <row r="160" spans="1:4">
      <c r="A160" s="103">
        <f t="shared" si="3"/>
        <v>1954</v>
      </c>
      <c r="B160" s="100">
        <f>[3]Dataseries!$D159</f>
        <v>0.70844495296478271</v>
      </c>
      <c r="C160" s="101"/>
      <c r="D160" s="102"/>
    </row>
    <row r="161" spans="1:4">
      <c r="A161" s="103">
        <f t="shared" si="3"/>
        <v>1955</v>
      </c>
      <c r="B161" s="100">
        <f>[3]Dataseries!$D160</f>
        <v>0.70552968978881836</v>
      </c>
      <c r="C161" s="101"/>
      <c r="D161" s="102"/>
    </row>
    <row r="162" spans="1:4">
      <c r="A162" s="103">
        <f t="shared" si="3"/>
        <v>1956</v>
      </c>
      <c r="B162" s="100">
        <f>[3]Dataseries!$D161</f>
        <v>0.69924771785736084</v>
      </c>
      <c r="C162" s="101"/>
      <c r="D162" s="102"/>
    </row>
    <row r="163" spans="1:4">
      <c r="A163" s="103">
        <f t="shared" si="3"/>
        <v>1957</v>
      </c>
      <c r="B163" s="100">
        <f>[3]Dataseries!$D162</f>
        <v>0.70598232746124268</v>
      </c>
      <c r="C163" s="101"/>
      <c r="D163" s="102"/>
    </row>
    <row r="164" spans="1:4">
      <c r="A164" s="103">
        <f t="shared" si="3"/>
        <v>1958</v>
      </c>
      <c r="B164" s="100">
        <f>[3]Dataseries!$D163</f>
        <v>0.69163894653320313</v>
      </c>
      <c r="C164" s="101"/>
      <c r="D164" s="102"/>
    </row>
    <row r="165" spans="1:4">
      <c r="A165" s="103">
        <f t="shared" si="3"/>
        <v>1959</v>
      </c>
      <c r="B165" s="100">
        <f>[3]Dataseries!$D164</f>
        <v>0.70713496208190918</v>
      </c>
      <c r="C165" s="101"/>
      <c r="D165" s="102"/>
    </row>
    <row r="166" spans="1:4">
      <c r="A166" s="103">
        <f t="shared" si="3"/>
        <v>1960</v>
      </c>
      <c r="B166" s="100">
        <f>[3]Dataseries!$D165</f>
        <v>0.71089762449264526</v>
      </c>
      <c r="C166" s="101"/>
      <c r="D166" s="102"/>
    </row>
    <row r="167" spans="1:4">
      <c r="A167" s="103">
        <f t="shared" si="3"/>
        <v>1961</v>
      </c>
      <c r="B167" s="100"/>
      <c r="C167" s="101"/>
      <c r="D167" s="102"/>
    </row>
    <row r="168" spans="1:4">
      <c r="A168" s="103">
        <f t="shared" si="3"/>
        <v>1962</v>
      </c>
      <c r="B168" s="100">
        <f>[3]Dataseries!$D167</f>
        <v>0.70480173826217651</v>
      </c>
      <c r="C168" s="101"/>
      <c r="D168" s="102"/>
    </row>
    <row r="169" spans="1:4">
      <c r="A169" s="103">
        <f t="shared" si="3"/>
        <v>1963</v>
      </c>
      <c r="B169" s="100"/>
      <c r="C169" s="101"/>
      <c r="D169" s="102"/>
    </row>
    <row r="170" spans="1:4">
      <c r="A170" s="103">
        <f t="shared" ref="A170:A233" si="4">A169+1</f>
        <v>1964</v>
      </c>
      <c r="B170" s="100">
        <f>[3]Dataseries!$D169</f>
        <v>0.72879540920257568</v>
      </c>
      <c r="C170" s="101"/>
      <c r="D170" s="102"/>
    </row>
    <row r="171" spans="1:4">
      <c r="A171" s="103">
        <f t="shared" si="4"/>
        <v>1965</v>
      </c>
      <c r="B171" s="100">
        <f>[3]Dataseries!$D170</f>
        <v>0.72075933218002319</v>
      </c>
      <c r="C171" s="101"/>
      <c r="D171" s="102"/>
    </row>
    <row r="172" spans="1:4">
      <c r="A172" s="103">
        <f t="shared" si="4"/>
        <v>1966</v>
      </c>
      <c r="B172" s="100">
        <f>[3]Dataseries!$D171</f>
        <v>0.70538735389709473</v>
      </c>
      <c r="C172" s="101"/>
      <c r="D172" s="102"/>
    </row>
    <row r="173" spans="1:4">
      <c r="A173" s="103">
        <f t="shared" si="4"/>
        <v>1967</v>
      </c>
      <c r="B173" s="100">
        <f>[3]Dataseries!$D172</f>
        <v>0.69107210636138916</v>
      </c>
      <c r="C173" s="101"/>
      <c r="D173" s="102"/>
    </row>
    <row r="174" spans="1:4">
      <c r="A174" s="103">
        <f t="shared" si="4"/>
        <v>1968</v>
      </c>
      <c r="B174" s="100">
        <f>[3]Dataseries!$D173</f>
        <v>0.65127766132354736</v>
      </c>
      <c r="C174" s="101"/>
      <c r="D174" s="102"/>
    </row>
    <row r="175" spans="1:4">
      <c r="A175" s="103">
        <f t="shared" si="4"/>
        <v>1969</v>
      </c>
      <c r="B175" s="100">
        <f>[3]Dataseries!$D174</f>
        <v>0.62374782562255859</v>
      </c>
      <c r="C175" s="101"/>
      <c r="D175" s="102"/>
    </row>
    <row r="176" spans="1:4">
      <c r="A176" s="103">
        <f t="shared" si="4"/>
        <v>1970</v>
      </c>
      <c r="B176" s="100">
        <f>[3]Dataseries!$D175</f>
        <v>0.58164608478546143</v>
      </c>
      <c r="C176" s="101"/>
      <c r="D176" s="102"/>
    </row>
    <row r="177" spans="1:4">
      <c r="A177" s="103">
        <f t="shared" si="4"/>
        <v>1971</v>
      </c>
      <c r="B177" s="100">
        <f>[3]Dataseries!$D176</f>
        <v>0.57295352220535278</v>
      </c>
      <c r="C177" s="101"/>
      <c r="D177" s="102"/>
    </row>
    <row r="178" spans="1:4">
      <c r="A178" s="103">
        <f t="shared" si="4"/>
        <v>1972</v>
      </c>
      <c r="B178" s="100">
        <f>[3]Dataseries!$D177</f>
        <v>0.57104200124740601</v>
      </c>
      <c r="C178" s="101"/>
      <c r="D178" s="102"/>
    </row>
    <row r="179" spans="1:4">
      <c r="A179" s="103">
        <f t="shared" si="4"/>
        <v>1973</v>
      </c>
      <c r="B179" s="100">
        <f>[3]Dataseries!$D178</f>
        <v>0.56873476505279541</v>
      </c>
      <c r="C179" s="101"/>
      <c r="D179" s="102"/>
    </row>
    <row r="180" spans="1:4">
      <c r="A180" s="103">
        <f t="shared" si="4"/>
        <v>1974</v>
      </c>
      <c r="B180" s="100">
        <f>[3]Dataseries!$D179</f>
        <v>0.5573849081993103</v>
      </c>
      <c r="C180" s="101"/>
      <c r="D180" s="102"/>
    </row>
    <row r="181" spans="1:4">
      <c r="A181" s="103">
        <f>A180+1</f>
        <v>1975</v>
      </c>
      <c r="B181" s="100">
        <f>[3]Dataseries!$D180</f>
        <v>0.54929065704345703</v>
      </c>
      <c r="C181" s="101"/>
      <c r="D181" s="102"/>
    </row>
    <row r="182" spans="1:4">
      <c r="A182" s="103">
        <f t="shared" si="4"/>
        <v>1976</v>
      </c>
      <c r="B182" s="100">
        <f>[3]Dataseries!$D181</f>
        <v>0.54128396511077881</v>
      </c>
      <c r="C182" s="101"/>
      <c r="D182" s="102"/>
    </row>
    <row r="183" spans="1:4">
      <c r="A183" s="103">
        <f t="shared" si="4"/>
        <v>1977</v>
      </c>
      <c r="B183" s="100">
        <f>[3]Dataseries!$D182</f>
        <v>0.53241556882858276</v>
      </c>
      <c r="C183" s="101"/>
      <c r="D183" s="102"/>
    </row>
    <row r="184" spans="1:4">
      <c r="A184" s="103">
        <f t="shared" si="4"/>
        <v>1978</v>
      </c>
      <c r="B184" s="100">
        <f>[3]Dataseries!$D183</f>
        <v>0.52465623617172241</v>
      </c>
      <c r="C184" s="101"/>
      <c r="D184" s="102"/>
    </row>
    <row r="185" spans="1:4">
      <c r="A185" s="103">
        <f>A184+1</f>
        <v>1979</v>
      </c>
      <c r="B185" s="100">
        <f>[3]Dataseries!$D184</f>
        <v>0.51912510395050049</v>
      </c>
      <c r="C185" s="101"/>
      <c r="D185" s="102"/>
    </row>
    <row r="186" spans="1:4">
      <c r="A186" s="103">
        <f t="shared" si="4"/>
        <v>1980</v>
      </c>
      <c r="B186" s="100">
        <f>[3]Dataseries!$D185</f>
        <v>0.51645737886428833</v>
      </c>
      <c r="C186" s="101"/>
      <c r="D186" s="102"/>
    </row>
    <row r="187" spans="1:4">
      <c r="A187" s="103">
        <f t="shared" si="4"/>
        <v>1981</v>
      </c>
      <c r="B187" s="100">
        <f>[3]Dataseries!$D186</f>
        <v>0.50909078121185303</v>
      </c>
      <c r="C187" s="101"/>
      <c r="D187" s="102"/>
    </row>
    <row r="188" spans="1:4">
      <c r="A188" s="103">
        <f t="shared" si="4"/>
        <v>1982</v>
      </c>
      <c r="B188" s="100">
        <f>[3]Dataseries!$D187</f>
        <v>0.5024535059928894</v>
      </c>
      <c r="C188" s="101"/>
      <c r="D188" s="102"/>
    </row>
    <row r="189" spans="1:4">
      <c r="A189" s="103">
        <f t="shared" si="4"/>
        <v>1983</v>
      </c>
      <c r="B189" s="100">
        <f>[3]Dataseries!$D188</f>
        <v>0.50010198354721069</v>
      </c>
      <c r="C189" s="106"/>
      <c r="D189" s="107"/>
    </row>
    <row r="190" spans="1:4">
      <c r="A190" s="103">
        <f>A189+1</f>
        <v>1984</v>
      </c>
      <c r="B190" s="100">
        <f>[3]Dataseries!$D189</f>
        <v>0.4997532069683075</v>
      </c>
      <c r="C190" s="108">
        <f>B190</f>
        <v>0.4997532069683075</v>
      </c>
      <c r="D190" s="109"/>
    </row>
    <row r="191" spans="1:4">
      <c r="A191" s="103">
        <f t="shared" si="4"/>
        <v>1985</v>
      </c>
      <c r="B191" s="100">
        <f>[3]Dataseries!$D190</f>
        <v>0.50137168169021606</v>
      </c>
      <c r="C191" s="108"/>
      <c r="D191" s="107"/>
    </row>
    <row r="192" spans="1:4">
      <c r="A192" s="103">
        <f t="shared" si="4"/>
        <v>1986</v>
      </c>
      <c r="B192" s="100">
        <f>[3]Dataseries!$D191</f>
        <v>0.5056578516960144</v>
      </c>
      <c r="C192" s="108"/>
      <c r="D192" s="109"/>
    </row>
    <row r="193" spans="1:4">
      <c r="A193" s="103">
        <f t="shared" si="4"/>
        <v>1987</v>
      </c>
      <c r="B193" s="100">
        <f>[3]Dataseries!$D192</f>
        <v>0.50498831272125244</v>
      </c>
      <c r="C193" s="108"/>
      <c r="D193" s="109"/>
    </row>
    <row r="194" spans="1:4">
      <c r="A194" s="103">
        <f>A193+1</f>
        <v>1988</v>
      </c>
      <c r="B194" s="100">
        <f>[3]Dataseries!$D193</f>
        <v>0.50490081310272217</v>
      </c>
      <c r="C194" s="108"/>
      <c r="D194" s="109"/>
    </row>
    <row r="195" spans="1:4">
      <c r="A195" s="103">
        <f t="shared" si="4"/>
        <v>1989</v>
      </c>
      <c r="B195" s="100">
        <f>[3]Dataseries!$D194</f>
        <v>0.50755834579467773</v>
      </c>
      <c r="C195" s="108"/>
      <c r="D195" s="109"/>
    </row>
    <row r="196" spans="1:4">
      <c r="A196" s="103">
        <f>A195+1</f>
        <v>1990</v>
      </c>
      <c r="B196" s="100">
        <f>[3]Dataseries!$D195</f>
        <v>0.50271689891815186</v>
      </c>
      <c r="C196" s="108">
        <f>'TE3'!$B11</f>
        <v>0.49168295419682179</v>
      </c>
      <c r="D196" s="107"/>
    </row>
    <row r="197" spans="1:4">
      <c r="A197" s="103">
        <f t="shared" si="4"/>
        <v>1991</v>
      </c>
      <c r="B197" s="100">
        <f>[3]Dataseries!$D196</f>
        <v>0.5065423846244812</v>
      </c>
      <c r="C197" s="108"/>
      <c r="D197" s="109"/>
    </row>
    <row r="198" spans="1:4">
      <c r="A198" s="103">
        <f t="shared" si="4"/>
        <v>1992</v>
      </c>
      <c r="B198" s="100">
        <f>[3]Dataseries!$D197</f>
        <v>0.51005303859710693</v>
      </c>
      <c r="C198" s="108"/>
      <c r="D198" s="109"/>
    </row>
    <row r="199" spans="1:4">
      <c r="A199" s="103">
        <f t="shared" si="4"/>
        <v>1993</v>
      </c>
      <c r="B199" s="100">
        <f>[3]Dataseries!$D198</f>
        <v>0.51213240623474121</v>
      </c>
      <c r="C199" s="108"/>
      <c r="D199" s="109"/>
    </row>
    <row r="200" spans="1:4">
      <c r="A200" s="103">
        <f t="shared" si="4"/>
        <v>1994</v>
      </c>
      <c r="B200" s="100">
        <f>[3]Dataseries!$D199</f>
        <v>0.5119936466217041</v>
      </c>
      <c r="C200" s="108"/>
      <c r="D200" s="109"/>
    </row>
    <row r="201" spans="1:4">
      <c r="A201" s="103">
        <f t="shared" si="4"/>
        <v>1995</v>
      </c>
      <c r="B201" s="100">
        <f>[3]Dataseries!$D200</f>
        <v>0.51116663217544556</v>
      </c>
      <c r="C201" s="108">
        <f>'TE3'!$B16</f>
        <v>0.48377690437831572</v>
      </c>
      <c r="D201" s="107"/>
    </row>
    <row r="202" spans="1:4">
      <c r="A202" s="103">
        <f t="shared" si="4"/>
        <v>1996</v>
      </c>
      <c r="B202" s="100">
        <f>[3]Dataseries!$D201</f>
        <v>0.5400693416595459</v>
      </c>
      <c r="C202" s="108"/>
      <c r="D202" s="109"/>
    </row>
    <row r="203" spans="1:4">
      <c r="A203" s="103">
        <f t="shared" si="4"/>
        <v>1997</v>
      </c>
      <c r="B203" s="100">
        <f>[3]Dataseries!$D202</f>
        <v>0.55238485336303711</v>
      </c>
      <c r="C203" s="108"/>
      <c r="D203" s="109"/>
    </row>
    <row r="204" spans="1:4">
      <c r="A204" s="103">
        <f t="shared" si="4"/>
        <v>1998</v>
      </c>
      <c r="B204" s="100">
        <f>[3]Dataseries!$D203</f>
        <v>0.56328427791595459</v>
      </c>
      <c r="C204" s="108"/>
      <c r="D204" s="109"/>
    </row>
    <row r="205" spans="1:4">
      <c r="A205" s="103">
        <f t="shared" si="4"/>
        <v>1999</v>
      </c>
      <c r="B205" s="100">
        <f>[3]Dataseries!$D204</f>
        <v>0.56875842809677124</v>
      </c>
      <c r="C205" s="108"/>
      <c r="D205" s="109"/>
    </row>
    <row r="206" spans="1:4">
      <c r="A206" s="103">
        <f t="shared" si="4"/>
        <v>2000</v>
      </c>
      <c r="B206" s="100">
        <f>[3]Dataseries!$D205</f>
        <v>0.57056242227554321</v>
      </c>
      <c r="C206" s="108">
        <f>'TE3'!$B21</f>
        <v>0.47771285366853755</v>
      </c>
      <c r="D206" s="107"/>
    </row>
    <row r="207" spans="1:4">
      <c r="A207" s="103">
        <f t="shared" si="4"/>
        <v>2001</v>
      </c>
      <c r="B207" s="100">
        <f>[3]Dataseries!$D206</f>
        <v>0.56108248233795166</v>
      </c>
      <c r="C207" s="108"/>
      <c r="D207" s="109"/>
    </row>
    <row r="208" spans="1:4">
      <c r="A208" s="103">
        <f t="shared" si="4"/>
        <v>2002</v>
      </c>
      <c r="B208" s="100">
        <f>[3]Dataseries!$D207</f>
        <v>0.54605686664581299</v>
      </c>
      <c r="C208" s="108"/>
      <c r="D208" s="109"/>
    </row>
    <row r="209" spans="1:4">
      <c r="A209" s="103">
        <f t="shared" si="4"/>
        <v>2003</v>
      </c>
      <c r="B209" s="100">
        <f>[3]Dataseries!$D208</f>
        <v>0.53840875625610352</v>
      </c>
      <c r="C209" s="108"/>
      <c r="D209" s="109"/>
    </row>
    <row r="210" spans="1:4">
      <c r="A210" s="103">
        <f t="shared" si="4"/>
        <v>2004</v>
      </c>
      <c r="B210" s="100">
        <f>[3]Dataseries!$D209</f>
        <v>0.52969914674758911</v>
      </c>
      <c r="C210" s="108"/>
      <c r="D210" s="109"/>
    </row>
    <row r="211" spans="1:4">
      <c r="A211" s="103">
        <f t="shared" si="4"/>
        <v>2005</v>
      </c>
      <c r="B211" s="100">
        <f>[3]Dataseries!$D210</f>
        <v>0.52372837066650391</v>
      </c>
      <c r="C211" s="108">
        <f>'TE3'!$B26</f>
        <v>0.47304550683181534</v>
      </c>
      <c r="D211" s="107"/>
    </row>
    <row r="212" spans="1:4">
      <c r="A212" s="103">
        <f t="shared" si="4"/>
        <v>2006</v>
      </c>
      <c r="B212" s="100">
        <f>[3]Dataseries!$D211</f>
        <v>0.52814656496047974</v>
      </c>
      <c r="C212" s="108"/>
      <c r="D212" s="109"/>
    </row>
    <row r="213" spans="1:4">
      <c r="A213" s="103">
        <f t="shared" si="4"/>
        <v>2007</v>
      </c>
      <c r="B213" s="100">
        <f>[3]Dataseries!$D212</f>
        <v>0.53588831424713135</v>
      </c>
      <c r="C213" s="108"/>
      <c r="D213" s="109"/>
    </row>
    <row r="214" spans="1:4">
      <c r="A214" s="103">
        <f t="shared" si="4"/>
        <v>2008</v>
      </c>
      <c r="B214" s="100">
        <f>[3]Dataseries!$D213</f>
        <v>0.53203445672988892</v>
      </c>
      <c r="C214" s="108"/>
      <c r="D214" s="109"/>
    </row>
    <row r="215" spans="1:4">
      <c r="A215" s="103">
        <f t="shared" si="4"/>
        <v>2009</v>
      </c>
      <c r="B215" s="100">
        <f>[3]Dataseries!$D214</f>
        <v>0.54052591323852539</v>
      </c>
      <c r="C215" s="108"/>
      <c r="D215" s="109"/>
    </row>
    <row r="216" spans="1:4">
      <c r="A216" s="103">
        <f t="shared" si="4"/>
        <v>2010</v>
      </c>
      <c r="B216" s="100">
        <f>[3]Dataseries!$D215</f>
        <v>0.55913633108139038</v>
      </c>
      <c r="C216" s="108">
        <f>'TE3'!$B31</f>
        <v>0.46945436109268091</v>
      </c>
      <c r="D216" s="107"/>
    </row>
    <row r="217" spans="1:4">
      <c r="A217" s="103">
        <f t="shared" si="4"/>
        <v>2011</v>
      </c>
      <c r="B217" s="100">
        <f>[3]Dataseries!$D216</f>
        <v>0.55074179172515869</v>
      </c>
      <c r="C217" s="108"/>
      <c r="D217" s="109"/>
    </row>
    <row r="218" spans="1:4">
      <c r="A218" s="103">
        <f t="shared" si="4"/>
        <v>2012</v>
      </c>
      <c r="B218" s="100">
        <f>[3]Dataseries!$D217</f>
        <v>0.54512131214141846</v>
      </c>
      <c r="C218" s="108"/>
      <c r="D218" s="109"/>
    </row>
    <row r="219" spans="1:4">
      <c r="A219" s="103">
        <f t="shared" si="4"/>
        <v>2013</v>
      </c>
      <c r="B219" s="100">
        <f>[3]Dataseries!$D218</f>
        <v>0.54851603507995605</v>
      </c>
      <c r="C219" s="108"/>
      <c r="D219" s="109"/>
    </row>
    <row r="220" spans="1:4">
      <c r="A220" s="103">
        <f t="shared" si="4"/>
        <v>2014</v>
      </c>
      <c r="B220" s="100">
        <f>[3]Dataseries!$D219</f>
        <v>0.5527646541595459</v>
      </c>
      <c r="C220" s="108"/>
      <c r="D220" s="109">
        <f>B220</f>
        <v>0.5527646541595459</v>
      </c>
    </row>
    <row r="221" spans="1:4">
      <c r="A221" s="103">
        <f>A220+1</f>
        <v>2015</v>
      </c>
      <c r="B221" s="100"/>
      <c r="C221" s="108">
        <f>'TE3'!$B36</f>
        <v>0.46670298634555946</v>
      </c>
      <c r="D221" s="107"/>
    </row>
    <row r="222" spans="1:4">
      <c r="A222" s="103">
        <f t="shared" si="4"/>
        <v>2016</v>
      </c>
      <c r="B222" s="101"/>
      <c r="C222" s="108"/>
      <c r="D222" s="109"/>
    </row>
    <row r="223" spans="1:4">
      <c r="A223" s="103">
        <f t="shared" si="4"/>
        <v>2017</v>
      </c>
      <c r="B223" s="101"/>
      <c r="C223" s="108"/>
      <c r="D223" s="109"/>
    </row>
    <row r="224" spans="1:4">
      <c r="A224" s="103">
        <f t="shared" si="4"/>
        <v>2018</v>
      </c>
      <c r="B224" s="101"/>
      <c r="C224" s="108"/>
      <c r="D224" s="109"/>
    </row>
    <row r="225" spans="1:4">
      <c r="A225" s="103">
        <f t="shared" si="4"/>
        <v>2019</v>
      </c>
      <c r="B225" s="101"/>
      <c r="C225" s="108"/>
      <c r="D225" s="109"/>
    </row>
    <row r="226" spans="1:4">
      <c r="A226" s="103">
        <f t="shared" si="4"/>
        <v>2020</v>
      </c>
      <c r="B226" s="101"/>
      <c r="C226" s="108">
        <f>'TE3'!$B41</f>
        <v>0.4646133300572492</v>
      </c>
      <c r="D226" s="107">
        <f>'TE4'!$B13</f>
        <v>0.57213805493352543</v>
      </c>
    </row>
    <row r="227" spans="1:4">
      <c r="A227" s="103">
        <f t="shared" si="4"/>
        <v>2021</v>
      </c>
      <c r="B227" s="101"/>
      <c r="C227" s="108"/>
      <c r="D227" s="109"/>
    </row>
    <row r="228" spans="1:4">
      <c r="A228" s="103">
        <f t="shared" si="4"/>
        <v>2022</v>
      </c>
      <c r="B228" s="101"/>
      <c r="C228" s="108"/>
      <c r="D228" s="109"/>
    </row>
    <row r="229" spans="1:4">
      <c r="A229" s="103">
        <f t="shared" si="4"/>
        <v>2023</v>
      </c>
      <c r="B229" s="101"/>
      <c r="C229" s="108"/>
      <c r="D229" s="109"/>
    </row>
    <row r="230" spans="1:4">
      <c r="A230" s="103">
        <f t="shared" si="4"/>
        <v>2024</v>
      </c>
      <c r="B230" s="101"/>
      <c r="C230" s="108"/>
      <c r="D230" s="109"/>
    </row>
    <row r="231" spans="1:4">
      <c r="A231" s="103">
        <f t="shared" si="4"/>
        <v>2025</v>
      </c>
      <c r="B231" s="101"/>
      <c r="C231" s="108">
        <f>'TE3'!$B46</f>
        <v>0.46304894643473904</v>
      </c>
      <c r="D231" s="107">
        <f>'TE4'!$B18</f>
        <v>0.58744433680300379</v>
      </c>
    </row>
    <row r="232" spans="1:4">
      <c r="A232" s="103">
        <f t="shared" si="4"/>
        <v>2026</v>
      </c>
      <c r="B232" s="101"/>
      <c r="C232" s="108"/>
      <c r="D232" s="109"/>
    </row>
    <row r="233" spans="1:4">
      <c r="A233" s="103">
        <f t="shared" si="4"/>
        <v>2027</v>
      </c>
      <c r="B233" s="101"/>
      <c r="C233" s="108"/>
      <c r="D233" s="109"/>
    </row>
    <row r="234" spans="1:4">
      <c r="A234" s="103">
        <f t="shared" ref="A234:A297" si="5">A233+1</f>
        <v>2028</v>
      </c>
      <c r="B234" s="101"/>
      <c r="C234" s="108"/>
      <c r="D234" s="109"/>
    </row>
    <row r="235" spans="1:4">
      <c r="A235" s="103">
        <f t="shared" si="5"/>
        <v>2029</v>
      </c>
      <c r="B235" s="101"/>
      <c r="C235" s="108"/>
      <c r="D235" s="109"/>
    </row>
    <row r="236" spans="1:4">
      <c r="A236" s="103">
        <f t="shared" si="5"/>
        <v>2030</v>
      </c>
      <c r="B236" s="101"/>
      <c r="C236" s="108">
        <f>'TE3'!$B51</f>
        <v>0.46190372483428177</v>
      </c>
      <c r="D236" s="107">
        <f>'TE4'!$B23</f>
        <v>0.60198187810278825</v>
      </c>
    </row>
    <row r="237" spans="1:4">
      <c r="A237" s="103">
        <f t="shared" si="5"/>
        <v>2031</v>
      </c>
      <c r="B237" s="101"/>
      <c r="C237" s="108"/>
      <c r="D237" s="109"/>
    </row>
    <row r="238" spans="1:4">
      <c r="A238" s="103">
        <f t="shared" si="5"/>
        <v>2032</v>
      </c>
      <c r="B238" s="101"/>
      <c r="C238" s="108"/>
      <c r="D238" s="109"/>
    </row>
    <row r="239" spans="1:4">
      <c r="A239" s="103">
        <f t="shared" si="5"/>
        <v>2033</v>
      </c>
      <c r="B239" s="101"/>
      <c r="C239" s="108"/>
      <c r="D239" s="109"/>
    </row>
    <row r="240" spans="1:4">
      <c r="A240" s="103">
        <f t="shared" si="5"/>
        <v>2034</v>
      </c>
      <c r="B240" s="101"/>
      <c r="C240" s="108"/>
      <c r="D240" s="109"/>
    </row>
    <row r="241" spans="1:4">
      <c r="A241" s="103">
        <f t="shared" si="5"/>
        <v>2035</v>
      </c>
      <c r="B241" s="101"/>
      <c r="C241" s="108">
        <f>'TE3'!$B56</f>
        <v>0.46109411659610533</v>
      </c>
      <c r="D241" s="107">
        <f>'TE4'!$B28</f>
        <v>0.61575265079307273</v>
      </c>
    </row>
    <row r="242" spans="1:4">
      <c r="A242" s="103">
        <f t="shared" si="5"/>
        <v>2036</v>
      </c>
      <c r="B242" s="101"/>
      <c r="C242" s="108"/>
      <c r="D242" s="109"/>
    </row>
    <row r="243" spans="1:4">
      <c r="A243" s="103">
        <f t="shared" si="5"/>
        <v>2037</v>
      </c>
      <c r="B243" s="101"/>
      <c r="C243" s="108"/>
      <c r="D243" s="109"/>
    </row>
    <row r="244" spans="1:4">
      <c r="A244" s="103">
        <f t="shared" si="5"/>
        <v>2038</v>
      </c>
      <c r="B244" s="101"/>
      <c r="C244" s="108"/>
      <c r="D244" s="109"/>
    </row>
    <row r="245" spans="1:4">
      <c r="A245" s="103">
        <f t="shared" si="5"/>
        <v>2039</v>
      </c>
      <c r="B245" s="101"/>
      <c r="C245" s="108"/>
      <c r="D245" s="109"/>
    </row>
    <row r="246" spans="1:4">
      <c r="A246" s="103">
        <f t="shared" si="5"/>
        <v>2040</v>
      </c>
      <c r="B246" s="101"/>
      <c r="C246" s="108">
        <f>'TE3'!$B61</f>
        <v>0.46055365052034763</v>
      </c>
      <c r="D246" s="107">
        <f>'TE4'!$B33</f>
        <v>0.62876541165027577</v>
      </c>
    </row>
    <row r="247" spans="1:4">
      <c r="A247" s="103">
        <f t="shared" si="5"/>
        <v>2041</v>
      </c>
      <c r="B247" s="101"/>
      <c r="C247" s="108"/>
      <c r="D247" s="109"/>
    </row>
    <row r="248" spans="1:4">
      <c r="A248" s="103">
        <f t="shared" si="5"/>
        <v>2042</v>
      </c>
      <c r="B248" s="101"/>
      <c r="C248" s="108"/>
      <c r="D248" s="109"/>
    </row>
    <row r="249" spans="1:4">
      <c r="A249" s="103">
        <f t="shared" si="5"/>
        <v>2043</v>
      </c>
      <c r="B249" s="101"/>
      <c r="C249" s="108"/>
      <c r="D249" s="109"/>
    </row>
    <row r="250" spans="1:4">
      <c r="A250" s="103">
        <f t="shared" si="5"/>
        <v>2044</v>
      </c>
      <c r="B250" s="101"/>
      <c r="C250" s="108"/>
      <c r="D250" s="109"/>
    </row>
    <row r="251" spans="1:4">
      <c r="A251" s="103">
        <f t="shared" si="5"/>
        <v>2045</v>
      </c>
      <c r="B251" s="101"/>
      <c r="C251" s="108">
        <f>'TE3'!$B66</f>
        <v>0.4602289830828718</v>
      </c>
      <c r="D251" s="107">
        <f>'TE4'!$B38</f>
        <v>0.64103465785035463</v>
      </c>
    </row>
    <row r="252" spans="1:4">
      <c r="A252" s="103">
        <f t="shared" si="5"/>
        <v>2046</v>
      </c>
      <c r="B252" s="101"/>
      <c r="C252" s="108"/>
      <c r="D252" s="109"/>
    </row>
    <row r="253" spans="1:4">
      <c r="A253" s="103">
        <f t="shared" si="5"/>
        <v>2047</v>
      </c>
      <c r="B253" s="101"/>
      <c r="C253" s="108"/>
      <c r="D253" s="109"/>
    </row>
    <row r="254" spans="1:4">
      <c r="A254" s="103">
        <f t="shared" si="5"/>
        <v>2048</v>
      </c>
      <c r="B254" s="101"/>
      <c r="C254" s="108"/>
      <c r="D254" s="109"/>
    </row>
    <row r="255" spans="1:4">
      <c r="A255" s="103">
        <f t="shared" si="5"/>
        <v>2049</v>
      </c>
      <c r="B255" s="101"/>
      <c r="C255" s="108"/>
      <c r="D255" s="109"/>
    </row>
    <row r="256" spans="1:4">
      <c r="A256" s="103">
        <f t="shared" si="5"/>
        <v>2050</v>
      </c>
      <c r="B256" s="101"/>
      <c r="C256" s="108">
        <f>'TE3'!$B71</f>
        <v>0.4600770008826382</v>
      </c>
      <c r="D256" s="107">
        <f>'TE4'!$B43</f>
        <v>0.65257962345436948</v>
      </c>
    </row>
    <row r="257" spans="1:4">
      <c r="A257" s="103">
        <f t="shared" si="5"/>
        <v>2051</v>
      </c>
      <c r="B257" s="101"/>
      <c r="C257" s="108"/>
      <c r="D257" s="109"/>
    </row>
    <row r="258" spans="1:4">
      <c r="A258" s="103">
        <f t="shared" si="5"/>
        <v>2052</v>
      </c>
      <c r="B258" s="101"/>
      <c r="C258" s="108"/>
      <c r="D258" s="109"/>
    </row>
    <row r="259" spans="1:4">
      <c r="A259" s="103">
        <f t="shared" si="5"/>
        <v>2053</v>
      </c>
      <c r="B259" s="101"/>
      <c r="C259" s="108"/>
      <c r="D259" s="109"/>
    </row>
    <row r="260" spans="1:4">
      <c r="A260" s="103">
        <f t="shared" si="5"/>
        <v>2054</v>
      </c>
      <c r="B260" s="101"/>
      <c r="C260" s="108"/>
      <c r="D260" s="109"/>
    </row>
    <row r="261" spans="1:4">
      <c r="A261" s="103">
        <f t="shared" si="5"/>
        <v>2055</v>
      </c>
      <c r="B261" s="101"/>
      <c r="C261" s="108">
        <f>'TE3'!$B76</f>
        <v>0.46006265908115296</v>
      </c>
      <c r="D261" s="107">
        <f>'TE4'!$B48</f>
        <v>0.66342333924030628</v>
      </c>
    </row>
    <row r="262" spans="1:4">
      <c r="A262" s="103">
        <f t="shared" si="5"/>
        <v>2056</v>
      </c>
      <c r="B262" s="101"/>
      <c r="C262" s="108"/>
      <c r="D262" s="109"/>
    </row>
    <row r="263" spans="1:4">
      <c r="A263" s="103">
        <f t="shared" si="5"/>
        <v>2057</v>
      </c>
      <c r="B263" s="101"/>
      <c r="C263" s="108"/>
      <c r="D263" s="109"/>
    </row>
    <row r="264" spans="1:4">
      <c r="A264" s="103">
        <f t="shared" si="5"/>
        <v>2058</v>
      </c>
      <c r="B264" s="101"/>
      <c r="C264" s="108"/>
      <c r="D264" s="109"/>
    </row>
    <row r="265" spans="1:4">
      <c r="A265" s="103">
        <f t="shared" si="5"/>
        <v>2059</v>
      </c>
      <c r="B265" s="101"/>
      <c r="C265" s="108"/>
      <c r="D265" s="109"/>
    </row>
    <row r="266" spans="1:4">
      <c r="A266" s="103">
        <f t="shared" si="5"/>
        <v>2060</v>
      </c>
      <c r="B266" s="101"/>
      <c r="C266" s="108">
        <f>'TE3'!$B81</f>
        <v>0.46015734409857467</v>
      </c>
      <c r="D266" s="107">
        <f>'TE4'!$B53</f>
        <v>0.67359177112901913</v>
      </c>
    </row>
    <row r="267" spans="1:4">
      <c r="A267" s="103">
        <f t="shared" si="5"/>
        <v>2061</v>
      </c>
      <c r="B267" s="101"/>
      <c r="C267" s="108"/>
      <c r="D267" s="109"/>
    </row>
    <row r="268" spans="1:4">
      <c r="A268" s="103">
        <f t="shared" si="5"/>
        <v>2062</v>
      </c>
      <c r="B268" s="101"/>
      <c r="C268" s="108"/>
      <c r="D268" s="109"/>
    </row>
    <row r="269" spans="1:4">
      <c r="A269" s="103">
        <f t="shared" si="5"/>
        <v>2063</v>
      </c>
      <c r="B269" s="101"/>
      <c r="C269" s="108"/>
      <c r="D269" s="109"/>
    </row>
    <row r="270" spans="1:4">
      <c r="A270" s="103">
        <f t="shared" si="5"/>
        <v>2064</v>
      </c>
      <c r="B270" s="101"/>
      <c r="C270" s="108"/>
      <c r="D270" s="109"/>
    </row>
    <row r="271" spans="1:4">
      <c r="A271" s="103">
        <f t="shared" si="5"/>
        <v>2065</v>
      </c>
      <c r="B271" s="101"/>
      <c r="C271" s="108">
        <f>'TE3'!$B86</f>
        <v>0.46033761603831969</v>
      </c>
      <c r="D271" s="107">
        <f>'TE4'!$B58</f>
        <v>0.68311304622226776</v>
      </c>
    </row>
    <row r="272" spans="1:4">
      <c r="A272" s="103">
        <f t="shared" si="5"/>
        <v>2066</v>
      </c>
      <c r="B272" s="101"/>
      <c r="C272" s="108"/>
      <c r="D272" s="109"/>
    </row>
    <row r="273" spans="1:4">
      <c r="A273" s="103">
        <f t="shared" si="5"/>
        <v>2067</v>
      </c>
      <c r="B273" s="101"/>
      <c r="C273" s="108"/>
      <c r="D273" s="109"/>
    </row>
    <row r="274" spans="1:4">
      <c r="A274" s="103">
        <f t="shared" si="5"/>
        <v>2068</v>
      </c>
      <c r="B274" s="101"/>
      <c r="C274" s="108"/>
      <c r="D274" s="109"/>
    </row>
    <row r="275" spans="1:4">
      <c r="A275" s="103">
        <f t="shared" si="5"/>
        <v>2069</v>
      </c>
      <c r="B275" s="101"/>
      <c r="C275" s="108"/>
      <c r="D275" s="109"/>
    </row>
    <row r="276" spans="1:4">
      <c r="A276" s="103">
        <f t="shared" si="5"/>
        <v>2070</v>
      </c>
      <c r="B276" s="101"/>
      <c r="C276" s="108">
        <f>'TE3'!$B91</f>
        <v>0.46058423043640512</v>
      </c>
      <c r="D276" s="107">
        <f>'TE4'!$B63</f>
        <v>0.69201677031840991</v>
      </c>
    </row>
    <row r="277" spans="1:4">
      <c r="A277" s="103">
        <f t="shared" si="5"/>
        <v>2071</v>
      </c>
      <c r="B277" s="101"/>
      <c r="C277" s="108"/>
      <c r="D277" s="109"/>
    </row>
    <row r="278" spans="1:4">
      <c r="A278" s="103">
        <f t="shared" si="5"/>
        <v>2072</v>
      </c>
      <c r="B278" s="101"/>
      <c r="C278" s="108"/>
      <c r="D278" s="109"/>
    </row>
    <row r="279" spans="1:4">
      <c r="A279" s="103">
        <f t="shared" si="5"/>
        <v>2073</v>
      </c>
      <c r="B279" s="101"/>
      <c r="C279" s="108"/>
      <c r="D279" s="109"/>
    </row>
    <row r="280" spans="1:4">
      <c r="A280" s="103">
        <f t="shared" si="5"/>
        <v>2074</v>
      </c>
      <c r="B280" s="101"/>
      <c r="C280" s="108"/>
      <c r="D280" s="109"/>
    </row>
    <row r="281" spans="1:4">
      <c r="A281" s="103">
        <f t="shared" si="5"/>
        <v>2075</v>
      </c>
      <c r="B281" s="101"/>
      <c r="C281" s="108">
        <f>'TE3'!$B96</f>
        <v>0.46088136844925848</v>
      </c>
      <c r="D281" s="107">
        <f>'TE4'!$B68</f>
        <v>0.70033343670164805</v>
      </c>
    </row>
    <row r="282" spans="1:4">
      <c r="A282" s="103">
        <f t="shared" si="5"/>
        <v>2076</v>
      </c>
      <c r="B282" s="101"/>
      <c r="C282" s="108"/>
      <c r="D282" s="109"/>
    </row>
    <row r="283" spans="1:4">
      <c r="A283" s="103">
        <f t="shared" si="5"/>
        <v>2077</v>
      </c>
      <c r="B283" s="101"/>
      <c r="C283" s="108"/>
      <c r="D283" s="109"/>
    </row>
    <row r="284" spans="1:4">
      <c r="A284" s="103">
        <f t="shared" si="5"/>
        <v>2078</v>
      </c>
      <c r="B284" s="101"/>
      <c r="C284" s="108"/>
      <c r="D284" s="109"/>
    </row>
    <row r="285" spans="1:4">
      <c r="A285" s="103">
        <f t="shared" si="5"/>
        <v>2079</v>
      </c>
      <c r="B285" s="101"/>
      <c r="C285" s="108"/>
      <c r="D285" s="109"/>
    </row>
    <row r="286" spans="1:4">
      <c r="A286" s="103">
        <f t="shared" si="5"/>
        <v>2080</v>
      </c>
      <c r="B286" s="101"/>
      <c r="C286" s="108">
        <f>'TE3'!$B101</f>
        <v>0.46121602467978701</v>
      </c>
      <c r="D286" s="107">
        <f>'TE4'!$B73</f>
        <v>0.7080939229453499</v>
      </c>
    </row>
    <row r="287" spans="1:4">
      <c r="A287" s="103">
        <f t="shared" si="5"/>
        <v>2081</v>
      </c>
      <c r="B287" s="101"/>
      <c r="C287" s="108"/>
      <c r="D287" s="109"/>
    </row>
    <row r="288" spans="1:4">
      <c r="A288" s="103">
        <f t="shared" si="5"/>
        <v>2082</v>
      </c>
      <c r="B288" s="101"/>
      <c r="C288" s="108"/>
      <c r="D288" s="109"/>
    </row>
    <row r="289" spans="1:4">
      <c r="A289" s="103">
        <f t="shared" si="5"/>
        <v>2083</v>
      </c>
      <c r="B289" s="101"/>
      <c r="C289" s="108"/>
      <c r="D289" s="109"/>
    </row>
    <row r="290" spans="1:4">
      <c r="A290" s="103">
        <f t="shared" si="5"/>
        <v>2084</v>
      </c>
      <c r="B290" s="101"/>
      <c r="C290" s="108"/>
      <c r="D290" s="109"/>
    </row>
    <row r="291" spans="1:4">
      <c r="A291" s="103">
        <f t="shared" si="5"/>
        <v>2085</v>
      </c>
      <c r="B291" s="101"/>
      <c r="C291" s="108">
        <f>'TE3'!$B106</f>
        <v>0.46157751572513173</v>
      </c>
      <c r="D291" s="107">
        <f>'TE4'!$B78</f>
        <v>0.7153290703149362</v>
      </c>
    </row>
    <row r="292" spans="1:4">
      <c r="A292" s="103">
        <f t="shared" si="5"/>
        <v>2086</v>
      </c>
      <c r="B292" s="101"/>
      <c r="C292" s="108"/>
      <c r="D292" s="109"/>
    </row>
    <row r="293" spans="1:4">
      <c r="A293" s="103">
        <f t="shared" si="5"/>
        <v>2087</v>
      </c>
      <c r="B293" s="101"/>
      <c r="C293" s="108"/>
      <c r="D293" s="109"/>
    </row>
    <row r="294" spans="1:4">
      <c r="A294" s="103">
        <f t="shared" si="5"/>
        <v>2088</v>
      </c>
      <c r="B294" s="101"/>
      <c r="C294" s="108"/>
      <c r="D294" s="109"/>
    </row>
    <row r="295" spans="1:4">
      <c r="A295" s="103">
        <f t="shared" si="5"/>
        <v>2089</v>
      </c>
      <c r="B295" s="101"/>
      <c r="C295" s="108"/>
      <c r="D295" s="109"/>
    </row>
    <row r="296" spans="1:4">
      <c r="A296" s="103">
        <f t="shared" si="5"/>
        <v>2090</v>
      </c>
      <c r="B296" s="101"/>
      <c r="C296" s="108">
        <f>'TE3'!$B111</f>
        <v>0.4619570822653602</v>
      </c>
      <c r="D296" s="107">
        <f>'TE4'!$B83</f>
        <v>0.72206933896458603</v>
      </c>
    </row>
    <row r="297" spans="1:4">
      <c r="A297" s="103">
        <f t="shared" si="5"/>
        <v>2091</v>
      </c>
      <c r="B297" s="101"/>
      <c r="C297" s="108"/>
      <c r="D297" s="109"/>
    </row>
    <row r="298" spans="1:4">
      <c r="A298" s="103">
        <f t="shared" ref="A298:A356" si="6">A297+1</f>
        <v>2092</v>
      </c>
      <c r="B298" s="101"/>
      <c r="C298" s="108"/>
      <c r="D298" s="109"/>
    </row>
    <row r="299" spans="1:4">
      <c r="A299" s="103">
        <f t="shared" si="6"/>
        <v>2093</v>
      </c>
      <c r="B299" s="101"/>
      <c r="C299" s="108"/>
      <c r="D299" s="109"/>
    </row>
    <row r="300" spans="1:4">
      <c r="A300" s="103">
        <f t="shared" si="6"/>
        <v>2094</v>
      </c>
      <c r="B300" s="101"/>
      <c r="C300" s="108"/>
      <c r="D300" s="109"/>
    </row>
    <row r="301" spans="1:4">
      <c r="A301" s="103">
        <f t="shared" si="6"/>
        <v>2095</v>
      </c>
      <c r="B301" s="101"/>
      <c r="C301" s="108">
        <f>'TE3'!$B116</f>
        <v>0.46234756443149749</v>
      </c>
      <c r="D301" s="107">
        <f>'TE4'!$B88</f>
        <v>0.7283445313525222</v>
      </c>
    </row>
    <row r="302" spans="1:4">
      <c r="A302" s="103">
        <f t="shared" si="6"/>
        <v>2096</v>
      </c>
      <c r="B302" s="101"/>
      <c r="C302" s="108"/>
      <c r="D302" s="109"/>
    </row>
    <row r="303" spans="1:4">
      <c r="A303" s="103">
        <f t="shared" si="6"/>
        <v>2097</v>
      </c>
      <c r="B303" s="101"/>
      <c r="C303" s="108"/>
      <c r="D303" s="109"/>
    </row>
    <row r="304" spans="1:4">
      <c r="A304" s="103">
        <f t="shared" si="6"/>
        <v>2098</v>
      </c>
      <c r="B304" s="101"/>
      <c r="C304" s="108"/>
      <c r="D304" s="109"/>
    </row>
    <row r="305" spans="1:4">
      <c r="A305" s="103">
        <f t="shared" si="6"/>
        <v>2099</v>
      </c>
      <c r="B305" s="101"/>
      <c r="C305" s="108"/>
      <c r="D305" s="109"/>
    </row>
    <row r="306" spans="1:4">
      <c r="A306" s="103">
        <f t="shared" si="6"/>
        <v>2100</v>
      </c>
      <c r="B306" s="101"/>
      <c r="C306" s="108">
        <f>'TE3'!$B121</f>
        <v>0.46274313517050897</v>
      </c>
      <c r="D306" s="107">
        <f>'TE4'!$B93</f>
        <v>0.73418357601603657</v>
      </c>
    </row>
    <row r="307" spans="1:4">
      <c r="A307" s="103">
        <f t="shared" si="6"/>
        <v>2101</v>
      </c>
      <c r="B307" s="101"/>
      <c r="C307" s="108"/>
      <c r="D307" s="109"/>
    </row>
    <row r="308" spans="1:4">
      <c r="A308" s="103">
        <f t="shared" si="6"/>
        <v>2102</v>
      </c>
      <c r="B308" s="101"/>
      <c r="C308" s="108"/>
      <c r="D308" s="109"/>
    </row>
    <row r="309" spans="1:4">
      <c r="A309" s="103">
        <f t="shared" si="6"/>
        <v>2103</v>
      </c>
      <c r="B309" s="101"/>
      <c r="C309" s="108"/>
      <c r="D309" s="109"/>
    </row>
    <row r="310" spans="1:4">
      <c r="A310" s="103">
        <f t="shared" si="6"/>
        <v>2104</v>
      </c>
      <c r="B310" s="101"/>
      <c r="C310" s="108"/>
      <c r="D310" s="109"/>
    </row>
    <row r="311" spans="1:4">
      <c r="A311" s="103">
        <f t="shared" si="6"/>
        <v>2105</v>
      </c>
      <c r="B311" s="101"/>
      <c r="C311" s="108">
        <f>'TE3'!$B126</f>
        <v>0.46313907995044684</v>
      </c>
      <c r="D311" s="107">
        <f>'TE4'!$B98</f>
        <v>0.73961436392730595</v>
      </c>
    </row>
    <row r="312" spans="1:4">
      <c r="A312" s="103">
        <f t="shared" si="6"/>
        <v>2106</v>
      </c>
      <c r="B312" s="101"/>
      <c r="C312" s="108"/>
      <c r="D312" s="109"/>
    </row>
    <row r="313" spans="1:4">
      <c r="A313" s="103">
        <f t="shared" si="6"/>
        <v>2107</v>
      </c>
      <c r="B313" s="101"/>
      <c r="C313" s="108"/>
      <c r="D313" s="109"/>
    </row>
    <row r="314" spans="1:4">
      <c r="A314" s="103">
        <f t="shared" si="6"/>
        <v>2108</v>
      </c>
      <c r="B314" s="101"/>
      <c r="C314" s="108"/>
      <c r="D314" s="109"/>
    </row>
    <row r="315" spans="1:4">
      <c r="A315" s="103">
        <f t="shared" si="6"/>
        <v>2109</v>
      </c>
      <c r="B315" s="101"/>
      <c r="C315" s="108"/>
      <c r="D315" s="109"/>
    </row>
    <row r="316" spans="1:4">
      <c r="A316" s="103">
        <f t="shared" si="6"/>
        <v>2110</v>
      </c>
      <c r="B316" s="101"/>
      <c r="C316" s="108">
        <f>'TE3'!$B131</f>
        <v>0.46353161381860986</v>
      </c>
      <c r="D316" s="107">
        <f>'TE4'!$B103</f>
        <v>0.7446636299891497</v>
      </c>
    </row>
    <row r="317" spans="1:4">
      <c r="A317" s="103">
        <f t="shared" si="6"/>
        <v>2111</v>
      </c>
      <c r="B317" s="101"/>
      <c r="C317" s="108"/>
      <c r="D317" s="109"/>
    </row>
    <row r="318" spans="1:4">
      <c r="A318" s="103">
        <f t="shared" si="6"/>
        <v>2112</v>
      </c>
      <c r="B318" s="101"/>
      <c r="C318" s="108"/>
      <c r="D318" s="109"/>
    </row>
    <row r="319" spans="1:4">
      <c r="A319" s="103">
        <f t="shared" si="6"/>
        <v>2113</v>
      </c>
      <c r="B319" s="101"/>
      <c r="C319" s="108"/>
      <c r="D319" s="109"/>
    </row>
    <row r="320" spans="1:4">
      <c r="A320" s="103">
        <f t="shared" si="6"/>
        <v>2114</v>
      </c>
      <c r="B320" s="101"/>
      <c r="C320" s="108"/>
      <c r="D320" s="109"/>
    </row>
    <row r="321" spans="1:4">
      <c r="A321" s="103">
        <f t="shared" si="6"/>
        <v>2115</v>
      </c>
      <c r="B321" s="101"/>
      <c r="C321" s="108">
        <f>'TE3'!$B136</f>
        <v>0.4639177288123808</v>
      </c>
      <c r="D321" s="107">
        <f>'TE4'!$B108</f>
        <v>0.74935687273912455</v>
      </c>
    </row>
    <row r="322" spans="1:4">
      <c r="A322" s="103">
        <f t="shared" si="6"/>
        <v>2116</v>
      </c>
      <c r="B322" s="101"/>
      <c r="C322" s="108"/>
      <c r="D322" s="109"/>
    </row>
    <row r="323" spans="1:4">
      <c r="A323" s="103">
        <f t="shared" si="6"/>
        <v>2117</v>
      </c>
      <c r="B323" s="101"/>
      <c r="C323" s="108"/>
      <c r="D323" s="109"/>
    </row>
    <row r="324" spans="1:4">
      <c r="A324" s="103">
        <f t="shared" si="6"/>
        <v>2118</v>
      </c>
      <c r="B324" s="101"/>
      <c r="C324" s="108"/>
      <c r="D324" s="109"/>
    </row>
    <row r="325" spans="1:4">
      <c r="A325" s="103">
        <f t="shared" si="6"/>
        <v>2119</v>
      </c>
      <c r="B325" s="101"/>
      <c r="C325" s="108"/>
      <c r="D325" s="109"/>
    </row>
    <row r="326" spans="1:4">
      <c r="A326" s="103">
        <f t="shared" si="6"/>
        <v>2120</v>
      </c>
      <c r="B326" s="101"/>
      <c r="C326" s="108">
        <f>'TE3'!$B141</f>
        <v>0.46429506621633532</v>
      </c>
      <c r="D326" s="107">
        <f>'TE4'!$B113</f>
        <v>0.7537183059413709</v>
      </c>
    </row>
    <row r="327" spans="1:4">
      <c r="A327" s="103">
        <f t="shared" si="6"/>
        <v>2121</v>
      </c>
      <c r="B327" s="101"/>
      <c r="C327" s="108"/>
      <c r="D327" s="109"/>
    </row>
    <row r="328" spans="1:4">
      <c r="A328" s="103">
        <f t="shared" si="6"/>
        <v>2122</v>
      </c>
      <c r="B328" s="101"/>
      <c r="C328" s="108"/>
      <c r="D328" s="109"/>
    </row>
    <row r="329" spans="1:4">
      <c r="A329" s="103">
        <f t="shared" si="6"/>
        <v>2123</v>
      </c>
      <c r="B329" s="101"/>
      <c r="C329" s="108"/>
      <c r="D329" s="109"/>
    </row>
    <row r="330" spans="1:4">
      <c r="A330" s="103">
        <f t="shared" si="6"/>
        <v>2124</v>
      </c>
      <c r="B330" s="101"/>
      <c r="C330" s="108"/>
      <c r="D330" s="109"/>
    </row>
    <row r="331" spans="1:4">
      <c r="A331" s="103">
        <f t="shared" si="6"/>
        <v>2125</v>
      </c>
      <c r="B331" s="101"/>
      <c r="C331" s="108">
        <f>'TE3'!$B146</f>
        <v>0.46466180929376821</v>
      </c>
      <c r="D331" s="107">
        <f>'TE4'!$B118</f>
        <v>0.75777083640506548</v>
      </c>
    </row>
    <row r="332" spans="1:4">
      <c r="A332" s="103">
        <f t="shared" si="6"/>
        <v>2126</v>
      </c>
      <c r="B332" s="101"/>
      <c r="C332" s="108"/>
      <c r="D332" s="109"/>
    </row>
    <row r="333" spans="1:4">
      <c r="A333" s="103">
        <f t="shared" si="6"/>
        <v>2127</v>
      </c>
      <c r="B333" s="101"/>
      <c r="C333" s="108"/>
      <c r="D333" s="109"/>
    </row>
    <row r="334" spans="1:4">
      <c r="A334" s="103">
        <f t="shared" si="6"/>
        <v>2128</v>
      </c>
      <c r="B334" s="101"/>
      <c r="C334" s="108"/>
      <c r="D334" s="109"/>
    </row>
    <row r="335" spans="1:4">
      <c r="A335" s="103">
        <f t="shared" si="6"/>
        <v>2129</v>
      </c>
      <c r="B335" s="101"/>
      <c r="C335" s="108"/>
      <c r="D335" s="109"/>
    </row>
    <row r="336" spans="1:4">
      <c r="A336" s="103">
        <f t="shared" si="6"/>
        <v>2130</v>
      </c>
      <c r="B336" s="101"/>
      <c r="C336" s="108">
        <f>'TE3'!$B151</f>
        <v>0.46501659299077347</v>
      </c>
      <c r="D336" s="107">
        <f>'TE4'!$B123</f>
        <v>0.76153606303670007</v>
      </c>
    </row>
    <row r="337" spans="1:4">
      <c r="A337" s="103">
        <f t="shared" si="6"/>
        <v>2131</v>
      </c>
      <c r="B337" s="101"/>
      <c r="C337" s="108"/>
      <c r="D337" s="109"/>
    </row>
    <row r="338" spans="1:4">
      <c r="A338" s="103">
        <f t="shared" si="6"/>
        <v>2132</v>
      </c>
      <c r="B338" s="101"/>
      <c r="C338" s="108"/>
      <c r="D338" s="109"/>
    </row>
    <row r="339" spans="1:4">
      <c r="A339" s="103">
        <f t="shared" si="6"/>
        <v>2133</v>
      </c>
      <c r="B339" s="101"/>
      <c r="C339" s="108"/>
      <c r="D339" s="109"/>
    </row>
    <row r="340" spans="1:4">
      <c r="A340" s="103">
        <f t="shared" si="6"/>
        <v>2134</v>
      </c>
      <c r="B340" s="101"/>
      <c r="C340" s="108"/>
      <c r="D340" s="109"/>
    </row>
    <row r="341" spans="1:4">
      <c r="A341" s="103">
        <f t="shared" si="6"/>
        <v>2135</v>
      </c>
      <c r="B341" s="101"/>
      <c r="C341" s="108">
        <f>'TE3'!$B156</f>
        <v>0.46535842778446063</v>
      </c>
      <c r="D341" s="107">
        <f>'TE4'!$B128</f>
        <v>0.76503429278279012</v>
      </c>
    </row>
    <row r="342" spans="1:4">
      <c r="A342" s="103">
        <f t="shared" si="6"/>
        <v>2136</v>
      </c>
      <c r="B342" s="101"/>
      <c r="C342" s="108"/>
      <c r="D342" s="109"/>
    </row>
    <row r="343" spans="1:4">
      <c r="A343" s="103">
        <f t="shared" si="6"/>
        <v>2137</v>
      </c>
      <c r="B343" s="101"/>
      <c r="C343" s="108"/>
      <c r="D343" s="109"/>
    </row>
    <row r="344" spans="1:4">
      <c r="A344" s="103">
        <f t="shared" si="6"/>
        <v>2138</v>
      </c>
      <c r="B344" s="101"/>
      <c r="C344" s="108"/>
      <c r="D344" s="109"/>
    </row>
    <row r="345" spans="1:4">
      <c r="A345" s="103">
        <f t="shared" si="6"/>
        <v>2139</v>
      </c>
      <c r="B345" s="101"/>
      <c r="C345" s="108"/>
      <c r="D345" s="109"/>
    </row>
    <row r="346" spans="1:4">
      <c r="A346" s="103">
        <f t="shared" si="6"/>
        <v>2140</v>
      </c>
      <c r="B346" s="101"/>
      <c r="C346" s="108">
        <f>'TE3'!$B161</f>
        <v>0.46568663537299732</v>
      </c>
      <c r="D346" s="107">
        <f>'TE4'!$B133</f>
        <v>0.76828456973140469</v>
      </c>
    </row>
    <row r="347" spans="1:4">
      <c r="A347" s="103">
        <f t="shared" si="6"/>
        <v>2141</v>
      </c>
      <c r="B347" s="101"/>
      <c r="C347" s="108"/>
      <c r="D347" s="109"/>
    </row>
    <row r="348" spans="1:4">
      <c r="A348" s="103">
        <f t="shared" si="6"/>
        <v>2142</v>
      </c>
      <c r="B348" s="101"/>
      <c r="C348" s="108"/>
      <c r="D348" s="109"/>
    </row>
    <row r="349" spans="1:4">
      <c r="A349" s="103">
        <f t="shared" si="6"/>
        <v>2143</v>
      </c>
      <c r="B349" s="101"/>
      <c r="C349" s="108"/>
      <c r="D349" s="109"/>
    </row>
    <row r="350" spans="1:4">
      <c r="A350" s="103">
        <f t="shared" si="6"/>
        <v>2144</v>
      </c>
      <c r="B350" s="101"/>
      <c r="C350" s="108"/>
      <c r="D350" s="109"/>
    </row>
    <row r="351" spans="1:4">
      <c r="A351" s="103">
        <f t="shared" si="6"/>
        <v>2145</v>
      </c>
      <c r="B351" s="101"/>
      <c r="C351" s="108">
        <f>'TE3'!$B166</f>
        <v>0.46600079431986324</v>
      </c>
      <c r="D351" s="107">
        <f>'TE4'!$B138</f>
        <v>0.77130471420373781</v>
      </c>
    </row>
    <row r="352" spans="1:4">
      <c r="A352" s="103">
        <f t="shared" si="6"/>
        <v>2146</v>
      </c>
      <c r="B352" s="101"/>
      <c r="C352" s="108"/>
      <c r="D352" s="109"/>
    </row>
    <row r="353" spans="1:4">
      <c r="A353" s="103">
        <f t="shared" si="6"/>
        <v>2147</v>
      </c>
      <c r="B353" s="101"/>
      <c r="C353" s="108"/>
      <c r="D353" s="109"/>
    </row>
    <row r="354" spans="1:4">
      <c r="A354" s="103">
        <f t="shared" si="6"/>
        <v>2148</v>
      </c>
      <c r="B354" s="101"/>
      <c r="C354" s="108"/>
      <c r="D354" s="109"/>
    </row>
    <row r="355" spans="1:4">
      <c r="A355" s="103">
        <f t="shared" si="6"/>
        <v>2149</v>
      </c>
      <c r="B355" s="101"/>
      <c r="C355" s="108"/>
      <c r="D355" s="109"/>
    </row>
    <row r="356" spans="1:4" ht="15.75" thickBot="1">
      <c r="A356" s="110">
        <f t="shared" si="6"/>
        <v>2150</v>
      </c>
      <c r="B356" s="111"/>
      <c r="C356" s="112">
        <f>'TE3'!$B171</f>
        <v>0.46630069409441466</v>
      </c>
      <c r="D356" s="113">
        <f>'TE4'!$B143</f>
        <v>0.77411136917494328</v>
      </c>
    </row>
  </sheetData>
  <mergeCells count="1">
    <mergeCell ref="A3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4</vt:i4>
      </vt:variant>
    </vt:vector>
  </HeadingPairs>
  <TitlesOfParts>
    <vt:vector size="11" baseType="lpstr">
      <vt:lpstr>Index</vt:lpstr>
      <vt:lpstr>TE1</vt:lpstr>
      <vt:lpstr>TE2</vt:lpstr>
      <vt:lpstr>TE3</vt:lpstr>
      <vt:lpstr>TE4</vt:lpstr>
      <vt:lpstr>TE5</vt:lpstr>
      <vt:lpstr>Dataseries</vt:lpstr>
      <vt:lpstr>FE1</vt:lpstr>
      <vt:lpstr>FE2</vt:lpstr>
      <vt:lpstr>FE3</vt:lpstr>
      <vt:lpstr>FE4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2017-02-03T11:44:57Z</dcterms:modified>
</cp:coreProperties>
</file>