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chartsheets/sheet8.xml" ContentType="application/vnd.openxmlformats-officedocument.spreadsheetml.chartsheet+xml"/>
  <Override PartName="/xl/chartsheets/sheet9.xml" ContentType="application/vnd.openxmlformats-officedocument.spreadsheetml.chartsheet+xml"/>
  <Override PartName="/xl/chartsheets/sheet10.xml" ContentType="application/vnd.openxmlformats-officedocument.spreadsheetml.chartsheet+xml"/>
  <Override PartName="/xl/chartsheets/sheet11.xml" ContentType="application/vnd.openxmlformats-officedocument.spreadsheetml.chartsheet+xml"/>
  <Override PartName="/xl/chartsheets/sheet12.xml" ContentType="application/vnd.openxmlformats-officedocument.spreadsheetml.chartsheet+xml"/>
  <Override PartName="/xl/chartsheets/sheet13.xml" ContentType="application/vnd.openxmlformats-officedocument.spreadsheetml.chartsheet+xml"/>
  <Override PartName="/xl/chartsheets/sheet14.xml" ContentType="application/vnd.openxmlformats-officedocument.spreadsheetml.chartsheet+xml"/>
  <Override PartName="/xl/chartsheets/sheet15.xml" ContentType="application/vnd.openxmlformats-officedocument.spreadsheetml.chartsheet+xml"/>
  <Override PartName="/xl/chartsheets/sheet16.xml" ContentType="application/vnd.openxmlformats-officedocument.spreadsheetml.chartsheet+xml"/>
  <Override PartName="/xl/chartsheets/sheet17.xml" ContentType="application/vnd.openxmlformats-officedocument.spreadsheetml.chartsheet+xml"/>
  <Override PartName="/xl/chartsheets/sheet18.xml" ContentType="application/vnd.openxmlformats-officedocument.spreadsheetml.chartsheet+xml"/>
  <Override PartName="/xl/chartsheets/sheet19.xml" ContentType="application/vnd.openxmlformats-officedocument.spreadsheetml.chartsheet+xml"/>
  <Override PartName="/xl/chartsheets/sheet20.xml" ContentType="application/vnd.openxmlformats-officedocument.spreadsheetml.chartsheet+xml"/>
  <Override PartName="/xl/chartsheets/sheet21.xml" ContentType="application/vnd.openxmlformats-officedocument.spreadsheetml.chartsheet+xml"/>
  <Override PartName="/xl/chartsheets/sheet22.xml" ContentType="application/vnd.openxmlformats-officedocument.spreadsheetml.chartsheet+xml"/>
  <Override PartName="/xl/chartsheets/sheet23.xml" ContentType="application/vnd.openxmlformats-officedocument.spreadsheetml.chartsheet+xml"/>
  <Override PartName="/xl/chartsheets/sheet24.xml" ContentType="application/vnd.openxmlformats-officedocument.spreadsheetml.chartsheet+xml"/>
  <Override PartName="/xl/chartsheets/sheet25.xml" ContentType="application/vnd.openxmlformats-officedocument.spreadsheetml.chartsheet+xml"/>
  <Override PartName="/xl/chartsheets/sheet26.xml" ContentType="application/vnd.openxmlformats-officedocument.spreadsheetml.chart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5.xml" ContentType="application/vnd.openxmlformats-officedocument.drawingml.chart+xml"/>
  <Override PartName="/xl/drawings/drawing10.xml" ContentType="application/vnd.openxmlformats-officedocument.drawing+xml"/>
  <Override PartName="/xl/charts/chart6.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7.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8.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harts/chart9.xml" ContentType="application/vnd.openxmlformats-officedocument.drawingml.chart+xml"/>
  <Override PartName="/xl/drawings/drawing17.xml" ContentType="application/vnd.openxmlformats-officedocument.drawingml.chartshapes+xml"/>
  <Override PartName="/xl/drawings/drawing18.xml" ContentType="application/vnd.openxmlformats-officedocument.drawing+xml"/>
  <Override PartName="/xl/charts/chart10.xml" ContentType="application/vnd.openxmlformats-officedocument.drawingml.chart+xml"/>
  <Override PartName="/xl/drawings/drawing19.xml" ContentType="application/vnd.openxmlformats-officedocument.drawingml.chartshapes+xml"/>
  <Override PartName="/xl/drawings/drawing20.xml" ContentType="application/vnd.openxmlformats-officedocument.drawing+xml"/>
  <Override PartName="/xl/charts/chart11.xml" ContentType="application/vnd.openxmlformats-officedocument.drawingml.chart+xml"/>
  <Override PartName="/xl/drawings/drawing21.xml" ContentType="application/vnd.openxmlformats-officedocument.drawingml.chartshapes+xml"/>
  <Override PartName="/xl/drawings/drawing22.xml" ContentType="application/vnd.openxmlformats-officedocument.drawing+xml"/>
  <Override PartName="/xl/charts/chart12.xml" ContentType="application/vnd.openxmlformats-officedocument.drawingml.chart+xml"/>
  <Override PartName="/xl/theme/themeOverride1.xml" ContentType="application/vnd.openxmlformats-officedocument.themeOverride+xml"/>
  <Override PartName="/xl/drawings/drawing23.xml" ContentType="application/vnd.openxmlformats-officedocument.drawingml.chartshapes+xml"/>
  <Override PartName="/xl/drawings/drawing24.xml" ContentType="application/vnd.openxmlformats-officedocument.drawing+xml"/>
  <Override PartName="/xl/charts/chart13.xml" ContentType="application/vnd.openxmlformats-officedocument.drawingml.chart+xml"/>
  <Override PartName="/xl/theme/themeOverride2.xml" ContentType="application/vnd.openxmlformats-officedocument.themeOverride+xml"/>
  <Override PartName="/xl/drawings/drawing25.xml" ContentType="application/vnd.openxmlformats-officedocument.drawingml.chartshapes+xml"/>
  <Override PartName="/xl/drawings/drawing26.xml" ContentType="application/vnd.openxmlformats-officedocument.drawing+xml"/>
  <Override PartName="/xl/charts/chart14.xml" ContentType="application/vnd.openxmlformats-officedocument.drawingml.chart+xml"/>
  <Override PartName="/xl/theme/themeOverride3.xml" ContentType="application/vnd.openxmlformats-officedocument.themeOverride+xml"/>
  <Override PartName="/xl/drawings/drawing27.xml" ContentType="application/vnd.openxmlformats-officedocument.drawingml.chartshapes+xml"/>
  <Override PartName="/xl/drawings/drawing28.xml" ContentType="application/vnd.openxmlformats-officedocument.drawing+xml"/>
  <Override PartName="/xl/charts/chart15.xml" ContentType="application/vnd.openxmlformats-officedocument.drawingml.chart+xml"/>
  <Override PartName="/xl/theme/themeOverride4.xml" ContentType="application/vnd.openxmlformats-officedocument.themeOverride+xml"/>
  <Override PartName="/xl/drawings/drawing29.xml" ContentType="application/vnd.openxmlformats-officedocument.drawingml.chartshapes+xml"/>
  <Override PartName="/xl/drawings/drawing30.xml" ContentType="application/vnd.openxmlformats-officedocument.drawing+xml"/>
  <Override PartName="/xl/charts/chart16.xml" ContentType="application/vnd.openxmlformats-officedocument.drawingml.chart+xml"/>
  <Override PartName="/xl/drawings/drawing31.xml" ContentType="application/vnd.openxmlformats-officedocument.drawingml.chartshapes+xml"/>
  <Override PartName="/xl/drawings/drawing32.xml" ContentType="application/vnd.openxmlformats-officedocument.drawing+xml"/>
  <Override PartName="/xl/charts/chart17.xml" ContentType="application/vnd.openxmlformats-officedocument.drawingml.chart+xml"/>
  <Override PartName="/xl/drawings/drawing33.xml" ContentType="application/vnd.openxmlformats-officedocument.drawingml.chartshapes+xml"/>
  <Override PartName="/xl/drawings/drawing34.xml" ContentType="application/vnd.openxmlformats-officedocument.drawing+xml"/>
  <Override PartName="/xl/charts/chart18.xml" ContentType="application/vnd.openxmlformats-officedocument.drawingml.chart+xml"/>
  <Override PartName="/xl/drawings/drawing35.xml" ContentType="application/vnd.openxmlformats-officedocument.drawingml.chartshapes+xml"/>
  <Override PartName="/xl/drawings/drawing36.xml" ContentType="application/vnd.openxmlformats-officedocument.drawing+xml"/>
  <Override PartName="/xl/charts/chart19.xml" ContentType="application/vnd.openxmlformats-officedocument.drawingml.chart+xml"/>
  <Override PartName="/xl/drawings/drawing37.xml" ContentType="application/vnd.openxmlformats-officedocument.drawingml.chartshapes+xml"/>
  <Override PartName="/xl/drawings/drawing38.xml" ContentType="application/vnd.openxmlformats-officedocument.drawing+xml"/>
  <Override PartName="/xl/charts/chart20.xml" ContentType="application/vnd.openxmlformats-officedocument.drawingml.chart+xml"/>
  <Override PartName="/xl/drawings/drawing39.xml" ContentType="application/vnd.openxmlformats-officedocument.drawingml.chartshapes+xml"/>
  <Override PartName="/xl/drawings/drawing40.xml" ContentType="application/vnd.openxmlformats-officedocument.drawing+xml"/>
  <Override PartName="/xl/charts/chart21.xml" ContentType="application/vnd.openxmlformats-officedocument.drawingml.chart+xml"/>
  <Override PartName="/xl/drawings/drawing41.xml" ContentType="application/vnd.openxmlformats-officedocument.drawingml.chartshapes+xml"/>
  <Override PartName="/xl/drawings/drawing42.xml" ContentType="application/vnd.openxmlformats-officedocument.drawing+xml"/>
  <Override PartName="/xl/charts/chart22.xml" ContentType="application/vnd.openxmlformats-officedocument.drawingml.chart+xml"/>
  <Override PartName="/xl/drawings/drawing43.xml" ContentType="application/vnd.openxmlformats-officedocument.drawingml.chartshapes+xml"/>
  <Override PartName="/xl/drawings/drawing44.xml" ContentType="application/vnd.openxmlformats-officedocument.drawing+xml"/>
  <Override PartName="/xl/charts/chart23.xml" ContentType="application/vnd.openxmlformats-officedocument.drawingml.chart+xml"/>
  <Override PartName="/xl/drawings/drawing45.xml" ContentType="application/vnd.openxmlformats-officedocument.drawingml.chartshapes+xml"/>
  <Override PartName="/xl/drawings/drawing46.xml" ContentType="application/vnd.openxmlformats-officedocument.drawing+xml"/>
  <Override PartName="/xl/charts/chart24.xml" ContentType="application/vnd.openxmlformats-officedocument.drawingml.chart+xml"/>
  <Override PartName="/xl/theme/themeOverride5.xml" ContentType="application/vnd.openxmlformats-officedocument.themeOverride+xml"/>
  <Override PartName="/xl/drawings/drawing47.xml" ContentType="application/vnd.openxmlformats-officedocument.drawingml.chartshapes+xml"/>
  <Override PartName="/xl/drawings/drawing48.xml" ContentType="application/vnd.openxmlformats-officedocument.drawing+xml"/>
  <Override PartName="/xl/charts/chart25.xml" ContentType="application/vnd.openxmlformats-officedocument.drawingml.chart+xml"/>
  <Override PartName="/xl/drawings/drawing49.xml" ContentType="application/vnd.openxmlformats-officedocument.drawingml.chartshapes+xml"/>
  <Override PartName="/xl/drawings/drawing50.xml" ContentType="application/vnd.openxmlformats-officedocument.drawing+xml"/>
  <Override PartName="/xl/charts/chart26.xml" ContentType="application/vnd.openxmlformats-officedocument.drawingml.chart+xml"/>
  <Override PartName="/xl/drawings/drawing5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autoCompressPictures="0" defaultThemeVersion="124226"/>
  <mc:AlternateContent xmlns:mc="http://schemas.openxmlformats.org/markup-compatibility/2006">
    <mc:Choice Requires="x15">
      <x15ac:absPath xmlns:x15ac="http://schemas.microsoft.com/office/spreadsheetml/2010/11/ac" url="C:\Users\John\Dropbox\WIDFrance\Papers\GGP2016Wealth\"/>
    </mc:Choice>
  </mc:AlternateContent>
  <bookViews>
    <workbookView xWindow="15" yWindow="-45" windowWidth="13860" windowHeight="8685"/>
  </bookViews>
  <sheets>
    <sheet name="Index" sheetId="13" r:id="rId1"/>
    <sheet name="T1" sheetId="24" r:id="rId2"/>
    <sheet name="T2" sheetId="40" r:id="rId3"/>
    <sheet name="F1" sheetId="28" r:id="rId4"/>
    <sheet name="F2" sheetId="102" r:id="rId5"/>
    <sheet name="F3" sheetId="100" r:id="rId6"/>
    <sheet name="F4" sheetId="101" r:id="rId7"/>
    <sheet name="F5" sheetId="25" r:id="rId8"/>
    <sheet name="F6" sheetId="27" r:id="rId9"/>
    <sheet name="F7" sheetId="26" r:id="rId10"/>
    <sheet name="F8" sheetId="38" r:id="rId11"/>
    <sheet name="F9" sheetId="78" r:id="rId12"/>
    <sheet name="F10" sheetId="71" r:id="rId13"/>
    <sheet name="F11" sheetId="74" r:id="rId14"/>
    <sheet name="F12" sheetId="58" r:id="rId15"/>
    <sheet name="F13" sheetId="79" r:id="rId16"/>
    <sheet name="F14" sheetId="98" r:id="rId17"/>
    <sheet name="F15" sheetId="62" r:id="rId18"/>
    <sheet name="F16" sheetId="99" r:id="rId19"/>
    <sheet name="F17" sheetId="23" r:id="rId20"/>
    <sheet name="FSlides1" sheetId="75" r:id="rId21"/>
    <sheet name="FSlides2" sheetId="76" r:id="rId22"/>
    <sheet name="FSlides3" sheetId="77" r:id="rId23"/>
    <sheet name="FSlides4" sheetId="70" r:id="rId24"/>
    <sheet name="FSlides5" sheetId="72" r:id="rId25"/>
    <sheet name="FSlides6" sheetId="73" r:id="rId26"/>
    <sheet name="FSlides7" sheetId="31" r:id="rId27"/>
    <sheet name="FSlides8" sheetId="68" r:id="rId28"/>
    <sheet name="FSlides9" sheetId="69" r:id="rId29"/>
    <sheet name="DataSeries" sheetId="7" r:id="rId30"/>
  </sheets>
  <externalReferences>
    <externalReference r:id="rId31"/>
    <externalReference r:id="rId32"/>
  </externalReferences>
  <definedNames>
    <definedName name="column_head">#REF!</definedName>
    <definedName name="column_headings">#REF!</definedName>
    <definedName name="column_numbers">#REF!</definedName>
    <definedName name="data">#REF!</definedName>
    <definedName name="data2">#REF!</definedName>
    <definedName name="Diag">#REF!,#REF!</definedName>
    <definedName name="ea_flux">#REF!</definedName>
    <definedName name="Equilibre">#REF!</definedName>
    <definedName name="females">'[1]rba table'!$I$10:$I$49</definedName>
    <definedName name="fig4b">#REF!</definedName>
    <definedName name="fmtr">#REF!</definedName>
    <definedName name="footno">#REF!</definedName>
    <definedName name="footnotes">#REF!</definedName>
    <definedName name="footnotes2">#REF!</definedName>
    <definedName name="GEOG9703">#REF!</definedName>
    <definedName name="HTML_CodePage" hidden="1">1252</definedName>
    <definedName name="HTML_Control" hidden="1">{"'swa xoffs'!$A$4:$Q$37"}</definedName>
    <definedName name="HTML_Description" hidden="1">""</definedName>
    <definedName name="HTML_Email" hidden="1">""</definedName>
    <definedName name="HTML_Header" hidden="1">"Sheet1"</definedName>
    <definedName name="HTML_LastUpdate" hidden="1">"9/24/98"</definedName>
    <definedName name="HTML_LineAfter" hidden="1">FALSE</definedName>
    <definedName name="HTML_LineBefore" hidden="1">FALSE</definedName>
    <definedName name="HTML_Name" hidden="1">"Dweb"</definedName>
    <definedName name="HTML_OBDlg2" hidden="1">TRUE</definedName>
    <definedName name="HTML_OBDlg4" hidden="1">TRUE</definedName>
    <definedName name="HTML_OS" hidden="1">0</definedName>
    <definedName name="HTML_PathFile" hidden="1">"U:\data zone\datazone98\TEST\datazone\swaxoffs.html"</definedName>
    <definedName name="HTML_Title" hidden="1">"Book2"</definedName>
    <definedName name="males">'[1]rba table'!$C$10:$C$49</definedName>
    <definedName name="PIB">#REF!</definedName>
    <definedName name="_xlnm.Print_Area" localSheetId="1">'T1'!$A$2:$E$19</definedName>
    <definedName name="_xlnm.Print_Area" localSheetId="2">'T2'!$A$4:$D$25</definedName>
    <definedName name="Rentflag">IF([2]Comparison!$B$7,"","not ")</definedName>
    <definedName name="ressources">#REF!</definedName>
    <definedName name="rpflux">#REF!</definedName>
    <definedName name="rptof">#REF!</definedName>
    <definedName name="spanners_level1">#REF!</definedName>
    <definedName name="spanners_level2">#REF!</definedName>
    <definedName name="spanners_level3">#REF!</definedName>
    <definedName name="spanners_level4">#REF!</definedName>
    <definedName name="spanners_level5">#REF!</definedName>
    <definedName name="spanners_levelV">#REF!</definedName>
    <definedName name="spanners_levelX">#REF!</definedName>
    <definedName name="spanners_levelY">#REF!</definedName>
    <definedName name="spanners_levelZ">#REF!</definedName>
    <definedName name="stub_lines">#REF!</definedName>
    <definedName name="temp">#REF!</definedName>
    <definedName name="titles">#REF!</definedName>
    <definedName name="totals">#REF!</definedName>
    <definedName name="tt">#REF!</definedName>
    <definedName name="xxx">#REF!</definedName>
    <definedName name="Year">[2]Output!$C$4:$C$38</definedName>
    <definedName name="YearLabel">[2]Output!$B$15</definedName>
  </definedNames>
  <calcPr calcId="152511" concurrentCalc="0"/>
</workbook>
</file>

<file path=xl/calcChain.xml><?xml version="1.0" encoding="utf-8"?>
<calcChain xmlns="http://schemas.openxmlformats.org/spreadsheetml/2006/main">
  <c r="D6" i="24" l="1"/>
  <c r="B6" i="24"/>
  <c r="DA119" i="7"/>
  <c r="DA120" i="7"/>
  <c r="CW119" i="7"/>
  <c r="CW120" i="7"/>
  <c r="CM220" i="7"/>
  <c r="CO220" i="7"/>
  <c r="CM219" i="7"/>
  <c r="BJ219" i="7"/>
  <c r="BK219" i="7"/>
  <c r="BL219" i="7"/>
  <c r="BM219" i="7"/>
  <c r="BJ220" i="7"/>
  <c r="BK220" i="7"/>
  <c r="BL220" i="7"/>
  <c r="BM220" i="7"/>
  <c r="N219" i="7"/>
  <c r="O219" i="7"/>
  <c r="P219" i="7"/>
  <c r="Q219" i="7"/>
  <c r="R219" i="7"/>
  <c r="S219" i="7"/>
  <c r="K219" i="7"/>
  <c r="T219" i="7"/>
  <c r="N220" i="7"/>
  <c r="O220" i="7"/>
  <c r="P220" i="7"/>
  <c r="Q220" i="7"/>
  <c r="R220" i="7"/>
  <c r="S220" i="7"/>
  <c r="K220" i="7"/>
  <c r="T220" i="7"/>
  <c r="L219" i="7"/>
  <c r="L220" i="7"/>
  <c r="DA71" i="7"/>
  <c r="DA72" i="7"/>
  <c r="DA73" i="7"/>
  <c r="DA74" i="7"/>
  <c r="DA75" i="7"/>
  <c r="DA76" i="7"/>
  <c r="DA77" i="7"/>
  <c r="DA78" i="7"/>
  <c r="DA79" i="7"/>
  <c r="DA80" i="7"/>
  <c r="DA81" i="7"/>
  <c r="DA82" i="7"/>
  <c r="DA83" i="7"/>
  <c r="DA84" i="7"/>
  <c r="DA85" i="7"/>
  <c r="DA86" i="7"/>
  <c r="DA87" i="7"/>
  <c r="DA88" i="7"/>
  <c r="DA89" i="7"/>
  <c r="DA90" i="7"/>
  <c r="DA91" i="7"/>
  <c r="DA92" i="7"/>
  <c r="DA93" i="7"/>
  <c r="DA94" i="7"/>
  <c r="DA95" i="7"/>
  <c r="DA96" i="7"/>
  <c r="DA97" i="7"/>
  <c r="DA98" i="7"/>
  <c r="DA99" i="7"/>
  <c r="DA100" i="7"/>
  <c r="DA101" i="7"/>
  <c r="DA102" i="7"/>
  <c r="DA103" i="7"/>
  <c r="DA104" i="7"/>
  <c r="DA105" i="7"/>
  <c r="DA106" i="7"/>
  <c r="DA107" i="7"/>
  <c r="DA108" i="7"/>
  <c r="DA109" i="7"/>
  <c r="DA110" i="7"/>
  <c r="DA111" i="7"/>
  <c r="DA112" i="7"/>
  <c r="DA113" i="7"/>
  <c r="DA114" i="7"/>
  <c r="DA115" i="7"/>
  <c r="DA116" i="7"/>
  <c r="DA117" i="7"/>
  <c r="DA118" i="7"/>
  <c r="DA70" i="7"/>
  <c r="DA68" i="7"/>
  <c r="DA42" i="7"/>
  <c r="DA43" i="7"/>
  <c r="DA44" i="7"/>
  <c r="DA45" i="7"/>
  <c r="DA46" i="7"/>
  <c r="DA47" i="7"/>
  <c r="DA48" i="7"/>
  <c r="DA49" i="7"/>
  <c r="DA50" i="7"/>
  <c r="DA51" i="7"/>
  <c r="DA52" i="7"/>
  <c r="DA53" i="7"/>
  <c r="DA54" i="7"/>
  <c r="DA55" i="7"/>
  <c r="DA56" i="7"/>
  <c r="DA57" i="7"/>
  <c r="DA58" i="7"/>
  <c r="DA59" i="7"/>
  <c r="DA60" i="7"/>
  <c r="DA61" i="7"/>
  <c r="DA62" i="7"/>
  <c r="DA63" i="7"/>
  <c r="DA64" i="7"/>
  <c r="DA65" i="7"/>
  <c r="DA66" i="7"/>
  <c r="DA41" i="7"/>
  <c r="DA36" i="7"/>
  <c r="DA37" i="7"/>
  <c r="DA38" i="7"/>
  <c r="DA39" i="7"/>
  <c r="DA35" i="7"/>
  <c r="DA16" i="7"/>
  <c r="DA17" i="7"/>
  <c r="DA18" i="7"/>
  <c r="DA19" i="7"/>
  <c r="DA20" i="7"/>
  <c r="DA21" i="7"/>
  <c r="DA22" i="7"/>
  <c r="DA23" i="7"/>
  <c r="DA24" i="7"/>
  <c r="DA25" i="7"/>
  <c r="DA26" i="7"/>
  <c r="DA27" i="7"/>
  <c r="DA28" i="7"/>
  <c r="DA29" i="7"/>
  <c r="DA30" i="7"/>
  <c r="DA31" i="7"/>
  <c r="DA32" i="7"/>
  <c r="DA33" i="7"/>
  <c r="DA15" i="7"/>
  <c r="DA13" i="7"/>
  <c r="DA9" i="7"/>
  <c r="DA10" i="7"/>
  <c r="DA11" i="7"/>
  <c r="DA8" i="7"/>
  <c r="DA6" i="7"/>
  <c r="CW71" i="7"/>
  <c r="CW72" i="7"/>
  <c r="CW73" i="7"/>
  <c r="CW74" i="7"/>
  <c r="CW75" i="7"/>
  <c r="CW76" i="7"/>
  <c r="CW77" i="7"/>
  <c r="CW78" i="7"/>
  <c r="CW79" i="7"/>
  <c r="CW80" i="7"/>
  <c r="CW81" i="7"/>
  <c r="CW82" i="7"/>
  <c r="CW83" i="7"/>
  <c r="CW84" i="7"/>
  <c r="CW85" i="7"/>
  <c r="CW86" i="7"/>
  <c r="CW87" i="7"/>
  <c r="CW88" i="7"/>
  <c r="CW89" i="7"/>
  <c r="CW90" i="7"/>
  <c r="CW91" i="7"/>
  <c r="CW92" i="7"/>
  <c r="CW93" i="7"/>
  <c r="CW94" i="7"/>
  <c r="CW95" i="7"/>
  <c r="CW96" i="7"/>
  <c r="CW97" i="7"/>
  <c r="CW98" i="7"/>
  <c r="CW99" i="7"/>
  <c r="CW100" i="7"/>
  <c r="CW101" i="7"/>
  <c r="CW102" i="7"/>
  <c r="CW103" i="7"/>
  <c r="CW104" i="7"/>
  <c r="CW105" i="7"/>
  <c r="CW106" i="7"/>
  <c r="CW107" i="7"/>
  <c r="CW108" i="7"/>
  <c r="CW109" i="7"/>
  <c r="CW110" i="7"/>
  <c r="CW111" i="7"/>
  <c r="CW112" i="7"/>
  <c r="CW113" i="7"/>
  <c r="CW114" i="7"/>
  <c r="CW115" i="7"/>
  <c r="CW116" i="7"/>
  <c r="CW117" i="7"/>
  <c r="CW118" i="7"/>
  <c r="CW70" i="7"/>
  <c r="CW68" i="7"/>
  <c r="CW42" i="7"/>
  <c r="CW43" i="7"/>
  <c r="CW44" i="7"/>
  <c r="CW45" i="7"/>
  <c r="CW46" i="7"/>
  <c r="CW47" i="7"/>
  <c r="CW48" i="7"/>
  <c r="CW49" i="7"/>
  <c r="CW50" i="7"/>
  <c r="CW51" i="7"/>
  <c r="CW52" i="7"/>
  <c r="CW53" i="7"/>
  <c r="CW54" i="7"/>
  <c r="CW55" i="7"/>
  <c r="CW56" i="7"/>
  <c r="CW57" i="7"/>
  <c r="CW58" i="7"/>
  <c r="CW59" i="7"/>
  <c r="CW60" i="7"/>
  <c r="CW61" i="7"/>
  <c r="CW62" i="7"/>
  <c r="CW63" i="7"/>
  <c r="CW64" i="7"/>
  <c r="CW65" i="7"/>
  <c r="CW66" i="7"/>
  <c r="CW41" i="7"/>
  <c r="CW36" i="7"/>
  <c r="CW37" i="7"/>
  <c r="CW38" i="7"/>
  <c r="CW39" i="7"/>
  <c r="CW35" i="7"/>
  <c r="CW16" i="7"/>
  <c r="CW17" i="7"/>
  <c r="CW18" i="7"/>
  <c r="CW19" i="7"/>
  <c r="CW20" i="7"/>
  <c r="CW21" i="7"/>
  <c r="CW22" i="7"/>
  <c r="CW23" i="7"/>
  <c r="CW24" i="7"/>
  <c r="CW25" i="7"/>
  <c r="CW26" i="7"/>
  <c r="CW27" i="7"/>
  <c r="CW28" i="7"/>
  <c r="CW29" i="7"/>
  <c r="CW30" i="7"/>
  <c r="CW31" i="7"/>
  <c r="CW32" i="7"/>
  <c r="CW33" i="7"/>
  <c r="CW15" i="7"/>
  <c r="CW13" i="7"/>
  <c r="CW9" i="7"/>
  <c r="CW10" i="7"/>
  <c r="CW11" i="7"/>
  <c r="CW8" i="7"/>
  <c r="CW6" i="7"/>
  <c r="CA216" i="7"/>
  <c r="BZ216" i="7"/>
  <c r="CB212" i="7"/>
  <c r="BZ212" i="7"/>
  <c r="CA206" i="7"/>
  <c r="BZ206" i="7"/>
  <c r="CB200" i="7"/>
  <c r="BZ200" i="7"/>
  <c r="CA193" i="7"/>
  <c r="BZ193" i="7"/>
  <c r="CB190" i="7"/>
  <c r="BZ190" i="7"/>
  <c r="P218" i="7"/>
  <c r="P217" i="7"/>
  <c r="R214" i="7"/>
  <c r="P213" i="7"/>
  <c r="P209" i="7"/>
  <c r="P206" i="7"/>
  <c r="P205" i="7"/>
  <c r="P202" i="7"/>
  <c r="Q201" i="7"/>
  <c r="P198" i="7"/>
  <c r="Q197" i="7"/>
  <c r="P194" i="7"/>
  <c r="Q193" i="7"/>
  <c r="P190" i="7"/>
  <c r="Q189" i="7"/>
  <c r="P186" i="7"/>
  <c r="Q185" i="7"/>
  <c r="P182" i="7"/>
  <c r="Q181" i="7"/>
  <c r="P178" i="7"/>
  <c r="Q177" i="7"/>
  <c r="P174" i="7"/>
  <c r="Q173" i="7"/>
  <c r="P170" i="7"/>
  <c r="U166" i="7"/>
  <c r="U162" i="7"/>
  <c r="U158" i="7"/>
  <c r="CM218" i="7"/>
  <c r="CM190" i="7"/>
  <c r="CN190" i="7"/>
  <c r="U220" i="7"/>
  <c r="U219" i="7"/>
  <c r="U218" i="7"/>
  <c r="K218" i="7"/>
  <c r="T218" i="7"/>
  <c r="S218" i="7"/>
  <c r="Q218" i="7"/>
  <c r="U217" i="7"/>
  <c r="K217" i="7"/>
  <c r="T217" i="7"/>
  <c r="R217" i="7"/>
  <c r="Q217" i="7"/>
  <c r="N217" i="7"/>
  <c r="U216" i="7"/>
  <c r="K216" i="7"/>
  <c r="T216" i="7"/>
  <c r="S216" i="7"/>
  <c r="R216" i="7"/>
  <c r="Q216" i="7"/>
  <c r="P216" i="7"/>
  <c r="O216" i="7"/>
  <c r="N216" i="7"/>
  <c r="U215" i="7"/>
  <c r="N215" i="7"/>
  <c r="S215" i="7"/>
  <c r="R215" i="7"/>
  <c r="Q215" i="7"/>
  <c r="P215" i="7"/>
  <c r="U214" i="7"/>
  <c r="O214" i="7"/>
  <c r="S214" i="7"/>
  <c r="Q214" i="7"/>
  <c r="P214" i="7"/>
  <c r="N214" i="7"/>
  <c r="S213" i="7"/>
  <c r="R213" i="7"/>
  <c r="O213" i="7"/>
  <c r="U212" i="7"/>
  <c r="S212" i="7"/>
  <c r="R212" i="7"/>
  <c r="Q212" i="7"/>
  <c r="P212" i="7"/>
  <c r="N212" i="7"/>
  <c r="U211" i="7"/>
  <c r="S211" i="7"/>
  <c r="R211" i="7"/>
  <c r="Q211" i="7"/>
  <c r="P211" i="7"/>
  <c r="O211" i="7"/>
  <c r="U210" i="7"/>
  <c r="K210" i="7"/>
  <c r="T210" i="7"/>
  <c r="S210" i="7"/>
  <c r="R210" i="7"/>
  <c r="Q210" i="7"/>
  <c r="P210" i="7"/>
  <c r="U209" i="7"/>
  <c r="K209" i="7"/>
  <c r="T209" i="7"/>
  <c r="S209" i="7"/>
  <c r="R209" i="7"/>
  <c r="Q209" i="7"/>
  <c r="O209" i="7"/>
  <c r="N209" i="7"/>
  <c r="U208" i="7"/>
  <c r="K208" i="7"/>
  <c r="T208" i="7"/>
  <c r="S208" i="7"/>
  <c r="R208" i="7"/>
  <c r="Q208" i="7"/>
  <c r="P208" i="7"/>
  <c r="O208" i="7"/>
  <c r="N208" i="7"/>
  <c r="U207" i="7"/>
  <c r="N207" i="7"/>
  <c r="O207" i="7"/>
  <c r="S207" i="7"/>
  <c r="R207" i="7"/>
  <c r="Q207" i="7"/>
  <c r="P207" i="7"/>
  <c r="U206" i="7"/>
  <c r="O206" i="7"/>
  <c r="S206" i="7"/>
  <c r="R206" i="7"/>
  <c r="Q206" i="7"/>
  <c r="N206" i="7"/>
  <c r="U205" i="7"/>
  <c r="N205" i="7"/>
  <c r="K205" i="7"/>
  <c r="T205" i="7"/>
  <c r="S205" i="7"/>
  <c r="R205" i="7"/>
  <c r="Q205" i="7"/>
  <c r="O205" i="7"/>
  <c r="U204" i="7"/>
  <c r="K204" i="7"/>
  <c r="T204" i="7"/>
  <c r="S204" i="7"/>
  <c r="R204" i="7"/>
  <c r="Q204" i="7"/>
  <c r="P204" i="7"/>
  <c r="N204" i="7"/>
  <c r="U203" i="7"/>
  <c r="K203" i="7"/>
  <c r="T203" i="7"/>
  <c r="S203" i="7"/>
  <c r="R203" i="7"/>
  <c r="Q203" i="7"/>
  <c r="P203" i="7"/>
  <c r="O203" i="7"/>
  <c r="N203" i="7"/>
  <c r="U202" i="7"/>
  <c r="N202" i="7"/>
  <c r="K202" i="7"/>
  <c r="T202" i="7"/>
  <c r="S202" i="7"/>
  <c r="R202" i="7"/>
  <c r="Q202" i="7"/>
  <c r="O202" i="7"/>
  <c r="U201" i="7"/>
  <c r="S201" i="7"/>
  <c r="R201" i="7"/>
  <c r="P201" i="7"/>
  <c r="N201" i="7"/>
  <c r="U200" i="7"/>
  <c r="S200" i="7"/>
  <c r="R200" i="7"/>
  <c r="Q200" i="7"/>
  <c r="P200" i="7"/>
  <c r="O200" i="7"/>
  <c r="U199" i="7"/>
  <c r="O199" i="7"/>
  <c r="S199" i="7"/>
  <c r="R199" i="7"/>
  <c r="Q199" i="7"/>
  <c r="P199" i="7"/>
  <c r="N199" i="7"/>
  <c r="U198" i="7"/>
  <c r="S198" i="7"/>
  <c r="R198" i="7"/>
  <c r="Q198" i="7"/>
  <c r="O198" i="7"/>
  <c r="U197" i="7"/>
  <c r="K197" i="7"/>
  <c r="T197" i="7"/>
  <c r="S197" i="7"/>
  <c r="R197" i="7"/>
  <c r="P197" i="7"/>
  <c r="O197" i="7"/>
  <c r="N197" i="7"/>
  <c r="U196" i="7"/>
  <c r="N196" i="7"/>
  <c r="S196" i="7"/>
  <c r="R196" i="7"/>
  <c r="Q196" i="7"/>
  <c r="P196" i="7"/>
  <c r="U195" i="7"/>
  <c r="O195" i="7"/>
  <c r="S195" i="7"/>
  <c r="R195" i="7"/>
  <c r="Q195" i="7"/>
  <c r="P195" i="7"/>
  <c r="N195" i="7"/>
  <c r="U194" i="7"/>
  <c r="S194" i="7"/>
  <c r="R194" i="7"/>
  <c r="Q194" i="7"/>
  <c r="O194" i="7"/>
  <c r="U193" i="7"/>
  <c r="K193" i="7"/>
  <c r="T193" i="7"/>
  <c r="S193" i="7"/>
  <c r="R193" i="7"/>
  <c r="P193" i="7"/>
  <c r="N193" i="7"/>
  <c r="U192" i="7"/>
  <c r="N192" i="7"/>
  <c r="S192" i="7"/>
  <c r="R192" i="7"/>
  <c r="Q192" i="7"/>
  <c r="P192" i="7"/>
  <c r="U191" i="7"/>
  <c r="O191" i="7"/>
  <c r="S191" i="7"/>
  <c r="R191" i="7"/>
  <c r="Q191" i="7"/>
  <c r="P191" i="7"/>
  <c r="N191" i="7"/>
  <c r="U190" i="7"/>
  <c r="S190" i="7"/>
  <c r="R190" i="7"/>
  <c r="Q190" i="7"/>
  <c r="O190" i="7"/>
  <c r="U189" i="7"/>
  <c r="K189" i="7"/>
  <c r="T189" i="7"/>
  <c r="S189" i="7"/>
  <c r="R189" i="7"/>
  <c r="P189" i="7"/>
  <c r="O189" i="7"/>
  <c r="N189" i="7"/>
  <c r="U188" i="7"/>
  <c r="N188" i="7"/>
  <c r="S188" i="7"/>
  <c r="R188" i="7"/>
  <c r="Q188" i="7"/>
  <c r="P188" i="7"/>
  <c r="U187" i="7"/>
  <c r="O187" i="7"/>
  <c r="S187" i="7"/>
  <c r="R187" i="7"/>
  <c r="Q187" i="7"/>
  <c r="P187" i="7"/>
  <c r="N187" i="7"/>
  <c r="U186" i="7"/>
  <c r="S186" i="7"/>
  <c r="R186" i="7"/>
  <c r="Q186" i="7"/>
  <c r="O186" i="7"/>
  <c r="U185" i="7"/>
  <c r="K185" i="7"/>
  <c r="T185" i="7"/>
  <c r="S185" i="7"/>
  <c r="R185" i="7"/>
  <c r="P185" i="7"/>
  <c r="N185" i="7"/>
  <c r="U184" i="7"/>
  <c r="N184" i="7"/>
  <c r="S184" i="7"/>
  <c r="R184" i="7"/>
  <c r="Q184" i="7"/>
  <c r="P184" i="7"/>
  <c r="U183" i="7"/>
  <c r="O183" i="7"/>
  <c r="S183" i="7"/>
  <c r="R183" i="7"/>
  <c r="Q183" i="7"/>
  <c r="P183" i="7"/>
  <c r="N183" i="7"/>
  <c r="U182" i="7"/>
  <c r="S182" i="7"/>
  <c r="R182" i="7"/>
  <c r="Q182" i="7"/>
  <c r="O182" i="7"/>
  <c r="U181" i="7"/>
  <c r="K181" i="7"/>
  <c r="T181" i="7"/>
  <c r="S181" i="7"/>
  <c r="R181" i="7"/>
  <c r="P181" i="7"/>
  <c r="O181" i="7"/>
  <c r="N181" i="7"/>
  <c r="U180" i="7"/>
  <c r="N180" i="7"/>
  <c r="S180" i="7"/>
  <c r="R180" i="7"/>
  <c r="Q180" i="7"/>
  <c r="P180" i="7"/>
  <c r="U179" i="7"/>
  <c r="O179" i="7"/>
  <c r="S179" i="7"/>
  <c r="R179" i="7"/>
  <c r="Q179" i="7"/>
  <c r="P179" i="7"/>
  <c r="N179" i="7"/>
  <c r="U178" i="7"/>
  <c r="S178" i="7"/>
  <c r="R178" i="7"/>
  <c r="Q178" i="7"/>
  <c r="O178" i="7"/>
  <c r="U177" i="7"/>
  <c r="K177" i="7"/>
  <c r="T177" i="7"/>
  <c r="S177" i="7"/>
  <c r="R177" i="7"/>
  <c r="P177" i="7"/>
  <c r="N177" i="7"/>
  <c r="U176" i="7"/>
  <c r="N176" i="7"/>
  <c r="S176" i="7"/>
  <c r="R176" i="7"/>
  <c r="Q176" i="7"/>
  <c r="P176" i="7"/>
  <c r="U175" i="7"/>
  <c r="O175" i="7"/>
  <c r="S175" i="7"/>
  <c r="R175" i="7"/>
  <c r="Q175" i="7"/>
  <c r="P175" i="7"/>
  <c r="N175" i="7"/>
  <c r="U174" i="7"/>
  <c r="S174" i="7"/>
  <c r="R174" i="7"/>
  <c r="Q174" i="7"/>
  <c r="O174" i="7"/>
  <c r="U173" i="7"/>
  <c r="K173" i="7"/>
  <c r="T173" i="7"/>
  <c r="S173" i="7"/>
  <c r="R173" i="7"/>
  <c r="P173" i="7"/>
  <c r="O173" i="7"/>
  <c r="N173" i="7"/>
  <c r="U172" i="7"/>
  <c r="N172" i="7"/>
  <c r="S172" i="7"/>
  <c r="R172" i="7"/>
  <c r="Q172" i="7"/>
  <c r="P172" i="7"/>
  <c r="U171" i="7"/>
  <c r="O171" i="7"/>
  <c r="S171" i="7"/>
  <c r="R171" i="7"/>
  <c r="Q171" i="7"/>
  <c r="P171" i="7"/>
  <c r="N171" i="7"/>
  <c r="U170" i="7"/>
  <c r="S170" i="7"/>
  <c r="R170" i="7"/>
  <c r="Q170" i="7"/>
  <c r="O170" i="7"/>
  <c r="U168" i="7"/>
  <c r="S168" i="7"/>
  <c r="R168" i="7"/>
  <c r="Q168" i="7"/>
  <c r="P168" i="7"/>
  <c r="N168" i="7"/>
  <c r="N166" i="7"/>
  <c r="S166" i="7"/>
  <c r="R166" i="7"/>
  <c r="Q166" i="7"/>
  <c r="P166" i="7"/>
  <c r="U165" i="7"/>
  <c r="O165" i="7"/>
  <c r="S165" i="7"/>
  <c r="R165" i="7"/>
  <c r="Q165" i="7"/>
  <c r="P165" i="7"/>
  <c r="N165" i="7"/>
  <c r="U164" i="7"/>
  <c r="S164" i="7"/>
  <c r="R164" i="7"/>
  <c r="Q164" i="7"/>
  <c r="P164" i="7"/>
  <c r="O164" i="7"/>
  <c r="U163" i="7"/>
  <c r="K163" i="7"/>
  <c r="T163" i="7"/>
  <c r="S163" i="7"/>
  <c r="R163" i="7"/>
  <c r="Q163" i="7"/>
  <c r="P163" i="7"/>
  <c r="O163" i="7"/>
  <c r="N163" i="7"/>
  <c r="S162" i="7"/>
  <c r="R162" i="7"/>
  <c r="Q162" i="7"/>
  <c r="P162" i="7"/>
  <c r="O162" i="7"/>
  <c r="U161" i="7"/>
  <c r="K161" i="7"/>
  <c r="O161" i="7"/>
  <c r="T161" i="7"/>
  <c r="S161" i="7"/>
  <c r="R161" i="7"/>
  <c r="Q161" i="7"/>
  <c r="P161" i="7"/>
  <c r="U160" i="7"/>
  <c r="K160" i="7"/>
  <c r="T160" i="7"/>
  <c r="S160" i="7"/>
  <c r="R160" i="7"/>
  <c r="Q160" i="7"/>
  <c r="P160" i="7"/>
  <c r="O160" i="7"/>
  <c r="U159" i="7"/>
  <c r="K159" i="7"/>
  <c r="T159" i="7"/>
  <c r="S159" i="7"/>
  <c r="R159" i="7"/>
  <c r="Q159" i="7"/>
  <c r="P159" i="7"/>
  <c r="N159" i="7"/>
  <c r="N158" i="7"/>
  <c r="O158" i="7"/>
  <c r="S158" i="7"/>
  <c r="R158" i="7"/>
  <c r="Q158" i="7"/>
  <c r="P158" i="7"/>
  <c r="U157" i="7"/>
  <c r="O157" i="7"/>
  <c r="S157" i="7"/>
  <c r="R157" i="7"/>
  <c r="Q157" i="7"/>
  <c r="P157" i="7"/>
  <c r="N157" i="7"/>
  <c r="U156" i="7"/>
  <c r="K156" i="7"/>
  <c r="T156" i="7"/>
  <c r="S156" i="7"/>
  <c r="R156" i="7"/>
  <c r="Q156" i="7"/>
  <c r="P156" i="7"/>
  <c r="O156" i="7"/>
  <c r="N156" i="7"/>
  <c r="U155" i="7"/>
  <c r="K155" i="7"/>
  <c r="T155" i="7"/>
  <c r="S155" i="7"/>
  <c r="R155" i="7"/>
  <c r="Q155" i="7"/>
  <c r="P155" i="7"/>
  <c r="O155" i="7"/>
  <c r="N155" i="7"/>
  <c r="U154" i="7"/>
  <c r="N154" i="7"/>
  <c r="S154" i="7"/>
  <c r="R154" i="7"/>
  <c r="Q154" i="7"/>
  <c r="P154" i="7"/>
  <c r="U153" i="7"/>
  <c r="O153" i="7"/>
  <c r="S153" i="7"/>
  <c r="R153" i="7"/>
  <c r="Q153" i="7"/>
  <c r="P153" i="7"/>
  <c r="N153" i="7"/>
  <c r="U152" i="7"/>
  <c r="S152" i="7"/>
  <c r="R152" i="7"/>
  <c r="Q152" i="7"/>
  <c r="P152" i="7"/>
  <c r="O152" i="7"/>
  <c r="U151" i="7"/>
  <c r="K151" i="7"/>
  <c r="T151" i="7"/>
  <c r="S151" i="7"/>
  <c r="R151" i="7"/>
  <c r="Q151" i="7"/>
  <c r="P151" i="7"/>
  <c r="O151" i="7"/>
  <c r="N151" i="7"/>
  <c r="U150" i="7"/>
  <c r="N150" i="7"/>
  <c r="S150" i="7"/>
  <c r="R150" i="7"/>
  <c r="Q150" i="7"/>
  <c r="P150" i="7"/>
  <c r="O150" i="7"/>
  <c r="U149" i="7"/>
  <c r="O149" i="7"/>
  <c r="S149" i="7"/>
  <c r="R149" i="7"/>
  <c r="Q149" i="7"/>
  <c r="P149" i="7"/>
  <c r="N149" i="7"/>
  <c r="U148" i="7"/>
  <c r="K148" i="7"/>
  <c r="T148" i="7"/>
  <c r="S148" i="7"/>
  <c r="R148" i="7"/>
  <c r="Q148" i="7"/>
  <c r="P148" i="7"/>
  <c r="O148" i="7"/>
  <c r="N148" i="7"/>
  <c r="U147" i="7"/>
  <c r="K147" i="7"/>
  <c r="T147" i="7"/>
  <c r="S147" i="7"/>
  <c r="R147" i="7"/>
  <c r="Q147" i="7"/>
  <c r="P147" i="7"/>
  <c r="O147" i="7"/>
  <c r="N147" i="7"/>
  <c r="U146" i="7"/>
  <c r="N146" i="7"/>
  <c r="S146" i="7"/>
  <c r="R146" i="7"/>
  <c r="Q146" i="7"/>
  <c r="P146" i="7"/>
  <c r="U145" i="7"/>
  <c r="K145" i="7"/>
  <c r="T145" i="7"/>
  <c r="O145" i="7"/>
  <c r="S145" i="7"/>
  <c r="R145" i="7"/>
  <c r="Q145" i="7"/>
  <c r="P145" i="7"/>
  <c r="N145" i="7"/>
  <c r="U144" i="7"/>
  <c r="S144" i="7"/>
  <c r="R144" i="7"/>
  <c r="Q144" i="7"/>
  <c r="P144" i="7"/>
  <c r="O144" i="7"/>
  <c r="U143" i="7"/>
  <c r="K143" i="7"/>
  <c r="T143" i="7"/>
  <c r="S143" i="7"/>
  <c r="R143" i="7"/>
  <c r="Q143" i="7"/>
  <c r="P143" i="7"/>
  <c r="O143" i="7"/>
  <c r="N143" i="7"/>
  <c r="U142" i="7"/>
  <c r="N142" i="7"/>
  <c r="S142" i="7"/>
  <c r="R142" i="7"/>
  <c r="Q142" i="7"/>
  <c r="P142" i="7"/>
  <c r="O142" i="7"/>
  <c r="U141" i="7"/>
  <c r="O141" i="7"/>
  <c r="S141" i="7"/>
  <c r="R141" i="7"/>
  <c r="Q141" i="7"/>
  <c r="P141" i="7"/>
  <c r="N141" i="7"/>
  <c r="U139" i="7"/>
  <c r="K139" i="7"/>
  <c r="T139" i="7"/>
  <c r="S139" i="7"/>
  <c r="R139" i="7"/>
  <c r="Q139" i="7"/>
  <c r="P139" i="7"/>
  <c r="O139" i="7"/>
  <c r="N139" i="7"/>
  <c r="U138" i="7"/>
  <c r="K138" i="7"/>
  <c r="T138" i="7"/>
  <c r="S138" i="7"/>
  <c r="R138" i="7"/>
  <c r="Q138" i="7"/>
  <c r="P138" i="7"/>
  <c r="O138" i="7"/>
  <c r="N138" i="7"/>
  <c r="U137" i="7"/>
  <c r="N137" i="7"/>
  <c r="S137" i="7"/>
  <c r="R137" i="7"/>
  <c r="Q137" i="7"/>
  <c r="P137" i="7"/>
  <c r="U136" i="7"/>
  <c r="K136" i="7"/>
  <c r="T136" i="7"/>
  <c r="O136" i="7"/>
  <c r="S136" i="7"/>
  <c r="R136" i="7"/>
  <c r="Q136" i="7"/>
  <c r="P136" i="7"/>
  <c r="U135" i="7"/>
  <c r="S135" i="7"/>
  <c r="R135" i="7"/>
  <c r="Q135" i="7"/>
  <c r="P135" i="7"/>
  <c r="O135" i="7"/>
  <c r="U133" i="7"/>
  <c r="K133" i="7"/>
  <c r="T133" i="7"/>
  <c r="S133" i="7"/>
  <c r="R133" i="7"/>
  <c r="Q133" i="7"/>
  <c r="P133" i="7"/>
  <c r="N133" i="7"/>
  <c r="U132" i="7"/>
  <c r="N132" i="7"/>
  <c r="S132" i="7"/>
  <c r="R132" i="7"/>
  <c r="Q132" i="7"/>
  <c r="P132" i="7"/>
  <c r="O132" i="7"/>
  <c r="U131" i="7"/>
  <c r="O131" i="7"/>
  <c r="S131" i="7"/>
  <c r="R131" i="7"/>
  <c r="Q131" i="7"/>
  <c r="P131" i="7"/>
  <c r="N131" i="7"/>
  <c r="U119" i="7"/>
  <c r="K119" i="7"/>
  <c r="T119" i="7"/>
  <c r="S119" i="7"/>
  <c r="R119" i="7"/>
  <c r="Q119" i="7"/>
  <c r="P119" i="7"/>
  <c r="O119" i="7"/>
  <c r="N119" i="7"/>
  <c r="U118" i="7"/>
  <c r="K118" i="7"/>
  <c r="T118" i="7"/>
  <c r="S118" i="7"/>
  <c r="R118" i="7"/>
  <c r="Q118" i="7"/>
  <c r="P118" i="7"/>
  <c r="O118" i="7"/>
  <c r="N118" i="7"/>
  <c r="U117" i="7"/>
  <c r="N117" i="7"/>
  <c r="S117" i="7"/>
  <c r="R117" i="7"/>
  <c r="Q117" i="7"/>
  <c r="P117" i="7"/>
  <c r="U116" i="7"/>
  <c r="K116" i="7"/>
  <c r="T116" i="7"/>
  <c r="O116" i="7"/>
  <c r="S116" i="7"/>
  <c r="R116" i="7"/>
  <c r="Q116" i="7"/>
  <c r="P116" i="7"/>
  <c r="U115" i="7"/>
  <c r="S115" i="7"/>
  <c r="R115" i="7"/>
  <c r="Q115" i="7"/>
  <c r="P115" i="7"/>
  <c r="O115" i="7"/>
  <c r="U113" i="7"/>
  <c r="K113" i="7"/>
  <c r="T113" i="7"/>
  <c r="S113" i="7"/>
  <c r="R113" i="7"/>
  <c r="Q113" i="7"/>
  <c r="P113" i="7"/>
  <c r="N113" i="7"/>
  <c r="U111" i="7"/>
  <c r="N111" i="7"/>
  <c r="S111" i="7"/>
  <c r="R111" i="7"/>
  <c r="Q111" i="7"/>
  <c r="P111" i="7"/>
  <c r="O111" i="7"/>
  <c r="U110" i="7"/>
  <c r="O110" i="7"/>
  <c r="S110" i="7"/>
  <c r="R110" i="7"/>
  <c r="Q110" i="7"/>
  <c r="P110" i="7"/>
  <c r="N110" i="7"/>
  <c r="U109" i="7"/>
  <c r="K109" i="7"/>
  <c r="T109" i="7"/>
  <c r="S109" i="7"/>
  <c r="R109" i="7"/>
  <c r="Q109" i="7"/>
  <c r="P109" i="7"/>
  <c r="O109" i="7"/>
  <c r="N109" i="7"/>
  <c r="U108" i="7"/>
  <c r="K108" i="7"/>
  <c r="T108" i="7"/>
  <c r="S108" i="7"/>
  <c r="R108" i="7"/>
  <c r="Q108" i="7"/>
  <c r="P108" i="7"/>
  <c r="O108" i="7"/>
  <c r="N108" i="7"/>
  <c r="U96" i="7"/>
  <c r="K96" i="7"/>
  <c r="T96" i="7"/>
  <c r="S96" i="7"/>
  <c r="R96" i="7"/>
  <c r="Q96" i="7"/>
  <c r="P96" i="7"/>
  <c r="N96" i="7"/>
  <c r="U86" i="7"/>
  <c r="S86" i="7"/>
  <c r="R86" i="7"/>
  <c r="Q86" i="7"/>
  <c r="P86" i="7"/>
  <c r="N86" i="7"/>
  <c r="U76" i="7"/>
  <c r="N76" i="7"/>
  <c r="S76" i="7"/>
  <c r="R76" i="7"/>
  <c r="Q76" i="7"/>
  <c r="P76" i="7"/>
  <c r="O76" i="7"/>
  <c r="U66" i="7"/>
  <c r="K66" i="7"/>
  <c r="T66" i="7"/>
  <c r="S66" i="7"/>
  <c r="R66" i="7"/>
  <c r="Q66" i="7"/>
  <c r="P66" i="7"/>
  <c r="O66" i="7"/>
  <c r="N66" i="7"/>
  <c r="U56" i="7"/>
  <c r="K56" i="7"/>
  <c r="T56" i="7"/>
  <c r="S56" i="7"/>
  <c r="R56" i="7"/>
  <c r="Q56" i="7"/>
  <c r="P56" i="7"/>
  <c r="N56" i="7"/>
  <c r="U46" i="7"/>
  <c r="S46" i="7"/>
  <c r="R46" i="7"/>
  <c r="Q46" i="7"/>
  <c r="P46" i="7"/>
  <c r="N46" i="7"/>
  <c r="U36" i="7"/>
  <c r="N36" i="7"/>
  <c r="K36" i="7"/>
  <c r="T36" i="7"/>
  <c r="S36" i="7"/>
  <c r="R36" i="7"/>
  <c r="Q36" i="7"/>
  <c r="P36" i="7"/>
  <c r="O36" i="7"/>
  <c r="U26" i="7"/>
  <c r="O26" i="7"/>
  <c r="S26" i="7"/>
  <c r="R26" i="7"/>
  <c r="Q26" i="7"/>
  <c r="P26" i="7"/>
  <c r="N26" i="7"/>
  <c r="U16" i="7"/>
  <c r="K16" i="7"/>
  <c r="T16" i="7"/>
  <c r="S16" i="7"/>
  <c r="R16" i="7"/>
  <c r="Q16" i="7"/>
  <c r="P16" i="7"/>
  <c r="O16" i="7"/>
  <c r="E9" i="24"/>
  <c r="CM6" i="7"/>
  <c r="CM189" i="7"/>
  <c r="CL106" i="7"/>
  <c r="CL107" i="7"/>
  <c r="CL108" i="7"/>
  <c r="CL109" i="7"/>
  <c r="CL110" i="7"/>
  <c r="CL111" i="7"/>
  <c r="CL112" i="7"/>
  <c r="CL113" i="7"/>
  <c r="CL114" i="7"/>
  <c r="CL115" i="7"/>
  <c r="CL116" i="7"/>
  <c r="CL117" i="7"/>
  <c r="CL118" i="7"/>
  <c r="CL119" i="7"/>
  <c r="CL120" i="7"/>
  <c r="CL121" i="7"/>
  <c r="CL122" i="7"/>
  <c r="CL123" i="7"/>
  <c r="CL124" i="7"/>
  <c r="CL125" i="7"/>
  <c r="CL126" i="7"/>
  <c r="CL127" i="7"/>
  <c r="CL128" i="7"/>
  <c r="CL129" i="7"/>
  <c r="CL130" i="7"/>
  <c r="CL131" i="7"/>
  <c r="CL132" i="7"/>
  <c r="CL133" i="7"/>
  <c r="CL134" i="7"/>
  <c r="CL135" i="7"/>
  <c r="CL136" i="7"/>
  <c r="CL137" i="7"/>
  <c r="CL138" i="7"/>
  <c r="CL139" i="7"/>
  <c r="CL140" i="7"/>
  <c r="CL141" i="7"/>
  <c r="CL142" i="7"/>
  <c r="CL143" i="7"/>
  <c r="CL144" i="7"/>
  <c r="CL145" i="7"/>
  <c r="CL146" i="7"/>
  <c r="CL147" i="7"/>
  <c r="CL148" i="7"/>
  <c r="CL149" i="7"/>
  <c r="CL150" i="7"/>
  <c r="CL151" i="7"/>
  <c r="CL152" i="7"/>
  <c r="CL153" i="7"/>
  <c r="CL154" i="7"/>
  <c r="CL155" i="7"/>
  <c r="CL156" i="7"/>
  <c r="CL157" i="7"/>
  <c r="CL158" i="7"/>
  <c r="CL159" i="7"/>
  <c r="CL160" i="7"/>
  <c r="CL161" i="7"/>
  <c r="CL162" i="7"/>
  <c r="CL163" i="7"/>
  <c r="CL164" i="7"/>
  <c r="CL165" i="7"/>
  <c r="CL166" i="7"/>
  <c r="CL167" i="7"/>
  <c r="CL168" i="7"/>
  <c r="CL169" i="7"/>
  <c r="CL170" i="7"/>
  <c r="CL171" i="7"/>
  <c r="CL172" i="7"/>
  <c r="CL173" i="7"/>
  <c r="CL174" i="7"/>
  <c r="CL175" i="7"/>
  <c r="CL176" i="7"/>
  <c r="CL177" i="7"/>
  <c r="CL178" i="7"/>
  <c r="CL179" i="7"/>
  <c r="CL180" i="7"/>
  <c r="CL181" i="7"/>
  <c r="CL182" i="7"/>
  <c r="CL183" i="7"/>
  <c r="CL184" i="7"/>
  <c r="CL185" i="7"/>
  <c r="CL186" i="7"/>
  <c r="CL187" i="7"/>
  <c r="CL188" i="7"/>
  <c r="CL189" i="7"/>
  <c r="CL190" i="7"/>
  <c r="CL191" i="7"/>
  <c r="CL192" i="7"/>
  <c r="CL193" i="7"/>
  <c r="CL194" i="7"/>
  <c r="CL195" i="7"/>
  <c r="CL196" i="7"/>
  <c r="CL197" i="7"/>
  <c r="CL198" i="7"/>
  <c r="CL199" i="7"/>
  <c r="CL200" i="7"/>
  <c r="CL201" i="7"/>
  <c r="CL202" i="7"/>
  <c r="CL203" i="7"/>
  <c r="CL204" i="7"/>
  <c r="CL205" i="7"/>
  <c r="CL206" i="7"/>
  <c r="CL207" i="7"/>
  <c r="CL208" i="7"/>
  <c r="CL209" i="7"/>
  <c r="CL210" i="7"/>
  <c r="CL211" i="7"/>
  <c r="CL212" i="7"/>
  <c r="CL213" i="7"/>
  <c r="CL214" i="7"/>
  <c r="CL215" i="7"/>
  <c r="CL216" i="7"/>
  <c r="CL217" i="7"/>
  <c r="CL218" i="7"/>
  <c r="CL219" i="7"/>
  <c r="CL220" i="7"/>
  <c r="CL221" i="7"/>
  <c r="CL222" i="7"/>
  <c r="CL223" i="7"/>
  <c r="CL224" i="7"/>
  <c r="CL225" i="7"/>
  <c r="CL226" i="7"/>
  <c r="CL227" i="7"/>
  <c r="CL228" i="7"/>
  <c r="CL229" i="7"/>
  <c r="CL230" i="7"/>
  <c r="CL231" i="7"/>
  <c r="CL232" i="7"/>
  <c r="CL233" i="7"/>
  <c r="CL234" i="7"/>
  <c r="CL235" i="7"/>
  <c r="CL236" i="7"/>
  <c r="CL237" i="7"/>
  <c r="CL238" i="7"/>
  <c r="CL239" i="7"/>
  <c r="CL240" i="7"/>
  <c r="CL241" i="7"/>
  <c r="CL242" i="7"/>
  <c r="CL243" i="7"/>
  <c r="CL244" i="7"/>
  <c r="CL245" i="7"/>
  <c r="CL246" i="7"/>
  <c r="CL247" i="7"/>
  <c r="CL248" i="7"/>
  <c r="CL249" i="7"/>
  <c r="CL250" i="7"/>
  <c r="CL251" i="7"/>
  <c r="CL252" i="7"/>
  <c r="CL253" i="7"/>
  <c r="CL254" i="7"/>
  <c r="CL255" i="7"/>
  <c r="CL256" i="7"/>
  <c r="CL257" i="7"/>
  <c r="CL258" i="7"/>
  <c r="CL259" i="7"/>
  <c r="CL260" i="7"/>
  <c r="CL261" i="7"/>
  <c r="CL262" i="7"/>
  <c r="CL263" i="7"/>
  <c r="CL264" i="7"/>
  <c r="CL265" i="7"/>
  <c r="CL266" i="7"/>
  <c r="CL267" i="7"/>
  <c r="CL268" i="7"/>
  <c r="CL269" i="7"/>
  <c r="CL270" i="7"/>
  <c r="CL271" i="7"/>
  <c r="CL272" i="7"/>
  <c r="CL273" i="7"/>
  <c r="CL274" i="7"/>
  <c r="CL275" i="7"/>
  <c r="CL276" i="7"/>
  <c r="CL277" i="7"/>
  <c r="CL278" i="7"/>
  <c r="CL279" i="7"/>
  <c r="CL280" i="7"/>
  <c r="CL281" i="7"/>
  <c r="CL282" i="7"/>
  <c r="CL283" i="7"/>
  <c r="CL284" i="7"/>
  <c r="CL285" i="7"/>
  <c r="CL286" i="7"/>
  <c r="CL287" i="7"/>
  <c r="CL288" i="7"/>
  <c r="CL289" i="7"/>
  <c r="CL290" i="7"/>
  <c r="CL291" i="7"/>
  <c r="CL292" i="7"/>
  <c r="CL293" i="7"/>
  <c r="CL294" i="7"/>
  <c r="CL295" i="7"/>
  <c r="CL296" i="7"/>
  <c r="CL297" i="7"/>
  <c r="CL298" i="7"/>
  <c r="CL299" i="7"/>
  <c r="CL300" i="7"/>
  <c r="CL301" i="7"/>
  <c r="CL302" i="7"/>
  <c r="CL303" i="7"/>
  <c r="CL304" i="7"/>
  <c r="CL305" i="7"/>
  <c r="CL306" i="7"/>
  <c r="CL307" i="7"/>
  <c r="CL308" i="7"/>
  <c r="CL309" i="7"/>
  <c r="CL310" i="7"/>
  <c r="CL311" i="7"/>
  <c r="CL312" i="7"/>
  <c r="CL313" i="7"/>
  <c r="CL314" i="7"/>
  <c r="CL315" i="7"/>
  <c r="CL316" i="7"/>
  <c r="CL317" i="7"/>
  <c r="CL318" i="7"/>
  <c r="CL319" i="7"/>
  <c r="CL320" i="7"/>
  <c r="CL321" i="7"/>
  <c r="CL322" i="7"/>
  <c r="CL323" i="7"/>
  <c r="CL324" i="7"/>
  <c r="CL325" i="7"/>
  <c r="CL326" i="7"/>
  <c r="CL327" i="7"/>
  <c r="CL328" i="7"/>
  <c r="CL329" i="7"/>
  <c r="CL330" i="7"/>
  <c r="CL331" i="7"/>
  <c r="CL332" i="7"/>
  <c r="CL333" i="7"/>
  <c r="CL334" i="7"/>
  <c r="CL335" i="7"/>
  <c r="CL336" i="7"/>
  <c r="CL337" i="7"/>
  <c r="CL338" i="7"/>
  <c r="CL339" i="7"/>
  <c r="CL340" i="7"/>
  <c r="CL341" i="7"/>
  <c r="CL342" i="7"/>
  <c r="CL343" i="7"/>
  <c r="CL344" i="7"/>
  <c r="CL345" i="7"/>
  <c r="CL346" i="7"/>
  <c r="CL347" i="7"/>
  <c r="CL348" i="7"/>
  <c r="CL349" i="7"/>
  <c r="CL350" i="7"/>
  <c r="CL351" i="7"/>
  <c r="CL352" i="7"/>
  <c r="CL353" i="7"/>
  <c r="CL354" i="7"/>
  <c r="CL355" i="7"/>
  <c r="CL356" i="7"/>
  <c r="CL27" i="7"/>
  <c r="CL28" i="7"/>
  <c r="CL29" i="7"/>
  <c r="CL30" i="7"/>
  <c r="CL31" i="7"/>
  <c r="CL32" i="7"/>
  <c r="CL33" i="7"/>
  <c r="CL34" i="7"/>
  <c r="CL35" i="7"/>
  <c r="CL36" i="7"/>
  <c r="CL37" i="7"/>
  <c r="CL38" i="7"/>
  <c r="CL39" i="7"/>
  <c r="CL40" i="7"/>
  <c r="CL41" i="7"/>
  <c r="CL42" i="7"/>
  <c r="CL43" i="7"/>
  <c r="CL44" i="7"/>
  <c r="CL45" i="7"/>
  <c r="CL46" i="7"/>
  <c r="CL47" i="7"/>
  <c r="CL48" i="7"/>
  <c r="CL49" i="7"/>
  <c r="CL50" i="7"/>
  <c r="CL51" i="7"/>
  <c r="CL52" i="7"/>
  <c r="CL53" i="7"/>
  <c r="CL54" i="7"/>
  <c r="CL55" i="7"/>
  <c r="CL56" i="7"/>
  <c r="CL57" i="7"/>
  <c r="CL58" i="7"/>
  <c r="CL59" i="7"/>
  <c r="CL60" i="7"/>
  <c r="CL61" i="7"/>
  <c r="CL62" i="7"/>
  <c r="CL63" i="7"/>
  <c r="CL64" i="7"/>
  <c r="CL65" i="7"/>
  <c r="CL66" i="7"/>
  <c r="CL67" i="7"/>
  <c r="CL68" i="7"/>
  <c r="CL69" i="7"/>
  <c r="CL70" i="7"/>
  <c r="CL71" i="7"/>
  <c r="CL72" i="7"/>
  <c r="CL73" i="7"/>
  <c r="CL74" i="7"/>
  <c r="CL75" i="7"/>
  <c r="CL76" i="7"/>
  <c r="CL77" i="7"/>
  <c r="CL78" i="7"/>
  <c r="CL79" i="7"/>
  <c r="CL80" i="7"/>
  <c r="CL81" i="7"/>
  <c r="CL82" i="7"/>
  <c r="CL83" i="7"/>
  <c r="CL84" i="7"/>
  <c r="CL85" i="7"/>
  <c r="CL86" i="7"/>
  <c r="CL87" i="7"/>
  <c r="CL88" i="7"/>
  <c r="CL89" i="7"/>
  <c r="CL90" i="7"/>
  <c r="CL91" i="7"/>
  <c r="CL92" i="7"/>
  <c r="CL93" i="7"/>
  <c r="CL94" i="7"/>
  <c r="CL95" i="7"/>
  <c r="CL96" i="7"/>
  <c r="CL97" i="7"/>
  <c r="CL98" i="7"/>
  <c r="CL99" i="7"/>
  <c r="CL100" i="7"/>
  <c r="CL101" i="7"/>
  <c r="CL102" i="7"/>
  <c r="CL103" i="7"/>
  <c r="CL104" i="7"/>
  <c r="CL7" i="7"/>
  <c r="CL8" i="7"/>
  <c r="CL9" i="7"/>
  <c r="CL10" i="7"/>
  <c r="CL11" i="7"/>
  <c r="CL12" i="7"/>
  <c r="CL13" i="7"/>
  <c r="CL14" i="7"/>
  <c r="CL15" i="7"/>
  <c r="CL16" i="7"/>
  <c r="CL17" i="7"/>
  <c r="CL18" i="7"/>
  <c r="CL19" i="7"/>
  <c r="CL20" i="7"/>
  <c r="CL21" i="7"/>
  <c r="CL22" i="7"/>
  <c r="CL23" i="7"/>
  <c r="CL24" i="7"/>
  <c r="CL25" i="7"/>
  <c r="CM26" i="7"/>
  <c r="CM36" i="7"/>
  <c r="CM56" i="7"/>
  <c r="CM66" i="7"/>
  <c r="CM76" i="7"/>
  <c r="CM86" i="7"/>
  <c r="CM96" i="7"/>
  <c r="CM108" i="7"/>
  <c r="CM109" i="7"/>
  <c r="CM110" i="7"/>
  <c r="CM111" i="7"/>
  <c r="CM113" i="7"/>
  <c r="CM115" i="7"/>
  <c r="CM116" i="7"/>
  <c r="CM117" i="7"/>
  <c r="CM118" i="7"/>
  <c r="CM119" i="7"/>
  <c r="CM120" i="7"/>
  <c r="CM121" i="7"/>
  <c r="CM122" i="7"/>
  <c r="CM123" i="7"/>
  <c r="CM124" i="7"/>
  <c r="CM125" i="7"/>
  <c r="CM126" i="7"/>
  <c r="CM127" i="7"/>
  <c r="CM128" i="7"/>
  <c r="CM129" i="7"/>
  <c r="CM130" i="7"/>
  <c r="CM131" i="7"/>
  <c r="CM132" i="7"/>
  <c r="CM133" i="7"/>
  <c r="CM135" i="7"/>
  <c r="CM136" i="7"/>
  <c r="CM137" i="7"/>
  <c r="CM138" i="7"/>
  <c r="CM139" i="7"/>
  <c r="CM141" i="7"/>
  <c r="CM142" i="7"/>
  <c r="CM143" i="7"/>
  <c r="CM144" i="7"/>
  <c r="CM145" i="7"/>
  <c r="CM146" i="7"/>
  <c r="CM147" i="7"/>
  <c r="CM148" i="7"/>
  <c r="CM149" i="7"/>
  <c r="CM150" i="7"/>
  <c r="CM151" i="7"/>
  <c r="CM152" i="7"/>
  <c r="CM153" i="7"/>
  <c r="CM154" i="7"/>
  <c r="CM155" i="7"/>
  <c r="CM156" i="7"/>
  <c r="CM157" i="7"/>
  <c r="CM158" i="7"/>
  <c r="CM159" i="7"/>
  <c r="CM160" i="7"/>
  <c r="CM161" i="7"/>
  <c r="CM162" i="7"/>
  <c r="CM163" i="7"/>
  <c r="CM164" i="7"/>
  <c r="CM165" i="7"/>
  <c r="CM166" i="7"/>
  <c r="CM168" i="7"/>
  <c r="CM170" i="7"/>
  <c r="CM171" i="7"/>
  <c r="CM172" i="7"/>
  <c r="CM173" i="7"/>
  <c r="CM174" i="7"/>
  <c r="CM175" i="7"/>
  <c r="CM176" i="7"/>
  <c r="CM177" i="7"/>
  <c r="CM178" i="7"/>
  <c r="CM179" i="7"/>
  <c r="CM180" i="7"/>
  <c r="CM181" i="7"/>
  <c r="CM182" i="7"/>
  <c r="CM183" i="7"/>
  <c r="CM184" i="7"/>
  <c r="CM185" i="7"/>
  <c r="CM186" i="7"/>
  <c r="CM187" i="7"/>
  <c r="CM188" i="7"/>
  <c r="CM191" i="7"/>
  <c r="CM192" i="7"/>
  <c r="CM193" i="7"/>
  <c r="CM194" i="7"/>
  <c r="CM195" i="7"/>
  <c r="CM196" i="7"/>
  <c r="CM197" i="7"/>
  <c r="CM198" i="7"/>
  <c r="CM199" i="7"/>
  <c r="CM200" i="7"/>
  <c r="CM201" i="7"/>
  <c r="CM202" i="7"/>
  <c r="CM203" i="7"/>
  <c r="CM204" i="7"/>
  <c r="CM205" i="7"/>
  <c r="CM206" i="7"/>
  <c r="CM207" i="7"/>
  <c r="CM208" i="7"/>
  <c r="CM209" i="7"/>
  <c r="CM210" i="7"/>
  <c r="CM211" i="7"/>
  <c r="CM212" i="7"/>
  <c r="CM213" i="7"/>
  <c r="CM214" i="7"/>
  <c r="CM215" i="7"/>
  <c r="CM216" i="7"/>
  <c r="CM217" i="7"/>
  <c r="L171" i="7"/>
  <c r="L172" i="7"/>
  <c r="L173" i="7"/>
  <c r="L174" i="7"/>
  <c r="L175" i="7"/>
  <c r="BT106" i="7"/>
  <c r="BT107" i="7"/>
  <c r="BT108" i="7"/>
  <c r="BT109" i="7"/>
  <c r="BT110" i="7"/>
  <c r="BT111" i="7"/>
  <c r="BT112" i="7"/>
  <c r="BT113" i="7"/>
  <c r="BT114" i="7"/>
  <c r="BT115" i="7"/>
  <c r="BT116" i="7"/>
  <c r="BT117" i="7"/>
  <c r="BT118" i="7"/>
  <c r="BT119" i="7"/>
  <c r="BT120" i="7"/>
  <c r="BT121" i="7"/>
  <c r="BT122" i="7"/>
  <c r="BT123" i="7"/>
  <c r="BT124" i="7"/>
  <c r="BT125" i="7"/>
  <c r="BT126" i="7"/>
  <c r="BT127" i="7"/>
  <c r="BT128" i="7"/>
  <c r="BT129" i="7"/>
  <c r="BT130" i="7"/>
  <c r="BT131" i="7"/>
  <c r="BT132" i="7"/>
  <c r="BT133" i="7"/>
  <c r="BT134" i="7"/>
  <c r="BT135" i="7"/>
  <c r="BT136" i="7"/>
  <c r="BT137" i="7"/>
  <c r="BT138" i="7"/>
  <c r="BT139" i="7"/>
  <c r="BT140" i="7"/>
  <c r="BT141" i="7"/>
  <c r="BT142" i="7"/>
  <c r="BT143" i="7"/>
  <c r="BT144" i="7"/>
  <c r="BT145" i="7"/>
  <c r="BT146" i="7"/>
  <c r="BT147" i="7"/>
  <c r="BT148" i="7"/>
  <c r="BT149" i="7"/>
  <c r="BT150" i="7"/>
  <c r="BT151" i="7"/>
  <c r="BT152" i="7"/>
  <c r="BT153" i="7"/>
  <c r="BT154" i="7"/>
  <c r="BT155" i="7"/>
  <c r="BT156" i="7"/>
  <c r="BT157" i="7"/>
  <c r="BT158" i="7"/>
  <c r="BT159" i="7"/>
  <c r="BT160" i="7"/>
  <c r="BT161" i="7"/>
  <c r="BT162" i="7"/>
  <c r="BT163" i="7"/>
  <c r="BT164" i="7"/>
  <c r="BT165" i="7"/>
  <c r="BT166" i="7"/>
  <c r="BT167" i="7"/>
  <c r="BT168" i="7"/>
  <c r="BT169" i="7"/>
  <c r="BT170" i="7"/>
  <c r="BT171" i="7"/>
  <c r="BT172" i="7"/>
  <c r="BT173" i="7"/>
  <c r="BT174" i="7"/>
  <c r="BT175" i="7"/>
  <c r="BT176" i="7"/>
  <c r="BT177" i="7"/>
  <c r="BT178" i="7"/>
  <c r="BT179" i="7"/>
  <c r="BT180" i="7"/>
  <c r="BT181" i="7"/>
  <c r="BT182" i="7"/>
  <c r="BT183" i="7"/>
  <c r="BT184" i="7"/>
  <c r="BT185" i="7"/>
  <c r="BT186" i="7"/>
  <c r="BT187" i="7"/>
  <c r="BT188" i="7"/>
  <c r="BT189" i="7"/>
  <c r="BT190" i="7"/>
  <c r="BT191" i="7"/>
  <c r="BT192" i="7"/>
  <c r="BT193" i="7"/>
  <c r="BT194" i="7"/>
  <c r="BT195" i="7"/>
  <c r="BT196" i="7"/>
  <c r="BT197" i="7"/>
  <c r="BT198" i="7"/>
  <c r="BT199" i="7"/>
  <c r="BT200" i="7"/>
  <c r="BT201" i="7"/>
  <c r="BT202" i="7"/>
  <c r="BT203" i="7"/>
  <c r="BT204" i="7"/>
  <c r="BT205" i="7"/>
  <c r="BT206" i="7"/>
  <c r="BT207" i="7"/>
  <c r="BT208" i="7"/>
  <c r="BT209" i="7"/>
  <c r="BT210" i="7"/>
  <c r="BT211" i="7"/>
  <c r="BT212" i="7"/>
  <c r="BT213" i="7"/>
  <c r="BT214" i="7"/>
  <c r="BT215" i="7"/>
  <c r="BT216" i="7"/>
  <c r="BT217" i="7"/>
  <c r="BT218" i="7"/>
  <c r="BT219" i="7"/>
  <c r="BT220" i="7"/>
  <c r="BT221" i="7"/>
  <c r="M106" i="7"/>
  <c r="M107" i="7"/>
  <c r="M108" i="7"/>
  <c r="M109" i="7"/>
  <c r="M110" i="7"/>
  <c r="M111" i="7"/>
  <c r="M112" i="7"/>
  <c r="M113" i="7"/>
  <c r="M114" i="7"/>
  <c r="M115" i="7"/>
  <c r="M116" i="7"/>
  <c r="M117" i="7"/>
  <c r="M118" i="7"/>
  <c r="M119" i="7"/>
  <c r="M120" i="7"/>
  <c r="M121" i="7"/>
  <c r="M122" i="7"/>
  <c r="M123" i="7"/>
  <c r="M124" i="7"/>
  <c r="M125" i="7"/>
  <c r="M126" i="7"/>
  <c r="M127" i="7"/>
  <c r="M128" i="7"/>
  <c r="M129" i="7"/>
  <c r="M130" i="7"/>
  <c r="M131" i="7"/>
  <c r="M132" i="7"/>
  <c r="M133" i="7"/>
  <c r="M134" i="7"/>
  <c r="M135" i="7"/>
  <c r="M136" i="7"/>
  <c r="M137" i="7"/>
  <c r="M138" i="7"/>
  <c r="M139" i="7"/>
  <c r="M140" i="7"/>
  <c r="M141" i="7"/>
  <c r="M142" i="7"/>
  <c r="M143" i="7"/>
  <c r="M144" i="7"/>
  <c r="M145" i="7"/>
  <c r="M146" i="7"/>
  <c r="M147" i="7"/>
  <c r="M148" i="7"/>
  <c r="M149" i="7"/>
  <c r="M150" i="7"/>
  <c r="M151" i="7"/>
  <c r="M152" i="7"/>
  <c r="M153" i="7"/>
  <c r="M154" i="7"/>
  <c r="M155" i="7"/>
  <c r="M156" i="7"/>
  <c r="M157" i="7"/>
  <c r="M158" i="7"/>
  <c r="M159" i="7"/>
  <c r="M160" i="7"/>
  <c r="M161" i="7"/>
  <c r="M162" i="7"/>
  <c r="M163" i="7"/>
  <c r="M164" i="7"/>
  <c r="M165" i="7"/>
  <c r="M166" i="7"/>
  <c r="M167" i="7"/>
  <c r="M168" i="7"/>
  <c r="M169" i="7"/>
  <c r="M170" i="7"/>
  <c r="M171" i="7"/>
  <c r="M172" i="7"/>
  <c r="M173" i="7"/>
  <c r="M174" i="7"/>
  <c r="M175" i="7"/>
  <c r="M176" i="7"/>
  <c r="M177" i="7"/>
  <c r="M178" i="7"/>
  <c r="M179" i="7"/>
  <c r="M180" i="7"/>
  <c r="M181" i="7"/>
  <c r="M182" i="7"/>
  <c r="M183" i="7"/>
  <c r="M184" i="7"/>
  <c r="M185" i="7"/>
  <c r="M186" i="7"/>
  <c r="M187" i="7"/>
  <c r="M188" i="7"/>
  <c r="M189" i="7"/>
  <c r="M190" i="7"/>
  <c r="M191" i="7"/>
  <c r="M192" i="7"/>
  <c r="M193" i="7"/>
  <c r="M194" i="7"/>
  <c r="M195" i="7"/>
  <c r="M196" i="7"/>
  <c r="M197" i="7"/>
  <c r="M198" i="7"/>
  <c r="M199" i="7"/>
  <c r="M200" i="7"/>
  <c r="M201" i="7"/>
  <c r="M202" i="7"/>
  <c r="M203" i="7"/>
  <c r="M204" i="7"/>
  <c r="M205" i="7"/>
  <c r="M206" i="7"/>
  <c r="M207" i="7"/>
  <c r="M208" i="7"/>
  <c r="M209" i="7"/>
  <c r="M210" i="7"/>
  <c r="M211" i="7"/>
  <c r="M212" i="7"/>
  <c r="M213" i="7"/>
  <c r="M214" i="7"/>
  <c r="M215" i="7"/>
  <c r="M216" i="7"/>
  <c r="M217" i="7"/>
  <c r="M218" i="7"/>
  <c r="M219" i="7"/>
  <c r="M220" i="7"/>
  <c r="M221" i="7"/>
  <c r="A106" i="7"/>
  <c r="A107" i="7"/>
  <c r="A108" i="7"/>
  <c r="A109" i="7"/>
  <c r="A110" i="7"/>
  <c r="A111" i="7"/>
  <c r="A112" i="7"/>
  <c r="A113" i="7"/>
  <c r="A114" i="7"/>
  <c r="A115" i="7"/>
  <c r="A116" i="7"/>
  <c r="A117"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3"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89"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Z218" i="7"/>
  <c r="Z217" i="7"/>
  <c r="Z216" i="7"/>
  <c r="Z215" i="7"/>
  <c r="Z214" i="7"/>
  <c r="Z213" i="7"/>
  <c r="Z212" i="7"/>
  <c r="Z211" i="7"/>
  <c r="Z210" i="7"/>
  <c r="Z209" i="7"/>
  <c r="Z208" i="7"/>
  <c r="Z207" i="7"/>
  <c r="Z206" i="7"/>
  <c r="Z205" i="7"/>
  <c r="Z204" i="7"/>
  <c r="Z203" i="7"/>
  <c r="Z202" i="7"/>
  <c r="Z201" i="7"/>
  <c r="Z200" i="7"/>
  <c r="Z199" i="7"/>
  <c r="Z198" i="7"/>
  <c r="Z197" i="7"/>
  <c r="Z196" i="7"/>
  <c r="Z195" i="7"/>
  <c r="Z194" i="7"/>
  <c r="Z193" i="7"/>
  <c r="Z192" i="7"/>
  <c r="Z191" i="7"/>
  <c r="Z190" i="7"/>
  <c r="Z189" i="7"/>
  <c r="Z188" i="7"/>
  <c r="Z187" i="7"/>
  <c r="Z186" i="7"/>
  <c r="Z185" i="7"/>
  <c r="Z184" i="7"/>
  <c r="Z183" i="7"/>
  <c r="Z182" i="7"/>
  <c r="Z181" i="7"/>
  <c r="Z180" i="7"/>
  <c r="Z179" i="7"/>
  <c r="Z178" i="7"/>
  <c r="Z177" i="7"/>
  <c r="Z176" i="7"/>
  <c r="Z175" i="7"/>
  <c r="Z174" i="7"/>
  <c r="Z173" i="7"/>
  <c r="Z172" i="7"/>
  <c r="Z171" i="7"/>
  <c r="Z170" i="7"/>
  <c r="L170" i="7"/>
  <c r="Z169" i="7"/>
  <c r="Z168" i="7"/>
  <c r="L168" i="7"/>
  <c r="Z167" i="7"/>
  <c r="Z166" i="7"/>
  <c r="L166" i="7"/>
  <c r="Z165" i="7"/>
  <c r="L165" i="7"/>
  <c r="Z164" i="7"/>
  <c r="L164" i="7"/>
  <c r="Z163" i="7"/>
  <c r="L163" i="7"/>
  <c r="Z162" i="7"/>
  <c r="L162" i="7"/>
  <c r="Z161" i="7"/>
  <c r="L161" i="7"/>
  <c r="Z160" i="7"/>
  <c r="L160" i="7"/>
  <c r="Z159" i="7"/>
  <c r="L159" i="7"/>
  <c r="Z158" i="7"/>
  <c r="L158" i="7"/>
  <c r="Z157" i="7"/>
  <c r="L157" i="7"/>
  <c r="Z156" i="7"/>
  <c r="L156" i="7"/>
  <c r="Z155" i="7"/>
  <c r="Z154" i="7"/>
  <c r="L154" i="7"/>
  <c r="Z153" i="7"/>
  <c r="L153" i="7"/>
  <c r="Z152" i="7"/>
  <c r="L152" i="7"/>
  <c r="Z151" i="7"/>
  <c r="L151" i="7"/>
  <c r="Z150" i="7"/>
  <c r="L150" i="7"/>
  <c r="Z149" i="7"/>
  <c r="L149" i="7"/>
  <c r="Z148" i="7"/>
  <c r="L148" i="7"/>
  <c r="Z147" i="7"/>
  <c r="Z146" i="7"/>
  <c r="L146" i="7"/>
  <c r="Z145" i="7"/>
  <c r="L145" i="7"/>
  <c r="Z144" i="7"/>
  <c r="L144" i="7"/>
  <c r="Z143" i="7"/>
  <c r="L143" i="7"/>
  <c r="Z142" i="7"/>
  <c r="L142" i="7"/>
  <c r="Z141" i="7"/>
  <c r="L141" i="7"/>
  <c r="Z140" i="7"/>
  <c r="Z139" i="7"/>
  <c r="L139" i="7"/>
  <c r="Z138" i="7"/>
  <c r="Z137" i="7"/>
  <c r="L137" i="7"/>
  <c r="Z136" i="7"/>
  <c r="L136" i="7"/>
  <c r="Z135" i="7"/>
  <c r="L135" i="7"/>
  <c r="Z134" i="7"/>
  <c r="Z133" i="7"/>
  <c r="L133" i="7"/>
  <c r="Z132" i="7"/>
  <c r="L132" i="7"/>
  <c r="Z131" i="7"/>
  <c r="L131" i="7"/>
  <c r="Z130" i="7"/>
  <c r="Z129" i="7"/>
  <c r="Z128" i="7"/>
  <c r="Z127" i="7"/>
  <c r="Z126" i="7"/>
  <c r="Z125" i="7"/>
  <c r="Z124" i="7"/>
  <c r="Z123" i="7"/>
  <c r="L119" i="7"/>
  <c r="L116" i="7"/>
  <c r="L115" i="7"/>
  <c r="L113" i="7"/>
  <c r="L111" i="7"/>
  <c r="L110" i="7"/>
  <c r="L109" i="7"/>
  <c r="L108" i="7"/>
  <c r="BT27" i="7"/>
  <c r="BT28" i="7"/>
  <c r="BT29" i="7"/>
  <c r="BT30" i="7"/>
  <c r="BT31" i="7"/>
  <c r="BT32" i="7"/>
  <c r="BT33" i="7"/>
  <c r="BT34" i="7"/>
  <c r="BT35" i="7"/>
  <c r="BT36" i="7"/>
  <c r="BT37" i="7"/>
  <c r="BT38" i="7"/>
  <c r="BT39" i="7"/>
  <c r="BT40" i="7"/>
  <c r="BT41" i="7"/>
  <c r="BT42" i="7"/>
  <c r="BT43" i="7"/>
  <c r="BT44" i="7"/>
  <c r="BT45" i="7"/>
  <c r="BT46" i="7"/>
  <c r="BT47" i="7"/>
  <c r="BT48" i="7"/>
  <c r="BT49" i="7"/>
  <c r="BT50" i="7"/>
  <c r="BT51" i="7"/>
  <c r="BT52" i="7"/>
  <c r="BT53" i="7"/>
  <c r="BT54" i="7"/>
  <c r="BT55" i="7"/>
  <c r="BT56" i="7"/>
  <c r="BT57" i="7"/>
  <c r="BT58" i="7"/>
  <c r="BT59" i="7"/>
  <c r="BT60" i="7"/>
  <c r="BT61" i="7"/>
  <c r="BT62" i="7"/>
  <c r="BT63" i="7"/>
  <c r="BT64" i="7"/>
  <c r="BT65" i="7"/>
  <c r="BT66" i="7"/>
  <c r="BT67" i="7"/>
  <c r="BT68" i="7"/>
  <c r="BT69" i="7"/>
  <c r="BT70" i="7"/>
  <c r="BT71" i="7"/>
  <c r="BT72" i="7"/>
  <c r="BT73" i="7"/>
  <c r="BT74" i="7"/>
  <c r="BT75" i="7"/>
  <c r="BT76" i="7"/>
  <c r="BT77" i="7"/>
  <c r="BT78" i="7"/>
  <c r="BT79" i="7"/>
  <c r="BT80" i="7"/>
  <c r="BT81" i="7"/>
  <c r="BT82" i="7"/>
  <c r="BT83" i="7"/>
  <c r="BT84" i="7"/>
  <c r="BT85" i="7"/>
  <c r="BT86" i="7"/>
  <c r="BT87" i="7"/>
  <c r="BT88" i="7"/>
  <c r="BT89" i="7"/>
  <c r="BT90" i="7"/>
  <c r="BT91" i="7"/>
  <c r="BT92" i="7"/>
  <c r="BT93" i="7"/>
  <c r="BT94" i="7"/>
  <c r="BT95" i="7"/>
  <c r="BT96" i="7"/>
  <c r="BT97" i="7"/>
  <c r="BT98" i="7"/>
  <c r="BT99" i="7"/>
  <c r="BT100" i="7"/>
  <c r="BT101" i="7"/>
  <c r="BT102" i="7"/>
  <c r="BT103" i="7"/>
  <c r="BT104" i="7"/>
  <c r="M27" i="7"/>
  <c r="M28" i="7"/>
  <c r="M29" i="7"/>
  <c r="M30" i="7"/>
  <c r="M31" i="7"/>
  <c r="M32" i="7"/>
  <c r="M33" i="7"/>
  <c r="M34" i="7"/>
  <c r="M35" i="7"/>
  <c r="M36" i="7"/>
  <c r="M37" i="7"/>
  <c r="M38" i="7"/>
  <c r="M39" i="7"/>
  <c r="M40" i="7"/>
  <c r="M41" i="7"/>
  <c r="M42" i="7"/>
  <c r="M43" i="7"/>
  <c r="M44" i="7"/>
  <c r="M45" i="7"/>
  <c r="M46" i="7"/>
  <c r="M47" i="7"/>
  <c r="M48" i="7"/>
  <c r="M49" i="7"/>
  <c r="M50" i="7"/>
  <c r="M51" i="7"/>
  <c r="M52" i="7"/>
  <c r="M53" i="7"/>
  <c r="M54" i="7"/>
  <c r="M55" i="7"/>
  <c r="M56" i="7"/>
  <c r="M57" i="7"/>
  <c r="M58" i="7"/>
  <c r="M59" i="7"/>
  <c r="M60" i="7"/>
  <c r="M61" i="7"/>
  <c r="M62" i="7"/>
  <c r="M63" i="7"/>
  <c r="M64" i="7"/>
  <c r="M65" i="7"/>
  <c r="M66" i="7"/>
  <c r="M67" i="7"/>
  <c r="M68" i="7"/>
  <c r="M69" i="7"/>
  <c r="M70" i="7"/>
  <c r="M71" i="7"/>
  <c r="M72" i="7"/>
  <c r="M73" i="7"/>
  <c r="M74" i="7"/>
  <c r="M75" i="7"/>
  <c r="M76" i="7"/>
  <c r="M77" i="7"/>
  <c r="M78" i="7"/>
  <c r="M79" i="7"/>
  <c r="M80" i="7"/>
  <c r="M81" i="7"/>
  <c r="M82" i="7"/>
  <c r="M83" i="7"/>
  <c r="M84" i="7"/>
  <c r="M85" i="7"/>
  <c r="M86" i="7"/>
  <c r="M87" i="7"/>
  <c r="M88" i="7"/>
  <c r="M89" i="7"/>
  <c r="M90" i="7"/>
  <c r="M91" i="7"/>
  <c r="M92" i="7"/>
  <c r="M93" i="7"/>
  <c r="M94" i="7"/>
  <c r="M95" i="7"/>
  <c r="M96" i="7"/>
  <c r="M97" i="7"/>
  <c r="M98" i="7"/>
  <c r="M99" i="7"/>
  <c r="M100" i="7"/>
  <c r="M101" i="7"/>
  <c r="M102" i="7"/>
  <c r="M103" i="7"/>
  <c r="M104"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L86" i="7"/>
  <c r="L66" i="7"/>
  <c r="L56" i="7"/>
  <c r="L36" i="7"/>
  <c r="L26" i="7"/>
  <c r="BT7" i="7"/>
  <c r="BT8" i="7"/>
  <c r="BT9" i="7"/>
  <c r="BT10" i="7"/>
  <c r="BT11" i="7"/>
  <c r="BT12" i="7"/>
  <c r="BT13" i="7"/>
  <c r="BT14" i="7"/>
  <c r="BT15" i="7"/>
  <c r="BT16" i="7"/>
  <c r="BT17" i="7"/>
  <c r="BT18" i="7"/>
  <c r="BT19" i="7"/>
  <c r="BT20" i="7"/>
  <c r="BT21" i="7"/>
  <c r="BT22" i="7"/>
  <c r="BT23" i="7"/>
  <c r="BT24" i="7"/>
  <c r="BT25" i="7"/>
  <c r="M7" i="7"/>
  <c r="M8" i="7"/>
  <c r="M9" i="7"/>
  <c r="M10" i="7"/>
  <c r="M11" i="7"/>
  <c r="M12" i="7"/>
  <c r="M13" i="7"/>
  <c r="M14" i="7"/>
  <c r="M15" i="7"/>
  <c r="M16" i="7"/>
  <c r="M17" i="7"/>
  <c r="M18" i="7"/>
  <c r="M19" i="7"/>
  <c r="M20" i="7"/>
  <c r="M21" i="7"/>
  <c r="M22" i="7"/>
  <c r="M23" i="7"/>
  <c r="M24" i="7"/>
  <c r="M25" i="7"/>
  <c r="A7" i="7"/>
  <c r="A8" i="7"/>
  <c r="A9" i="7"/>
  <c r="A10" i="7"/>
  <c r="A11" i="7"/>
  <c r="A12" i="7"/>
  <c r="A13" i="7"/>
  <c r="A14" i="7"/>
  <c r="A15" i="7"/>
  <c r="A16" i="7"/>
  <c r="A17" i="7"/>
  <c r="A18" i="7"/>
  <c r="A19" i="7"/>
  <c r="A20" i="7"/>
  <c r="A21" i="7"/>
  <c r="A22" i="7"/>
  <c r="A23" i="7"/>
  <c r="A24" i="7"/>
  <c r="A25" i="7"/>
  <c r="L16" i="7"/>
  <c r="L6" i="7"/>
  <c r="K6" i="7"/>
  <c r="E6" i="24"/>
  <c r="C12" i="40"/>
  <c r="B12" i="40"/>
  <c r="B7" i="24"/>
  <c r="B12" i="24"/>
  <c r="D14" i="40"/>
  <c r="D18" i="40"/>
  <c r="D17" i="40"/>
  <c r="D10" i="40"/>
  <c r="D16" i="40"/>
  <c r="B10" i="24"/>
  <c r="D9" i="40"/>
  <c r="D19" i="40"/>
  <c r="D12" i="40"/>
  <c r="D8" i="40"/>
  <c r="D11" i="40"/>
  <c r="B11" i="24"/>
  <c r="B8" i="24"/>
  <c r="B9" i="24"/>
  <c r="D15" i="40"/>
  <c r="B13" i="24"/>
  <c r="BK218" i="7"/>
  <c r="BJ218" i="7"/>
  <c r="BM217" i="7"/>
  <c r="BK217" i="7"/>
  <c r="BM216" i="7"/>
  <c r="BK216" i="7"/>
  <c r="BM215" i="7"/>
  <c r="BK215" i="7"/>
  <c r="BM214" i="7"/>
  <c r="BK214" i="7"/>
  <c r="BJ214" i="7"/>
  <c r="BM212" i="7"/>
  <c r="BJ212" i="7"/>
  <c r="BM211" i="7"/>
  <c r="BL211" i="7"/>
  <c r="BM210" i="7"/>
  <c r="BK210" i="7"/>
  <c r="BJ210" i="7"/>
  <c r="BM208" i="7"/>
  <c r="BJ208" i="7"/>
  <c r="BM207" i="7"/>
  <c r="BL207" i="7"/>
  <c r="BM206" i="7"/>
  <c r="BK206" i="7"/>
  <c r="BJ206" i="7"/>
  <c r="BM204" i="7"/>
  <c r="BJ204" i="7"/>
  <c r="BM203" i="7"/>
  <c r="BL203" i="7"/>
  <c r="BM202" i="7"/>
  <c r="BK202" i="7"/>
  <c r="BJ202" i="7"/>
  <c r="BM200" i="7"/>
  <c r="BJ200" i="7"/>
  <c r="BM199" i="7"/>
  <c r="BL199" i="7"/>
  <c r="BM198" i="7"/>
  <c r="BK198" i="7"/>
  <c r="BJ198" i="7"/>
  <c r="BM196" i="7"/>
  <c r="BJ196" i="7"/>
  <c r="BM195" i="7"/>
  <c r="BL195" i="7"/>
  <c r="BM194" i="7"/>
  <c r="BK194" i="7"/>
  <c r="BJ194" i="7"/>
  <c r="BK193" i="7"/>
  <c r="BM192" i="7"/>
  <c r="BJ192" i="7"/>
  <c r="BM191" i="7"/>
  <c r="BL191" i="7"/>
  <c r="BM190" i="7"/>
  <c r="BK190" i="7"/>
  <c r="BJ190" i="7"/>
  <c r="BK189" i="7"/>
  <c r="BM188" i="7"/>
  <c r="BJ188" i="7"/>
  <c r="BM187" i="7"/>
  <c r="BL187" i="7"/>
  <c r="BM186" i="7"/>
  <c r="BK186" i="7"/>
  <c r="BJ186" i="7"/>
  <c r="BM184" i="7"/>
  <c r="BJ184" i="7"/>
  <c r="BM183" i="7"/>
  <c r="BL183" i="7"/>
  <c r="BM182" i="7"/>
  <c r="BK182" i="7"/>
  <c r="BJ182" i="7"/>
  <c r="BK181" i="7"/>
  <c r="BM180" i="7"/>
  <c r="BJ180" i="7"/>
  <c r="BM179" i="7"/>
  <c r="BL179" i="7"/>
  <c r="BM178" i="7"/>
  <c r="BK178" i="7"/>
  <c r="BJ178" i="7"/>
  <c r="BM176" i="7"/>
  <c r="BJ176" i="7"/>
  <c r="BK177" i="7"/>
  <c r="BK187" i="7"/>
  <c r="BK195" i="7"/>
  <c r="BK205" i="7"/>
  <c r="BK213" i="7"/>
  <c r="BJ216" i="7"/>
  <c r="BL217" i="7"/>
  <c r="BK179" i="7"/>
  <c r="BK183" i="7"/>
  <c r="BK185" i="7"/>
  <c r="BK191" i="7"/>
  <c r="BK197" i="7"/>
  <c r="BK203" i="7"/>
  <c r="BK207" i="7"/>
  <c r="BM218" i="7"/>
  <c r="BK199" i="7"/>
  <c r="BK201" i="7"/>
  <c r="BK209" i="7"/>
  <c r="BK211" i="7"/>
  <c r="BK176" i="7"/>
  <c r="BK180" i="7"/>
  <c r="BK184" i="7"/>
  <c r="BK188" i="7"/>
  <c r="BK192" i="7"/>
  <c r="BK196" i="7"/>
  <c r="BK200" i="7"/>
  <c r="BK204" i="7"/>
  <c r="BK208" i="7"/>
  <c r="BK212" i="7"/>
  <c r="BL176" i="7"/>
  <c r="BJ177" i="7"/>
  <c r="BM177" i="7"/>
  <c r="BL177" i="7"/>
  <c r="BL178" i="7"/>
  <c r="BJ179" i="7"/>
  <c r="BL180" i="7"/>
  <c r="BJ181" i="7"/>
  <c r="BM181" i="7"/>
  <c r="BL181" i="7"/>
  <c r="BL182" i="7"/>
  <c r="BJ183" i="7"/>
  <c r="BL184" i="7"/>
  <c r="BJ185" i="7"/>
  <c r="BM185" i="7"/>
  <c r="BL185" i="7"/>
  <c r="BL186" i="7"/>
  <c r="BJ187" i="7"/>
  <c r="BL188" i="7"/>
  <c r="BJ189" i="7"/>
  <c r="BM189" i="7"/>
  <c r="BL189" i="7"/>
  <c r="BL190" i="7"/>
  <c r="BJ191" i="7"/>
  <c r="BL192" i="7"/>
  <c r="BJ193" i="7"/>
  <c r="BM193" i="7"/>
  <c r="BL193" i="7"/>
  <c r="BL194" i="7"/>
  <c r="BJ195" i="7"/>
  <c r="BL196" i="7"/>
  <c r="BJ197" i="7"/>
  <c r="BM197" i="7"/>
  <c r="BL197" i="7"/>
  <c r="BL198" i="7"/>
  <c r="BJ199" i="7"/>
  <c r="BL200" i="7"/>
  <c r="BJ201" i="7"/>
  <c r="BM201" i="7"/>
  <c r="BL201" i="7"/>
  <c r="BL202" i="7"/>
  <c r="BJ203" i="7"/>
  <c r="BL204" i="7"/>
  <c r="BJ205" i="7"/>
  <c r="BM205" i="7"/>
  <c r="BL205" i="7"/>
  <c r="BL206" i="7"/>
  <c r="BJ207" i="7"/>
  <c r="BL208" i="7"/>
  <c r="BJ209" i="7"/>
  <c r="BM209" i="7"/>
  <c r="BL209" i="7"/>
  <c r="BL210" i="7"/>
  <c r="BJ211" i="7"/>
  <c r="BL212" i="7"/>
  <c r="BJ213" i="7"/>
  <c r="BM213" i="7"/>
  <c r="BL213" i="7"/>
  <c r="BL214" i="7"/>
  <c r="BJ215" i="7"/>
  <c r="BL215" i="7"/>
  <c r="BL216" i="7"/>
  <c r="BJ217" i="7"/>
  <c r="BL218" i="7"/>
  <c r="L190" i="7"/>
  <c r="L198" i="7"/>
  <c r="L206" i="7"/>
  <c r="L214" i="7"/>
  <c r="L191" i="7"/>
  <c r="L199" i="7"/>
  <c r="L207" i="7"/>
  <c r="L200" i="7"/>
  <c r="L203" i="7"/>
  <c r="L208" i="7"/>
  <c r="L216" i="7"/>
  <c r="L188" i="7"/>
  <c r="L193" i="7"/>
  <c r="L196" i="7"/>
  <c r="L204" i="7"/>
  <c r="L217" i="7"/>
  <c r="L178" i="7"/>
  <c r="L181" i="7"/>
  <c r="L194" i="7"/>
  <c r="L197" i="7"/>
  <c r="L202" i="7"/>
  <c r="L210" i="7"/>
  <c r="L179" i="7"/>
  <c r="L182" i="7"/>
  <c r="L187" i="7"/>
  <c r="L195" i="7"/>
  <c r="L211" i="7"/>
  <c r="L180" i="7"/>
  <c r="L183" i="7"/>
  <c r="L212" i="7"/>
  <c r="L189" i="7"/>
  <c r="L205" i="7"/>
  <c r="L213" i="7"/>
  <c r="L177" i="7"/>
  <c r="L201" i="7"/>
  <c r="L186" i="7"/>
  <c r="L218" i="7"/>
  <c r="L185" i="7"/>
  <c r="L209" i="7"/>
  <c r="E8" i="24"/>
  <c r="E10" i="24"/>
  <c r="E12" i="24"/>
  <c r="E13" i="24"/>
  <c r="E7" i="24"/>
  <c r="CA190" i="7"/>
  <c r="CB193" i="7"/>
  <c r="CA200" i="7"/>
  <c r="CB206" i="7"/>
  <c r="CA212" i="7"/>
  <c r="CB216" i="7"/>
  <c r="K115" i="7"/>
  <c r="T115" i="7"/>
  <c r="N115" i="7"/>
  <c r="N174" i="7"/>
  <c r="K174" i="7"/>
  <c r="T174" i="7"/>
  <c r="N190" i="7"/>
  <c r="K190" i="7"/>
  <c r="T190" i="7"/>
  <c r="N211" i="7"/>
  <c r="K211" i="7"/>
  <c r="T211" i="7"/>
  <c r="L117" i="7"/>
  <c r="L138" i="7"/>
  <c r="K137" i="7"/>
  <c r="T137" i="7"/>
  <c r="O137" i="7"/>
  <c r="K188" i="7"/>
  <c r="T188" i="7"/>
  <c r="O188" i="7"/>
  <c r="N200" i="7"/>
  <c r="K200" i="7"/>
  <c r="T200" i="7"/>
  <c r="K166" i="7"/>
  <c r="T166" i="7"/>
  <c r="O166" i="7"/>
  <c r="N182" i="7"/>
  <c r="K182" i="7"/>
  <c r="T182" i="7"/>
  <c r="N198" i="7"/>
  <c r="K198" i="7"/>
  <c r="T198" i="7"/>
  <c r="K154" i="7"/>
  <c r="T154" i="7"/>
  <c r="O154" i="7"/>
  <c r="K164" i="7"/>
  <c r="T164" i="7"/>
  <c r="N164" i="7"/>
  <c r="K168" i="7"/>
  <c r="T168" i="7"/>
  <c r="O168" i="7"/>
  <c r="K172" i="7"/>
  <c r="T172" i="7"/>
  <c r="O172" i="7"/>
  <c r="K180" i="7"/>
  <c r="T180" i="7"/>
  <c r="O180" i="7"/>
  <c r="K196" i="7"/>
  <c r="T196" i="7"/>
  <c r="O196" i="7"/>
  <c r="L192" i="7"/>
  <c r="L215" i="7"/>
  <c r="L46" i="7"/>
  <c r="L118" i="7"/>
  <c r="L147" i="7"/>
  <c r="L155" i="7"/>
  <c r="CM16" i="7"/>
  <c r="N16" i="7"/>
  <c r="K26" i="7"/>
  <c r="T26" i="7"/>
  <c r="O86" i="7"/>
  <c r="K86" i="7"/>
  <c r="T86" i="7"/>
  <c r="O96" i="7"/>
  <c r="K117" i="7"/>
  <c r="T117" i="7"/>
  <c r="O117" i="7"/>
  <c r="K146" i="7"/>
  <c r="T146" i="7"/>
  <c r="O146" i="7"/>
  <c r="K152" i="7"/>
  <c r="T152" i="7"/>
  <c r="N152" i="7"/>
  <c r="N162" i="7"/>
  <c r="K162" i="7"/>
  <c r="T162" i="7"/>
  <c r="N170" i="7"/>
  <c r="K170" i="7"/>
  <c r="T170" i="7"/>
  <c r="N178" i="7"/>
  <c r="K178" i="7"/>
  <c r="T178" i="7"/>
  <c r="N186" i="7"/>
  <c r="K186" i="7"/>
  <c r="T186" i="7"/>
  <c r="N194" i="7"/>
  <c r="K194" i="7"/>
  <c r="T194" i="7"/>
  <c r="L76" i="7"/>
  <c r="L176" i="7"/>
  <c r="L184" i="7"/>
  <c r="L96" i="7"/>
  <c r="CM46" i="7"/>
  <c r="K46" i="7"/>
  <c r="T46" i="7"/>
  <c r="O46" i="7"/>
  <c r="O56" i="7"/>
  <c r="K135" i="7"/>
  <c r="T135" i="7"/>
  <c r="N135" i="7"/>
  <c r="K144" i="7"/>
  <c r="T144" i="7"/>
  <c r="N144" i="7"/>
  <c r="K176" i="7"/>
  <c r="T176" i="7"/>
  <c r="O176" i="7"/>
  <c r="O177" i="7"/>
  <c r="K184" i="7"/>
  <c r="T184" i="7"/>
  <c r="O184" i="7"/>
  <c r="O185" i="7"/>
  <c r="K192" i="7"/>
  <c r="T192" i="7"/>
  <c r="O192" i="7"/>
  <c r="O193" i="7"/>
  <c r="K76" i="7"/>
  <c r="T76" i="7"/>
  <c r="K110" i="7"/>
  <c r="T110" i="7"/>
  <c r="K111" i="7"/>
  <c r="T111" i="7"/>
  <c r="K131" i="7"/>
  <c r="T131" i="7"/>
  <c r="K132" i="7"/>
  <c r="T132" i="7"/>
  <c r="K141" i="7"/>
  <c r="T141" i="7"/>
  <c r="K142" i="7"/>
  <c r="T142" i="7"/>
  <c r="K149" i="7"/>
  <c r="T149" i="7"/>
  <c r="K150" i="7"/>
  <c r="T150" i="7"/>
  <c r="K157" i="7"/>
  <c r="T157" i="7"/>
  <c r="K158" i="7"/>
  <c r="T158" i="7"/>
  <c r="O159" i="7"/>
  <c r="N160" i="7"/>
  <c r="N161" i="7"/>
  <c r="K201" i="7"/>
  <c r="T201" i="7"/>
  <c r="O201" i="7"/>
  <c r="K212" i="7"/>
  <c r="T212" i="7"/>
  <c r="O212" i="7"/>
  <c r="N213" i="7"/>
  <c r="K213" i="7"/>
  <c r="T213" i="7"/>
  <c r="O113" i="7"/>
  <c r="N116" i="7"/>
  <c r="O133" i="7"/>
  <c r="N136" i="7"/>
  <c r="K215" i="7"/>
  <c r="T215" i="7"/>
  <c r="O215" i="7"/>
  <c r="K153" i="7"/>
  <c r="T153" i="7"/>
  <c r="K165" i="7"/>
  <c r="T165" i="7"/>
  <c r="K171" i="7"/>
  <c r="T171" i="7"/>
  <c r="K175" i="7"/>
  <c r="T175" i="7"/>
  <c r="K179" i="7"/>
  <c r="T179" i="7"/>
  <c r="K183" i="7"/>
  <c r="T183" i="7"/>
  <c r="K187" i="7"/>
  <c r="T187" i="7"/>
  <c r="K191" i="7"/>
  <c r="T191" i="7"/>
  <c r="K195" i="7"/>
  <c r="T195" i="7"/>
  <c r="K199" i="7"/>
  <c r="T199" i="7"/>
  <c r="O204" i="7"/>
  <c r="K206" i="7"/>
  <c r="T206" i="7"/>
  <c r="K207" i="7"/>
  <c r="T207" i="7"/>
  <c r="N210" i="7"/>
  <c r="O210" i="7"/>
  <c r="Q213" i="7"/>
  <c r="U213" i="7"/>
  <c r="O217" i="7"/>
  <c r="S217" i="7"/>
  <c r="R218" i="7"/>
  <c r="O218" i="7"/>
  <c r="K214" i="7"/>
  <c r="T214" i="7"/>
  <c r="N218" i="7"/>
  <c r="E11" i="24"/>
</calcChain>
</file>

<file path=xl/sharedStrings.xml><?xml version="1.0" encoding="utf-8"?>
<sst xmlns="http://schemas.openxmlformats.org/spreadsheetml/2006/main" count="191" uniqueCount="122">
  <si>
    <t>P0-50</t>
  </si>
  <si>
    <t>P50-90</t>
  </si>
  <si>
    <t>P90-100</t>
  </si>
  <si>
    <t>P99-100</t>
  </si>
  <si>
    <t>P99.9-100</t>
  </si>
  <si>
    <t>P90-99</t>
  </si>
  <si>
    <t>P0-90</t>
  </si>
  <si>
    <t>US Wealth shares (Saez-Zucman 2015 Table B1)</t>
  </si>
  <si>
    <t>Wealth threshold</t>
  </si>
  <si>
    <t>Average wealth</t>
  </si>
  <si>
    <t>Wealth share</t>
  </si>
  <si>
    <t>Full Population</t>
  </si>
  <si>
    <t xml:space="preserve">Top 10% </t>
  </si>
  <si>
    <t>Main Tables</t>
  </si>
  <si>
    <t xml:space="preserve"> Main Figures</t>
  </si>
  <si>
    <t>Number of adults</t>
  </si>
  <si>
    <t>Bottom 50%</t>
  </si>
  <si>
    <t>Middle 40%</t>
  </si>
  <si>
    <t>incl. Top 1%</t>
  </si>
  <si>
    <t>incl. Top 0.1%</t>
  </si>
  <si>
    <t>incl. Top 0.01%</t>
  </si>
  <si>
    <t>incl. Top 0.001%</t>
  </si>
  <si>
    <t>Wealth                          group</t>
  </si>
  <si>
    <t>Net personal wealth</t>
  </si>
  <si>
    <t>Business assets</t>
  </si>
  <si>
    <t>Financial assets</t>
  </si>
  <si>
    <t>Debt</t>
  </si>
  <si>
    <t>Housing net of debt</t>
  </si>
  <si>
    <t>Housing assets</t>
  </si>
  <si>
    <t>incl. Life insurance/Pension funds</t>
  </si>
  <si>
    <t>incl. Deposits/Saving accounts</t>
  </si>
  <si>
    <t>incl. Equities/Shares/Bonds</t>
  </si>
  <si>
    <t xml:space="preserve">Financial assets (excl. Deposits) </t>
  </si>
  <si>
    <t>Deposits</t>
  </si>
  <si>
    <t xml:space="preserve">Total return </t>
  </si>
  <si>
    <t>20-39-year-old</t>
  </si>
  <si>
    <t>40-59-year-old</t>
  </si>
  <si>
    <t>60-year-old+</t>
  </si>
  <si>
    <t>Housing 
(net of debt)</t>
  </si>
  <si>
    <t>Business
assets</t>
  </si>
  <si>
    <t>Financial assets, except Deposits and  saving accounts</t>
  </si>
  <si>
    <t xml:space="preserve">Deposits and savings accounts </t>
  </si>
  <si>
    <t>Average income</t>
  </si>
  <si>
    <t>P99-99.9</t>
  </si>
  <si>
    <t>age</t>
  </si>
  <si>
    <t>Fixed real capital gains by asset class 1970-2000</t>
  </si>
  <si>
    <t>Fixed real capital gains by asset class 1970-1995</t>
  </si>
  <si>
    <t>Fixed real capital gains by asset class 1970-2012</t>
  </si>
  <si>
    <t>Fixed real capital gains by asset class + Fixed savings rate by fractile 1970-2012</t>
  </si>
  <si>
    <t>Fixed real capital gains by asset class + Fixed savings rate by fractile 1970-2000</t>
  </si>
  <si>
    <t>Fixed real capital gains by asset class + Fixed savings rate by fractile 1970-1995</t>
  </si>
  <si>
    <t>Wealth income ratio</t>
  </si>
  <si>
    <t>Top 10-1%</t>
  </si>
  <si>
    <t>Top 1%</t>
  </si>
  <si>
    <t>P0-10</t>
  </si>
  <si>
    <t>P60-70</t>
  </si>
  <si>
    <t>P95-99</t>
  </si>
  <si>
    <t>P10-20</t>
  </si>
  <si>
    <t>P20-30</t>
  </si>
  <si>
    <t>P30-40</t>
  </si>
  <si>
    <t>P40-50</t>
  </si>
  <si>
    <t>P50-60</t>
  </si>
  <si>
    <t>P70-80</t>
  </si>
  <si>
    <t>P80-90</t>
  </si>
  <si>
    <t>P90-95</t>
  </si>
  <si>
    <t>P99-99.5</t>
  </si>
  <si>
    <t>P99.5-99.9</t>
  </si>
  <si>
    <t>Observed</t>
  </si>
  <si>
    <t>Main tables and figures</t>
  </si>
  <si>
    <t>GARBINTI, GOUPILLE-LEBRET and PIKETTY 2016 Wealth APPENDIX DATA</t>
  </si>
  <si>
    <t>This database supports our paper "Wealth Concentration in France 1800-2014: Methods, Estimates and Simulations"</t>
  </si>
  <si>
    <t>Back to index</t>
  </si>
  <si>
    <r>
      <t xml:space="preserve">Long-run serie on wealth concentration in France, 1800-2014
</t>
    </r>
    <r>
      <rPr>
        <sz val="12"/>
        <rFont val="Arial"/>
        <family val="2"/>
      </rPr>
      <t>(Wealth Appendix A, Dataseries)</t>
    </r>
  </si>
  <si>
    <t>Wealth shares (in % total wealth)</t>
  </si>
  <si>
    <t>Adult population</t>
  </si>
  <si>
    <r>
      <t xml:space="preserve">Aggregate income, wealth and adult population
</t>
    </r>
    <r>
      <rPr>
        <sz val="12"/>
        <rFont val="Arial"/>
        <family val="2"/>
      </rPr>
      <t>(DINA Appendix A, Table A0)</t>
    </r>
  </si>
  <si>
    <t>Wealth/income ratio by wealth groups, 1800-2015</t>
  </si>
  <si>
    <r>
      <t xml:space="preserve">Wealth shares by age groups 
</t>
    </r>
    <r>
      <rPr>
        <sz val="12"/>
        <rFont val="Arial"/>
        <family val="2"/>
      </rPr>
      <t>(GGP Wealth 2016, AppendixB, Table B20)</t>
    </r>
  </si>
  <si>
    <t>% tax filers (decedents with inheritance declaration)</t>
  </si>
  <si>
    <r>
      <t xml:space="preserve">Wealth shares by asset categories (in % of total wealth)
</t>
    </r>
    <r>
      <rPr>
        <sz val="12"/>
        <rFont val="Arial"/>
        <family val="2"/>
      </rPr>
      <t>(Wealth, Appendix B, Table B3b)</t>
    </r>
  </si>
  <si>
    <t>Top 10%</t>
  </si>
  <si>
    <r>
      <t xml:space="preserve">Personal wealth by asset class
</t>
    </r>
    <r>
      <rPr>
        <sz val="12"/>
        <rFont val="Arial"/>
        <family val="2"/>
      </rPr>
      <t>(DINA Appendix A, table A21 and A22)</t>
    </r>
  </si>
  <si>
    <t xml:space="preserve"> (% of aggregate personal wealth)</t>
  </si>
  <si>
    <t xml:space="preserve"> (% of national income)</t>
  </si>
  <si>
    <t>Capital income</t>
  </si>
  <si>
    <t>Wealth</t>
  </si>
  <si>
    <t>Total income</t>
  </si>
  <si>
    <t>Labor income</t>
  </si>
  <si>
    <t>Table 2. Average annual rates of return by asset categories in France, 1970-2014</t>
  </si>
  <si>
    <t>1984-2150</t>
  </si>
  <si>
    <t>2012-2150</t>
  </si>
  <si>
    <r>
      <t xml:space="preserve">Data series used for estimating the Differential impact of real rate of wealth growth, capital gain and savings rate on top 1% share
</t>
    </r>
    <r>
      <rPr>
        <sz val="12"/>
        <rFont val="Arial"/>
        <family val="2"/>
      </rPr>
      <t>(Wealth, Appendix E, Table E5)</t>
    </r>
  </si>
  <si>
    <r>
      <t xml:space="preserve">Data series from MTG top shares 1984-2010
</t>
    </r>
    <r>
      <rPr>
        <sz val="12"/>
        <rFont val="Arial"/>
        <family val="2"/>
      </rPr>
      <t xml:space="preserve"> (Wealth, AppendixD, Table D7 )</t>
    </r>
  </si>
  <si>
    <r>
      <t>Data series used for age-wealth profile</t>
    </r>
    <r>
      <rPr>
        <sz val="10"/>
        <rFont val="Arial"/>
        <family val="2"/>
      </rPr>
      <t xml:space="preserve"> (Wealth, Appendix B, Table B21)</t>
    </r>
  </si>
  <si>
    <r>
      <t xml:space="preserve">Steady-state top 10% wealh share
</t>
    </r>
    <r>
      <rPr>
        <sz val="10"/>
        <rFont val="Arial"/>
        <family val="2"/>
      </rPr>
      <t>(Wealth, Appendix E, Table E3 and E4)</t>
    </r>
  </si>
  <si>
    <t>Estate multiplier Approach
(Wealth Appendix C, Table C1)</t>
  </si>
  <si>
    <r>
      <t xml:space="preserve">Total, labor and capital income + Wealth concentration
</t>
    </r>
    <r>
      <rPr>
        <sz val="10"/>
        <rFont val="Arial"/>
        <family val="2"/>
      </rPr>
      <t>(DINA, Appendix B, Table B1, B9, B11 )</t>
    </r>
  </si>
  <si>
    <t>Figure 1. Wealth concentration in France, 1800-2014 (wealth shares, % total wealth)</t>
  </si>
  <si>
    <t>Figure 2. Top wealth shares in France, 1800-2014 (% total wealth)</t>
  </si>
  <si>
    <t xml:space="preserve">Figure 3. Top 10% share: income vs wealth </t>
  </si>
  <si>
    <t xml:space="preserve">Figure 4. Top 1% share: income vs wealth </t>
  </si>
  <si>
    <t>Figure 5. Age-wealth profiles in France, 1970-2012</t>
  </si>
  <si>
    <t xml:space="preserve">Figure 6. Wealth concentration by age group, France 1970-2012 </t>
  </si>
  <si>
    <t>Figure 7. Composition of aggregate personal wealth, France 1970-2014</t>
  </si>
  <si>
    <t>Figure 8. Level and composition of personal wealth, France 1970-2014 (% national income)</t>
  </si>
  <si>
    <t>Figure 9. Asset composition by wealth level, France 2012</t>
  </si>
  <si>
    <t>Figure 10. Decomposition of middle 40% wealth share (% aggregate wealth)</t>
  </si>
  <si>
    <t>Figure 11. Decomposition of top 1% wealth share (% aggregate wealth)</t>
  </si>
  <si>
    <t>Figure 18. Simulating the evolution of top 1% wealth share (1)</t>
  </si>
  <si>
    <t>Figure 19. Simulating the evolution of top 1% wealth share (2)</t>
  </si>
  <si>
    <t>Figure 20. Synthetic saving rates by wealth group, France 1970-2013</t>
  </si>
  <si>
    <t>Figure 21. Flow returns by wealth group (before all taxes)</t>
  </si>
  <si>
    <t>Figure 22. Steady-state top 10% wealth share, 1800-2150 (% total wealth)</t>
  </si>
  <si>
    <t>Table 1. Wealth thresholds and wealth shares in France, 2014</t>
  </si>
  <si>
    <r>
      <rPr>
        <u/>
        <sz val="12"/>
        <rFont val="Arial"/>
        <family val="2"/>
      </rPr>
      <t>Notes</t>
    </r>
    <r>
      <rPr>
        <sz val="12"/>
        <rFont val="Arial"/>
        <family val="2"/>
      </rPr>
      <t xml:space="preserve">: This table reports statistics on the distribution of wealth in France in 2014 obtained by capitalizing income tax returns.  The unit is the adult individual (20-year-old and over; net wealth of married couples is splitted into two). Fractiles are defined relative to the total number of adult individuals in the population. </t>
    </r>
    <r>
      <rPr>
        <u/>
        <sz val="12"/>
        <rFont val="Arial"/>
        <family val="2"/>
      </rPr>
      <t>Source</t>
    </r>
    <r>
      <rPr>
        <sz val="12"/>
        <rFont val="Arial"/>
        <family val="2"/>
      </rPr>
      <t>: Appendix Table B1-B2.</t>
    </r>
  </si>
  <si>
    <t>UK Wealth shares (Alvaredo, Atkinson and Morelli 2017)</t>
  </si>
  <si>
    <t>Asset categories</t>
  </si>
  <si>
    <t xml:space="preserve">Real capital gains </t>
  </si>
  <si>
    <r>
      <rPr>
        <u/>
        <sz val="12"/>
        <rFont val="Arial"/>
        <family val="2"/>
      </rPr>
      <t>Notes</t>
    </r>
    <r>
      <rPr>
        <sz val="12"/>
        <rFont val="Arial"/>
        <family val="2"/>
      </rPr>
      <t xml:space="preserve">: This table reports the average total returns on personal wealth by asset categories over the 1970-2014 period. The total returns are the sum of the flow returns and of the real rates of capital gains  from the national accounts. The returns are gross of all taxes but net of capital depreciation. Real capital gains correspond to asset price inflation in excess of consumer price inflation. </t>
    </r>
    <r>
      <rPr>
        <u/>
        <sz val="12"/>
        <rFont val="Arial"/>
        <family val="2"/>
      </rPr>
      <t>Source</t>
    </r>
    <r>
      <rPr>
        <sz val="12"/>
        <rFont val="Arial"/>
        <family val="2"/>
      </rPr>
      <t>: See our companion paper Garbinti, Goupille-Lebret and Piketty (2017), Appendix A Table A23a, A24a and A25a.</t>
    </r>
  </si>
  <si>
    <r>
      <t xml:space="preserve">Flow return      </t>
    </r>
    <r>
      <rPr>
        <sz val="16"/>
        <rFont val="Arial"/>
        <family val="2"/>
      </rPr>
      <t xml:space="preserve">      </t>
    </r>
    <r>
      <rPr>
        <sz val="12"/>
        <rFont val="Arial"/>
        <family val="2"/>
      </rPr>
      <t>(rent, interest, dividend, etc.)</t>
    </r>
  </si>
  <si>
    <t>Figure 23. Wealth concentration: France, US, UK 1900-2014 (wealth shares, %)</t>
  </si>
  <si>
    <t>Last updated: January 30th,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</si>
</sst>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_ * #,##0.00_)\ _€_ ;_ * \(#,##0.00\)\ _€_ ;_ * &quot;-&quot;??_)\ _€_ ;_ @_ "/>
    <numFmt numFmtId="165" formatCode="\$#,##0\ ;\(\$#,##0\)"/>
    <numFmt numFmtId="166" formatCode="#,##0.0"/>
    <numFmt numFmtId="167" formatCode="0.0"/>
    <numFmt numFmtId="168" formatCode="General_)"/>
    <numFmt numFmtId="169" formatCode="#,##0.000"/>
    <numFmt numFmtId="170" formatCode="#,##0.00__;\-#,##0.00__;#,##0.00__;@__"/>
    <numFmt numFmtId="171" formatCode="&quot;$&quot;#,##0_);\(&quot;$&quot;#,##0\)"/>
    <numFmt numFmtId="172" formatCode="_ * #,##0.00_ ;_ * \-#,##0.00_ ;_ * &quot;-&quot;??_ ;_ @_ "/>
    <numFmt numFmtId="173" formatCode="0.0%"/>
    <numFmt numFmtId="174" formatCode="&quot;$&quot;#,##0"/>
    <numFmt numFmtId="175" formatCode="#,##0\ &quot;€&quot;"/>
    <numFmt numFmtId="176" formatCode="_-* #,##0.0\ _€_-;\-* #,##0.0\ _€_-;_-* &quot;-&quot;??\ _€_-;_-@_-"/>
    <numFmt numFmtId="177" formatCode="_-* #,##0\ _€_-;\-* #,##0\ _€_-;_-* &quot;-&quot;??\ _€_-;_-@_-"/>
  </numFmts>
  <fonts count="59">
    <font>
      <sz val="11"/>
      <color theme="1"/>
      <name val="Calibri"/>
      <family val="2"/>
      <scheme val="minor"/>
    </font>
    <font>
      <sz val="10"/>
      <name val="Arial"/>
      <family val="2"/>
    </font>
    <font>
      <sz val="8"/>
      <name val="Arial"/>
      <family val="2"/>
    </font>
    <font>
      <sz val="12"/>
      <color indexed="24"/>
      <name val="Arial"/>
      <family val="2"/>
    </font>
    <font>
      <b/>
      <sz val="8"/>
      <color indexed="24"/>
      <name val="Times New Roman"/>
      <family val="1"/>
    </font>
    <font>
      <sz val="8"/>
      <color indexed="24"/>
      <name val="Times New Roman"/>
      <family val="1"/>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2"/>
      <color indexed="12"/>
      <name val="Calibri"/>
      <family val="2"/>
    </font>
    <font>
      <sz val="11"/>
      <color indexed="52"/>
      <name val="Calibri"/>
      <family val="2"/>
    </font>
    <font>
      <sz val="12"/>
      <color theme="1"/>
      <name val="Arial"/>
      <family val="2"/>
    </font>
    <font>
      <sz val="11"/>
      <color indexed="60"/>
      <name val="Calibri"/>
      <family val="2"/>
    </font>
    <font>
      <sz val="12"/>
      <color indexed="8"/>
      <name val="Calibri"/>
      <family val="2"/>
    </font>
    <font>
      <sz val="10"/>
      <name val="Verdana"/>
      <family val="2"/>
    </font>
    <font>
      <sz val="12"/>
      <color theme="1"/>
      <name val="Calibri"/>
      <family val="2"/>
      <scheme val="minor"/>
    </font>
    <font>
      <b/>
      <sz val="11"/>
      <color indexed="63"/>
      <name val="Calibri"/>
      <family val="2"/>
    </font>
    <font>
      <sz val="11"/>
      <name val="Calibri"/>
      <family val="2"/>
    </font>
    <font>
      <sz val="7"/>
      <name val="Helvetica"/>
      <family val="2"/>
    </font>
    <font>
      <b/>
      <sz val="18"/>
      <color indexed="56"/>
      <name val="Cambria"/>
      <family val="2"/>
    </font>
    <font>
      <sz val="11"/>
      <color indexed="10"/>
      <name val="Calibri"/>
      <family val="2"/>
    </font>
    <font>
      <sz val="10"/>
      <name val="Arial"/>
      <family val="2"/>
    </font>
    <font>
      <sz val="12"/>
      <name val="Arial"/>
      <family val="2"/>
    </font>
    <font>
      <b/>
      <sz val="12"/>
      <name val="Arial"/>
      <family val="2"/>
    </font>
    <font>
      <sz val="9"/>
      <color indexed="9"/>
      <name val="Times"/>
      <family val="1"/>
    </font>
    <font>
      <sz val="9"/>
      <color indexed="8"/>
      <name val="Times"/>
      <family val="1"/>
    </font>
    <font>
      <sz val="8"/>
      <name val="Helvetica"/>
    </font>
    <font>
      <sz val="9"/>
      <name val="Times New Roman"/>
      <family val="1"/>
    </font>
    <font>
      <sz val="10"/>
      <color indexed="8"/>
      <name val="Times"/>
      <family val="1"/>
    </font>
    <font>
      <sz val="9"/>
      <name val="Times"/>
    </font>
    <font>
      <sz val="12"/>
      <name val="Arial CE"/>
    </font>
    <font>
      <sz val="10"/>
      <name val="Times"/>
      <family val="1"/>
    </font>
    <font>
      <sz val="11"/>
      <name val="Arial"/>
      <family val="2"/>
    </font>
    <font>
      <b/>
      <sz val="20"/>
      <name val="Arial"/>
      <family val="2"/>
    </font>
    <font>
      <b/>
      <sz val="18"/>
      <name val="Arial"/>
      <family val="2"/>
    </font>
    <font>
      <sz val="10"/>
      <color theme="1"/>
      <name val="Arial"/>
      <family val="2"/>
    </font>
    <font>
      <sz val="16"/>
      <color indexed="24"/>
      <name val="Arial"/>
      <family val="2"/>
    </font>
    <font>
      <sz val="16"/>
      <name val="Arial"/>
      <family val="2"/>
    </font>
    <font>
      <b/>
      <sz val="16"/>
      <name val="Arial"/>
      <family val="2"/>
    </font>
    <font>
      <b/>
      <sz val="8"/>
      <name val="Arial"/>
      <family val="2"/>
    </font>
    <font>
      <u/>
      <sz val="12"/>
      <name val="Arial"/>
      <family val="2"/>
    </font>
    <font>
      <i/>
      <sz val="14"/>
      <name val="Arial"/>
      <family val="2"/>
    </font>
    <font>
      <b/>
      <sz val="10"/>
      <name val="Arial"/>
      <family val="2"/>
    </font>
    <font>
      <i/>
      <sz val="16"/>
      <name val="Arial"/>
      <family val="2"/>
    </font>
    <font>
      <u/>
      <sz val="11"/>
      <color theme="11"/>
      <name val="Calibri"/>
      <family val="2"/>
      <scheme val="minor"/>
    </font>
    <font>
      <b/>
      <sz val="10"/>
      <color rgb="FF000000"/>
      <name val="Arial"/>
      <family val="2"/>
    </font>
    <font>
      <sz val="11"/>
      <color theme="1"/>
      <name val="Calibri"/>
      <family val="2"/>
      <scheme val="minor"/>
    </font>
    <font>
      <b/>
      <sz val="24"/>
      <name val="Arial"/>
      <family val="2"/>
    </font>
    <font>
      <sz val="14"/>
      <name val="Arial"/>
      <family val="2"/>
    </font>
    <font>
      <u/>
      <sz val="12"/>
      <color indexed="12"/>
      <name val="Arial"/>
      <family val="2"/>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rgb="FFF5F9FC"/>
        <bgColor indexed="64"/>
      </patternFill>
    </fill>
  </fills>
  <borders count="80">
    <border>
      <left/>
      <right/>
      <top/>
      <bottom/>
      <diagonal/>
    </border>
    <border>
      <left style="thick">
        <color auto="1"/>
      </left>
      <right/>
      <top style="thick">
        <color auto="1"/>
      </top>
      <bottom/>
      <diagonal/>
    </border>
    <border>
      <left/>
      <right/>
      <top style="thick">
        <color auto="1"/>
      </top>
      <bottom/>
      <diagonal/>
    </border>
    <border>
      <left/>
      <right/>
      <top/>
      <bottom style="thick">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auto="1"/>
      </left>
      <right/>
      <top/>
      <bottom/>
      <diagonal/>
    </border>
    <border>
      <left style="thin">
        <color auto="1"/>
      </left>
      <right style="thin">
        <color auto="1"/>
      </right>
      <top style="thin">
        <color auto="1"/>
      </top>
      <bottom style="thin">
        <color auto="1"/>
      </bottom>
      <diagonal/>
    </border>
    <border>
      <left style="thick">
        <color auto="1"/>
      </left>
      <right/>
      <top/>
      <bottom style="thin">
        <color auto="1"/>
      </bottom>
      <diagonal/>
    </border>
    <border>
      <left/>
      <right/>
      <top style="thick">
        <color auto="1"/>
      </top>
      <bottom style="thick">
        <color auto="1"/>
      </bottom>
      <diagonal/>
    </border>
    <border>
      <left style="medium">
        <color auto="1"/>
      </left>
      <right style="medium">
        <color auto="1"/>
      </right>
      <top style="medium">
        <color auto="1"/>
      </top>
      <bottom style="medium">
        <color auto="1"/>
      </bottom>
      <diagonal/>
    </border>
    <border>
      <left/>
      <right/>
      <top style="double">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style="thin">
        <color auto="1"/>
      </bottom>
      <diagonal/>
    </border>
    <border>
      <left/>
      <right style="medium">
        <color auto="1"/>
      </right>
      <top/>
      <bottom style="thin">
        <color auto="1"/>
      </bottom>
      <diagonal/>
    </border>
    <border>
      <left/>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diagonal/>
    </border>
    <border>
      <left style="medium">
        <color auto="1"/>
      </left>
      <right style="thin">
        <color auto="1"/>
      </right>
      <top style="dashed">
        <color auto="1"/>
      </top>
      <bottom/>
      <diagonal/>
    </border>
    <border>
      <left style="medium">
        <color auto="1"/>
      </left>
      <right style="thin">
        <color auto="1"/>
      </right>
      <top/>
      <bottom style="dashed">
        <color auto="1"/>
      </bottom>
      <diagonal/>
    </border>
    <border>
      <left style="medium">
        <color auto="1"/>
      </left>
      <right style="thin">
        <color auto="1"/>
      </right>
      <top/>
      <bottom style="thick">
        <color auto="1"/>
      </bottom>
      <diagonal/>
    </border>
    <border>
      <left style="thin">
        <color auto="1"/>
      </left>
      <right style="thin">
        <color auto="1"/>
      </right>
      <top/>
      <bottom style="thick">
        <color auto="1"/>
      </bottom>
      <diagonal/>
    </border>
    <border>
      <left style="thin">
        <color auto="1"/>
      </left>
      <right style="medium">
        <color auto="1"/>
      </right>
      <top/>
      <bottom style="thick">
        <color auto="1"/>
      </bottom>
      <diagonal/>
    </border>
    <border>
      <left style="thin">
        <color auto="1"/>
      </left>
      <right/>
      <top/>
      <bottom style="medium">
        <color auto="1"/>
      </bottom>
      <diagonal/>
    </border>
    <border>
      <left style="medium">
        <color indexed="64"/>
      </left>
      <right/>
      <top/>
      <bottom style="thick">
        <color auto="1"/>
      </bottom>
      <diagonal/>
    </border>
    <border>
      <left/>
      <right style="medium">
        <color indexed="64"/>
      </right>
      <top/>
      <bottom style="thick">
        <color auto="1"/>
      </bottom>
      <diagonal/>
    </border>
    <border>
      <left style="medium">
        <color indexed="64"/>
      </left>
      <right/>
      <top style="thick">
        <color auto="1"/>
      </top>
      <bottom/>
      <diagonal/>
    </border>
    <border>
      <left style="medium">
        <color auto="1"/>
      </left>
      <right style="thin">
        <color auto="1"/>
      </right>
      <top style="thick">
        <color auto="1"/>
      </top>
      <bottom/>
      <diagonal/>
    </border>
    <border>
      <left style="thin">
        <color auto="1"/>
      </left>
      <right style="thin">
        <color auto="1"/>
      </right>
      <top style="thick">
        <color auto="1"/>
      </top>
      <bottom/>
      <diagonal/>
    </border>
    <border>
      <left style="thin">
        <color auto="1"/>
      </left>
      <right style="medium">
        <color auto="1"/>
      </right>
      <top style="thick">
        <color auto="1"/>
      </top>
      <bottom/>
      <diagonal/>
    </border>
    <border>
      <left style="medium">
        <color indexed="64"/>
      </left>
      <right/>
      <top style="medium">
        <color indexed="64"/>
      </top>
      <bottom style="thick">
        <color auto="1"/>
      </bottom>
      <diagonal/>
    </border>
    <border>
      <left/>
      <right/>
      <top style="medium">
        <color indexed="64"/>
      </top>
      <bottom style="thick">
        <color auto="1"/>
      </bottom>
      <diagonal/>
    </border>
    <border>
      <left/>
      <right style="medium">
        <color indexed="64"/>
      </right>
      <top style="medium">
        <color indexed="64"/>
      </top>
      <bottom style="thick">
        <color auto="1"/>
      </bottom>
      <diagonal/>
    </border>
    <border>
      <left style="medium">
        <color indexed="64"/>
      </left>
      <right/>
      <top style="thick">
        <color auto="1"/>
      </top>
      <bottom style="thick">
        <color auto="1"/>
      </bottom>
      <diagonal/>
    </border>
    <border>
      <left/>
      <right style="medium">
        <color indexed="64"/>
      </right>
      <top style="thick">
        <color auto="1"/>
      </top>
      <bottom style="thick">
        <color auto="1"/>
      </bottom>
      <diagonal/>
    </border>
    <border>
      <left/>
      <right style="thick">
        <color auto="1"/>
      </right>
      <top/>
      <bottom style="thin">
        <color auto="1"/>
      </bottom>
      <diagonal/>
    </border>
    <border>
      <left/>
      <right/>
      <top/>
      <bottom style="double">
        <color auto="1"/>
      </bottom>
      <diagonal/>
    </border>
    <border>
      <left/>
      <right style="thin">
        <color auto="1"/>
      </right>
      <top/>
      <bottom/>
      <diagonal/>
    </border>
    <border>
      <left/>
      <right style="thin">
        <color auto="1"/>
      </right>
      <top/>
      <bottom style="thick">
        <color auto="1"/>
      </bottom>
      <diagonal/>
    </border>
    <border>
      <left style="medium">
        <color auto="1"/>
      </left>
      <right/>
      <top style="dashed">
        <color auto="1"/>
      </top>
      <bottom/>
      <diagonal/>
    </border>
    <border>
      <left style="medium">
        <color auto="1"/>
      </left>
      <right/>
      <top/>
      <bottom style="dashed">
        <color auto="1"/>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auto="1"/>
      </left>
      <right style="thick">
        <color auto="1"/>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style="thick">
        <color auto="1"/>
      </right>
      <top/>
      <bottom style="thick">
        <color auto="1"/>
      </bottom>
      <diagonal/>
    </border>
  </borders>
  <cellStyleXfs count="135">
    <xf numFmtId="0" fontId="0" fillId="0" borderId="0"/>
    <xf numFmtId="0" fontId="1" fillId="0" borderId="0"/>
    <xf numFmtId="0" fontId="3" fillId="0" borderId="0" applyFont="0" applyFill="0" applyBorder="0" applyAlignment="0" applyProtection="0"/>
    <xf numFmtId="0" fontId="4" fillId="0" borderId="0" applyNumberFormat="0" applyFill="0" applyBorder="0" applyAlignment="0" applyProtection="0"/>
    <xf numFmtId="0" fontId="5" fillId="0" borderId="0" applyNumberFormat="0" applyFill="0" applyBorder="0" applyAlignment="0" applyProtection="0"/>
    <xf numFmtId="3" fontId="3" fillId="0" borderId="0" applyFont="0" applyFill="0" applyBorder="0" applyAlignment="0" applyProtection="0"/>
    <xf numFmtId="165" fontId="3" fillId="0" borderId="0" applyFont="0" applyFill="0" applyBorder="0" applyAlignment="0" applyProtection="0"/>
    <xf numFmtId="2" fontId="3" fillId="0" borderId="0" applyFont="0" applyFill="0" applyBorder="0" applyAlignment="0" applyProtection="0"/>
    <xf numFmtId="0" fontId="6" fillId="0" borderId="0" applyNumberFormat="0" applyFill="0" applyBorder="0" applyAlignment="0" applyProtection="0">
      <alignment vertical="top"/>
      <protection locked="0"/>
    </xf>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9" fillId="3" borderId="0" applyNumberFormat="0" applyBorder="0" applyAlignment="0" applyProtection="0"/>
    <xf numFmtId="0" fontId="10" fillId="16" borderId="4" applyNumberFormat="0" applyAlignment="0" applyProtection="0"/>
    <xf numFmtId="0" fontId="11" fillId="17" borderId="5" applyNumberFormat="0" applyAlignment="0" applyProtection="0"/>
    <xf numFmtId="43" fontId="1" fillId="0" borderId="0" applyFont="0" applyFill="0" applyBorder="0" applyAlignment="0" applyProtection="0"/>
    <xf numFmtId="0" fontId="12" fillId="0" borderId="0" applyNumberFormat="0" applyFill="0" applyBorder="0" applyAlignment="0" applyProtection="0"/>
    <xf numFmtId="0" fontId="13" fillId="4" borderId="0" applyNumberFormat="0" applyBorder="0" applyAlignment="0" applyProtection="0"/>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0" fontId="17" fillId="7" borderId="4"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164" fontId="20" fillId="0" borderId="0" applyFont="0" applyFill="0" applyBorder="0" applyAlignment="0" applyProtection="0"/>
    <xf numFmtId="0" fontId="1" fillId="0" borderId="0"/>
    <xf numFmtId="0" fontId="21" fillId="18" borderId="0" applyNumberFormat="0" applyBorder="0" applyAlignment="0" applyProtection="0"/>
    <xf numFmtId="0" fontId="20" fillId="0" borderId="0"/>
    <xf numFmtId="0" fontId="20" fillId="0" borderId="0"/>
    <xf numFmtId="0" fontId="3" fillId="0" borderId="0"/>
    <xf numFmtId="0" fontId="3" fillId="0" borderId="0"/>
    <xf numFmtId="0" fontId="1" fillId="0" borderId="0"/>
    <xf numFmtId="0" fontId="20" fillId="0" borderId="0"/>
    <xf numFmtId="0" fontId="20" fillId="0" borderId="0"/>
    <xf numFmtId="0" fontId="1" fillId="0" borderId="0"/>
    <xf numFmtId="0" fontId="22" fillId="0" borderId="0"/>
    <xf numFmtId="0" fontId="23" fillId="0" borderId="0"/>
    <xf numFmtId="0" fontId="1" fillId="0" borderId="0"/>
    <xf numFmtId="0" fontId="24" fillId="0" borderId="0"/>
    <xf numFmtId="0" fontId="24" fillId="0" borderId="0"/>
    <xf numFmtId="0" fontId="1" fillId="0" borderId="0"/>
    <xf numFmtId="0" fontId="24" fillId="0" borderId="0"/>
    <xf numFmtId="0" fontId="20" fillId="0" borderId="0"/>
    <xf numFmtId="0" fontId="20" fillId="0" borderId="0"/>
    <xf numFmtId="0" fontId="20" fillId="0" borderId="0"/>
    <xf numFmtId="0" fontId="1" fillId="19" borderId="10" applyNumberFormat="0" applyFont="0" applyAlignment="0" applyProtection="0"/>
    <xf numFmtId="0" fontId="25" fillId="16" borderId="11" applyNumberFormat="0" applyAlignment="0" applyProtection="0"/>
    <xf numFmtId="9" fontId="20"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20" fillId="0" borderId="0" applyFont="0" applyFill="0" applyBorder="0" applyAlignment="0" applyProtection="0"/>
    <xf numFmtId="9" fontId="1" fillId="0" borderId="0" applyFont="0" applyFill="0" applyBorder="0" applyAlignment="0" applyProtection="0"/>
    <xf numFmtId="9" fontId="22" fillId="0" borderId="0" applyFont="0" applyFill="0" applyBorder="0" applyAlignment="0" applyProtection="0"/>
    <xf numFmtId="9" fontId="1" fillId="0" borderId="0" applyFont="0" applyFill="0" applyBorder="0" applyAlignment="0" applyProtection="0"/>
    <xf numFmtId="9" fontId="24" fillId="0" borderId="0" applyFont="0" applyFill="0" applyBorder="0" applyAlignment="0" applyProtection="0"/>
    <xf numFmtId="9" fontId="22"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6"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9" fontId="20" fillId="0" borderId="0" applyFont="0" applyFill="0" applyBorder="0" applyAlignment="0" applyProtection="0"/>
    <xf numFmtId="0" fontId="1" fillId="0" borderId="0"/>
    <xf numFmtId="0" fontId="1" fillId="0" borderId="0"/>
    <xf numFmtId="0" fontId="27" fillId="0" borderId="12">
      <alignment horizontal="center"/>
    </xf>
    <xf numFmtId="0" fontId="28" fillId="0" borderId="0" applyNumberFormat="0" applyFill="0" applyBorder="0" applyAlignment="0" applyProtection="0"/>
    <xf numFmtId="0" fontId="29" fillId="0" borderId="0" applyNumberFormat="0" applyFill="0" applyBorder="0" applyAlignment="0" applyProtection="0"/>
    <xf numFmtId="0" fontId="30" fillId="0" borderId="0"/>
    <xf numFmtId="0" fontId="13" fillId="4" borderId="0" applyNumberFormat="0" applyBorder="0" applyAlignment="0" applyProtection="0"/>
    <xf numFmtId="168" fontId="33" fillId="0" borderId="0">
      <alignment vertical="top"/>
    </xf>
    <xf numFmtId="3" fontId="34" fillId="0" borderId="0" applyFill="0" applyBorder="0">
      <alignment horizontal="right" vertical="top"/>
    </xf>
    <xf numFmtId="169" fontId="34" fillId="0" borderId="0" applyFill="0" applyBorder="0">
      <alignment horizontal="right" vertical="top"/>
    </xf>
    <xf numFmtId="3" fontId="34" fillId="0" borderId="0" applyFill="0" applyBorder="0">
      <alignment horizontal="right" vertical="top"/>
    </xf>
    <xf numFmtId="166" fontId="33" fillId="0" borderId="0" applyFont="0" applyFill="0" applyBorder="0">
      <alignment horizontal="right" vertical="top"/>
    </xf>
    <xf numFmtId="170" fontId="34" fillId="0" borderId="0" applyFont="0" applyFill="0" applyBorder="0" applyAlignment="0" applyProtection="0">
      <alignment horizontal="right" vertical="top"/>
    </xf>
    <xf numFmtId="169" fontId="34" fillId="0" borderId="0">
      <alignment horizontal="right" vertical="top"/>
    </xf>
    <xf numFmtId="3" fontId="1" fillId="0" borderId="0" applyFont="0" applyFill="0" applyBorder="0" applyAlignment="0" applyProtection="0"/>
    <xf numFmtId="171" fontId="1" fillId="0" borderId="0" applyFont="0" applyFill="0" applyBorder="0" applyAlignment="0" applyProtection="0"/>
    <xf numFmtId="172" fontId="35" fillId="0" borderId="0" applyFont="0" applyFill="0" applyBorder="0" applyAlignment="0" applyProtection="0"/>
    <xf numFmtId="2" fontId="1" fillId="0" borderId="0" applyFont="0" applyFill="0" applyBorder="0" applyAlignment="0" applyProtection="0"/>
    <xf numFmtId="0" fontId="1" fillId="0" borderId="0"/>
    <xf numFmtId="0" fontId="36" fillId="0" borderId="13" applyNumberFormat="0" applyFill="0" applyAlignment="0" applyProtection="0"/>
    <xf numFmtId="1" fontId="33" fillId="0" borderId="0">
      <alignment vertical="top" wrapText="1"/>
    </xf>
    <xf numFmtId="1" fontId="37" fillId="0" borderId="0" applyFill="0" applyBorder="0" applyProtection="0"/>
    <xf numFmtId="1" fontId="36" fillId="0" borderId="0" applyFont="0" applyFill="0" applyBorder="0" applyProtection="0">
      <alignment vertical="center"/>
    </xf>
    <xf numFmtId="1" fontId="38" fillId="0" borderId="0">
      <alignment horizontal="right" vertical="top"/>
    </xf>
    <xf numFmtId="0" fontId="39" fillId="0" borderId="0"/>
    <xf numFmtId="1" fontId="34" fillId="0" borderId="0" applyNumberFormat="0" applyFill="0" applyBorder="0">
      <alignment vertical="top"/>
    </xf>
    <xf numFmtId="43" fontId="1" fillId="0" borderId="0" applyFont="0" applyFill="0" applyBorder="0" applyAlignment="0" applyProtection="0"/>
    <xf numFmtId="2" fontId="1" fillId="0" borderId="0" applyFont="0" applyFill="0" applyBorder="0" applyProtection="0">
      <alignment horizontal="right"/>
    </xf>
    <xf numFmtId="2" fontId="1" fillId="0" borderId="0" applyFont="0" applyFill="0" applyBorder="0" applyProtection="0">
      <alignment horizontal="right"/>
    </xf>
    <xf numFmtId="49" fontId="34" fillId="0" borderId="0" applyFill="0" applyBorder="0" applyAlignment="0" applyProtection="0">
      <alignment vertical="top"/>
    </xf>
    <xf numFmtId="0" fontId="14" fillId="0" borderId="6" applyNumberFormat="0" applyFill="0" applyAlignment="0" applyProtection="0"/>
    <xf numFmtId="0" fontId="15" fillId="0" borderId="7" applyNumberFormat="0" applyFill="0" applyAlignment="0" applyProtection="0"/>
    <xf numFmtId="0" fontId="16" fillId="0" borderId="8" applyNumberFormat="0" applyFill="0" applyAlignment="0" applyProtection="0"/>
    <xf numFmtId="0" fontId="16" fillId="0" borderId="0" applyNumberFormat="0" applyFill="0" applyBorder="0" applyAlignment="0" applyProtection="0"/>
    <xf numFmtId="1" fontId="40" fillId="0" borderId="0">
      <alignment vertical="top" wrapText="1"/>
    </xf>
    <xf numFmtId="0" fontId="1" fillId="0" borderId="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9"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43" fontId="55" fillId="0" borderId="0" applyFont="0" applyFill="0" applyBorder="0" applyAlignment="0" applyProtection="0"/>
    <xf numFmtId="0" fontId="55" fillId="0" borderId="0"/>
    <xf numFmtId="9" fontId="55" fillId="0" borderId="0" applyFont="0" applyFill="0" applyBorder="0" applyAlignment="0" applyProtection="0"/>
  </cellStyleXfs>
  <cellXfs count="266">
    <xf numFmtId="0" fontId="0" fillId="0" borderId="0" xfId="0"/>
    <xf numFmtId="0" fontId="1" fillId="0" borderId="0" xfId="1"/>
    <xf numFmtId="3" fontId="1" fillId="0" borderId="0" xfId="1" applyNumberFormat="1"/>
    <xf numFmtId="0" fontId="31" fillId="0" borderId="1" xfId="1" applyFont="1" applyBorder="1" applyAlignment="1">
      <alignment horizontal="center" vertical="center" wrapText="1"/>
    </xf>
    <xf numFmtId="0" fontId="31" fillId="0" borderId="2" xfId="1" applyFont="1" applyBorder="1" applyAlignment="1">
      <alignment horizontal="center" vertical="center" wrapText="1"/>
    </xf>
    <xf numFmtId="0" fontId="1" fillId="0" borderId="0" xfId="114"/>
    <xf numFmtId="0" fontId="42" fillId="20" borderId="16" xfId="114" applyFont="1" applyFill="1" applyBorder="1" applyAlignment="1">
      <alignment horizontal="center"/>
    </xf>
    <xf numFmtId="0" fontId="31" fillId="0" borderId="0" xfId="114" applyFont="1" applyBorder="1" applyAlignment="1"/>
    <xf numFmtId="0" fontId="1" fillId="0" borderId="0" xfId="114" applyAlignment="1">
      <alignment wrapText="1"/>
    </xf>
    <xf numFmtId="0" fontId="44" fillId="0" borderId="0" xfId="8" applyFont="1" applyAlignment="1" applyProtection="1">
      <alignment horizontal="left" vertical="top" wrapText="1" readingOrder="1"/>
    </xf>
    <xf numFmtId="0" fontId="43" fillId="0" borderId="0" xfId="114" applyFont="1" applyBorder="1" applyAlignment="1">
      <alignment horizontal="center"/>
    </xf>
    <xf numFmtId="0" fontId="42" fillId="0" borderId="16" xfId="114" applyFont="1" applyBorder="1" applyAlignment="1">
      <alignment horizontal="center"/>
    </xf>
    <xf numFmtId="9" fontId="31" fillId="0" borderId="0" xfId="1" applyNumberFormat="1" applyFont="1" applyAlignment="1">
      <alignment horizontal="center"/>
    </xf>
    <xf numFmtId="0" fontId="45" fillId="0" borderId="0" xfId="46" applyFont="1"/>
    <xf numFmtId="0" fontId="46" fillId="0" borderId="0" xfId="46" applyFont="1" applyAlignment="1">
      <alignment horizontal="center"/>
    </xf>
    <xf numFmtId="0" fontId="3" fillId="0" borderId="0" xfId="46"/>
    <xf numFmtId="0" fontId="45" fillId="0" borderId="0" xfId="46" applyFont="1" applyBorder="1"/>
    <xf numFmtId="0" fontId="46" fillId="0" borderId="0" xfId="46" applyFont="1" applyBorder="1" applyAlignment="1">
      <alignment horizontal="center"/>
    </xf>
    <xf numFmtId="0" fontId="47" fillId="0" borderId="17" xfId="46" applyFont="1" applyBorder="1" applyAlignment="1">
      <alignment horizontal="center" vertical="center" wrapText="1"/>
    </xf>
    <xf numFmtId="0" fontId="3" fillId="0" borderId="0" xfId="46" applyAlignment="1">
      <alignment vertical="center"/>
    </xf>
    <xf numFmtId="0" fontId="47" fillId="0" borderId="0" xfId="46" applyFont="1" applyBorder="1" applyAlignment="1">
      <alignment horizontal="left"/>
    </xf>
    <xf numFmtId="0" fontId="47" fillId="0" borderId="0" xfId="46" applyFont="1" applyBorder="1" applyAlignment="1">
      <alignment horizontal="center" vertical="center" wrapText="1"/>
    </xf>
    <xf numFmtId="0" fontId="46" fillId="0" borderId="0" xfId="46" applyFont="1" applyBorder="1" applyAlignment="1">
      <alignment horizontal="left" wrapText="1"/>
    </xf>
    <xf numFmtId="3" fontId="46" fillId="0" borderId="0" xfId="46" quotePrefix="1" applyNumberFormat="1" applyFont="1" applyBorder="1" applyAlignment="1">
      <alignment horizontal="center"/>
    </xf>
    <xf numFmtId="174" fontId="46" fillId="0" borderId="0" xfId="46" quotePrefix="1" applyNumberFormat="1" applyFont="1" applyBorder="1" applyAlignment="1">
      <alignment horizontal="center"/>
    </xf>
    <xf numFmtId="3" fontId="46" fillId="0" borderId="0" xfId="46" applyNumberFormat="1" applyFont="1" applyBorder="1" applyAlignment="1">
      <alignment horizontal="left"/>
    </xf>
    <xf numFmtId="3" fontId="46" fillId="0" borderId="0" xfId="46" quotePrefix="1" applyNumberFormat="1" applyFont="1" applyBorder="1" applyAlignment="1">
      <alignment horizontal="center" wrapText="1"/>
    </xf>
    <xf numFmtId="173" fontId="46" fillId="0" borderId="0" xfId="46" quotePrefix="1" applyNumberFormat="1" applyFont="1" applyBorder="1" applyAlignment="1">
      <alignment horizontal="center" wrapText="1"/>
    </xf>
    <xf numFmtId="167" fontId="3" fillId="0" borderId="0" xfId="46" applyNumberFormat="1"/>
    <xf numFmtId="3" fontId="46" fillId="0" borderId="0" xfId="46" applyNumberFormat="1" applyFont="1" applyBorder="1" applyAlignment="1">
      <alignment horizontal="center"/>
    </xf>
    <xf numFmtId="0" fontId="48" fillId="0" borderId="0" xfId="46" applyFont="1" applyAlignment="1">
      <alignment horizontal="left"/>
    </xf>
    <xf numFmtId="0" fontId="2" fillId="0" borderId="0" xfId="46" applyFont="1" applyAlignment="1">
      <alignment horizontal="center"/>
    </xf>
    <xf numFmtId="3" fontId="1" fillId="0" borderId="0" xfId="46" applyNumberFormat="1" applyFont="1" applyAlignment="1">
      <alignment horizontal="center"/>
    </xf>
    <xf numFmtId="174" fontId="1" fillId="0" borderId="0" xfId="46" quotePrefix="1" applyNumberFormat="1" applyFont="1" applyAlignment="1">
      <alignment horizontal="center"/>
    </xf>
    <xf numFmtId="3" fontId="1" fillId="0" borderId="0" xfId="46" quotePrefix="1" applyNumberFormat="1" applyFont="1" applyBorder="1" applyAlignment="1">
      <alignment horizontal="center" wrapText="1"/>
    </xf>
    <xf numFmtId="3" fontId="1" fillId="0" borderId="0" xfId="46" applyNumberFormat="1" applyFont="1" applyBorder="1" applyAlignment="1">
      <alignment horizontal="center"/>
    </xf>
    <xf numFmtId="174" fontId="1" fillId="0" borderId="0" xfId="46" quotePrefix="1" applyNumberFormat="1" applyFont="1" applyBorder="1" applyAlignment="1">
      <alignment horizontal="center"/>
    </xf>
    <xf numFmtId="175" fontId="46" fillId="0" borderId="0" xfId="46" quotePrefix="1" applyNumberFormat="1" applyFont="1" applyBorder="1" applyAlignment="1">
      <alignment horizontal="center" wrapText="1"/>
    </xf>
    <xf numFmtId="175" fontId="46" fillId="0" borderId="0" xfId="46" quotePrefix="1" applyNumberFormat="1" applyFont="1" applyBorder="1" applyAlignment="1">
      <alignment horizontal="center"/>
    </xf>
    <xf numFmtId="3" fontId="50" fillId="0" borderId="0" xfId="46" applyNumberFormat="1" applyFont="1" applyBorder="1" applyAlignment="1">
      <alignment horizontal="left"/>
    </xf>
    <xf numFmtId="3" fontId="50" fillId="0" borderId="0" xfId="46" quotePrefix="1" applyNumberFormat="1" applyFont="1" applyBorder="1" applyAlignment="1">
      <alignment horizontal="center" wrapText="1"/>
    </xf>
    <xf numFmtId="175" fontId="50" fillId="0" borderId="0" xfId="46" quotePrefix="1" applyNumberFormat="1" applyFont="1" applyBorder="1" applyAlignment="1">
      <alignment horizontal="center"/>
    </xf>
    <xf numFmtId="173" fontId="50" fillId="0" borderId="0" xfId="46" quotePrefix="1" applyNumberFormat="1" applyFont="1" applyBorder="1" applyAlignment="1">
      <alignment horizontal="center" wrapText="1"/>
    </xf>
    <xf numFmtId="173" fontId="46" fillId="0" borderId="0" xfId="46" quotePrefix="1" applyNumberFormat="1" applyFont="1" applyBorder="1" applyAlignment="1">
      <alignment horizontal="center"/>
    </xf>
    <xf numFmtId="0" fontId="51" fillId="0" borderId="0" xfId="114" applyFont="1"/>
    <xf numFmtId="3" fontId="52" fillId="0" borderId="0" xfId="46" applyNumberFormat="1" applyFont="1" applyBorder="1" applyAlignment="1">
      <alignment horizontal="left"/>
    </xf>
    <xf numFmtId="173" fontId="52" fillId="0" borderId="0" xfId="46" quotePrefix="1" applyNumberFormat="1" applyFont="1" applyBorder="1" applyAlignment="1">
      <alignment horizontal="center" wrapText="1"/>
    </xf>
    <xf numFmtId="173" fontId="52" fillId="0" borderId="0" xfId="46" quotePrefix="1" applyNumberFormat="1" applyFont="1" applyBorder="1" applyAlignment="1">
      <alignment horizontal="center"/>
    </xf>
    <xf numFmtId="0" fontId="47" fillId="0" borderId="0" xfId="46" applyFont="1" applyBorder="1" applyAlignment="1">
      <alignment horizontal="left" wrapText="1"/>
    </xf>
    <xf numFmtId="173" fontId="47" fillId="0" borderId="0" xfId="46" quotePrefix="1" applyNumberFormat="1" applyFont="1" applyBorder="1" applyAlignment="1">
      <alignment horizontal="center"/>
    </xf>
    <xf numFmtId="173" fontId="47" fillId="0" borderId="0" xfId="46" quotePrefix="1" applyNumberFormat="1" applyFont="1" applyBorder="1" applyAlignment="1">
      <alignment horizontal="center" wrapText="1"/>
    </xf>
    <xf numFmtId="3" fontId="47" fillId="0" borderId="0" xfId="46" applyNumberFormat="1" applyFont="1" applyBorder="1" applyAlignment="1">
      <alignment horizontal="left"/>
    </xf>
    <xf numFmtId="173" fontId="31" fillId="0" borderId="0" xfId="1" applyNumberFormat="1" applyFont="1" applyAlignment="1">
      <alignment horizontal="center"/>
    </xf>
    <xf numFmtId="0" fontId="31" fillId="0" borderId="0" xfId="1" applyFont="1"/>
    <xf numFmtId="9" fontId="31" fillId="0" borderId="0" xfId="129" applyFont="1" applyAlignment="1">
      <alignment horizontal="center" vertical="center"/>
    </xf>
    <xf numFmtId="9" fontId="31" fillId="0" borderId="0" xfId="129" applyFont="1" applyAlignment="1">
      <alignment horizontal="center"/>
    </xf>
    <xf numFmtId="9" fontId="31" fillId="0" borderId="0" xfId="129" applyNumberFormat="1" applyFont="1" applyAlignment="1">
      <alignment horizontal="center"/>
    </xf>
    <xf numFmtId="0" fontId="32" fillId="0" borderId="0" xfId="1" applyFont="1" applyBorder="1" applyAlignment="1">
      <alignment horizontal="center" vertical="center" wrapText="1"/>
    </xf>
    <xf numFmtId="0" fontId="2" fillId="0" borderId="32" xfId="1" applyFont="1" applyBorder="1" applyAlignment="1">
      <alignment horizontal="center" vertical="center" wrapText="1"/>
    </xf>
    <xf numFmtId="0" fontId="31" fillId="0" borderId="33" xfId="1" applyFont="1" applyBorder="1" applyAlignment="1">
      <alignment horizontal="center" vertical="center" wrapText="1"/>
    </xf>
    <xf numFmtId="0" fontId="31" fillId="0" borderId="34" xfId="1" applyFont="1" applyBorder="1" applyAlignment="1">
      <alignment horizontal="center" vertical="center" wrapText="1"/>
    </xf>
    <xf numFmtId="0" fontId="41" fillId="0" borderId="35" xfId="1" applyFont="1" applyBorder="1" applyAlignment="1">
      <alignment horizontal="center" vertical="center" wrapText="1"/>
    </xf>
    <xf numFmtId="176" fontId="41" fillId="0" borderId="33" xfId="130" applyNumberFormat="1" applyFont="1" applyBorder="1" applyAlignment="1">
      <alignment horizontal="center" vertical="center"/>
    </xf>
    <xf numFmtId="0" fontId="1" fillId="0" borderId="33" xfId="1" applyBorder="1"/>
    <xf numFmtId="0" fontId="41" fillId="0" borderId="35" xfId="1" applyFont="1" applyBorder="1" applyAlignment="1">
      <alignment horizontal="center" vertical="center"/>
    </xf>
    <xf numFmtId="0" fontId="41" fillId="0" borderId="36" xfId="1" applyFont="1" applyBorder="1" applyAlignment="1">
      <alignment horizontal="center" vertical="center"/>
    </xf>
    <xf numFmtId="0" fontId="41" fillId="0" borderId="37" xfId="1" applyFont="1" applyBorder="1" applyAlignment="1">
      <alignment horizontal="center" vertical="center"/>
    </xf>
    <xf numFmtId="9" fontId="41" fillId="0" borderId="33" xfId="1" applyNumberFormat="1" applyFont="1" applyBorder="1" applyAlignment="1">
      <alignment horizontal="center" vertical="center"/>
    </xf>
    <xf numFmtId="9" fontId="41" fillId="0" borderId="33" xfId="1" applyNumberFormat="1" applyFont="1" applyBorder="1" applyAlignment="1">
      <alignment horizontal="center"/>
    </xf>
    <xf numFmtId="9" fontId="1" fillId="0" borderId="33" xfId="1" applyNumberFormat="1" applyBorder="1" applyAlignment="1">
      <alignment horizontal="center"/>
    </xf>
    <xf numFmtId="0" fontId="41" fillId="0" borderId="29" xfId="1" applyFont="1" applyBorder="1" applyAlignment="1">
      <alignment horizontal="center" vertical="center"/>
    </xf>
    <xf numFmtId="9" fontId="41" fillId="0" borderId="30" xfId="1" applyNumberFormat="1" applyFont="1" applyBorder="1" applyAlignment="1">
      <alignment horizontal="center"/>
    </xf>
    <xf numFmtId="9" fontId="1" fillId="0" borderId="30" xfId="1" applyNumberFormat="1" applyBorder="1" applyAlignment="1">
      <alignment horizontal="center"/>
    </xf>
    <xf numFmtId="9" fontId="41" fillId="0" borderId="34" xfId="1" applyNumberFormat="1" applyFont="1" applyBorder="1" applyAlignment="1">
      <alignment horizontal="center" vertical="center"/>
    </xf>
    <xf numFmtId="9" fontId="41" fillId="0" borderId="33" xfId="1" applyNumberFormat="1" applyFont="1" applyBorder="1" applyAlignment="1">
      <alignment horizontal="center" vertical="center" wrapText="1"/>
    </xf>
    <xf numFmtId="9" fontId="1" fillId="0" borderId="33" xfId="1" applyNumberFormat="1" applyFont="1" applyBorder="1" applyAlignment="1">
      <alignment horizontal="center" vertical="center" wrapText="1"/>
    </xf>
    <xf numFmtId="9" fontId="1" fillId="0" borderId="34" xfId="1" applyNumberFormat="1" applyFont="1" applyBorder="1" applyAlignment="1">
      <alignment horizontal="center" vertical="center" wrapText="1"/>
    </xf>
    <xf numFmtId="9" fontId="41" fillId="0" borderId="33" xfId="1" applyNumberFormat="1" applyFont="1" applyBorder="1"/>
    <xf numFmtId="9" fontId="1" fillId="0" borderId="33" xfId="1" applyNumberFormat="1" applyBorder="1"/>
    <xf numFmtId="9" fontId="1" fillId="0" borderId="34" xfId="1" applyNumberFormat="1" applyBorder="1"/>
    <xf numFmtId="9" fontId="1" fillId="0" borderId="34" xfId="1" applyNumberFormat="1" applyBorder="1" applyAlignment="1">
      <alignment horizontal="center"/>
    </xf>
    <xf numFmtId="177" fontId="1" fillId="0" borderId="33" xfId="130" applyNumberFormat="1" applyFont="1" applyBorder="1" applyAlignment="1">
      <alignment horizontal="center"/>
    </xf>
    <xf numFmtId="0" fontId="41" fillId="0" borderId="38" xfId="1" applyFont="1" applyBorder="1" applyAlignment="1">
      <alignment horizontal="center" vertical="center"/>
    </xf>
    <xf numFmtId="9" fontId="41" fillId="0" borderId="39" xfId="1" applyNumberFormat="1" applyFont="1" applyBorder="1" applyAlignment="1">
      <alignment horizontal="center"/>
    </xf>
    <xf numFmtId="9" fontId="1" fillId="0" borderId="39" xfId="1" applyNumberFormat="1" applyBorder="1" applyAlignment="1">
      <alignment horizontal="center"/>
    </xf>
    <xf numFmtId="9" fontId="1" fillId="0" borderId="40" xfId="1" applyNumberFormat="1" applyBorder="1" applyAlignment="1">
      <alignment horizontal="center"/>
    </xf>
    <xf numFmtId="0" fontId="31" fillId="0" borderId="12" xfId="1" applyFont="1" applyBorder="1" applyAlignment="1">
      <alignment horizontal="center" vertical="center" wrapText="1"/>
    </xf>
    <xf numFmtId="176" fontId="41" fillId="0" borderId="12" xfId="130" applyNumberFormat="1" applyFont="1" applyBorder="1" applyAlignment="1">
      <alignment horizontal="center" vertical="center"/>
    </xf>
    <xf numFmtId="9" fontId="1" fillId="0" borderId="41" xfId="1" applyNumberFormat="1" applyBorder="1" applyAlignment="1">
      <alignment horizontal="center"/>
    </xf>
    <xf numFmtId="0" fontId="31" fillId="0" borderId="44" xfId="1" applyFont="1" applyBorder="1" applyAlignment="1">
      <alignment horizontal="center" vertical="center" wrapText="1"/>
    </xf>
    <xf numFmtId="0" fontId="1" fillId="0" borderId="21" xfId="1" applyBorder="1"/>
    <xf numFmtId="0" fontId="1" fillId="0" borderId="0" xfId="1" applyBorder="1"/>
    <xf numFmtId="0" fontId="1" fillId="0" borderId="22" xfId="1" applyBorder="1"/>
    <xf numFmtId="9" fontId="31" fillId="0" borderId="21" xfId="1" applyNumberFormat="1" applyFont="1" applyBorder="1" applyAlignment="1">
      <alignment horizontal="center"/>
    </xf>
    <xf numFmtId="9" fontId="31" fillId="0" borderId="0" xfId="1" applyNumberFormat="1" applyFont="1" applyBorder="1" applyAlignment="1">
      <alignment horizontal="center"/>
    </xf>
    <xf numFmtId="9" fontId="31" fillId="0" borderId="22" xfId="1" applyNumberFormat="1" applyFont="1" applyBorder="1" applyAlignment="1">
      <alignment horizontal="center"/>
    </xf>
    <xf numFmtId="0" fontId="1" fillId="0" borderId="23" xfId="1" applyBorder="1"/>
    <xf numFmtId="0" fontId="1" fillId="0" borderId="24" xfId="1" applyBorder="1"/>
    <xf numFmtId="0" fontId="1" fillId="0" borderId="25" xfId="1" applyBorder="1"/>
    <xf numFmtId="0" fontId="31" fillId="0" borderId="45" xfId="1" applyFont="1" applyBorder="1" applyAlignment="1">
      <alignment horizontal="center" vertical="center" wrapText="1"/>
    </xf>
    <xf numFmtId="0" fontId="31" fillId="0" borderId="46" xfId="1" applyFont="1" applyBorder="1" applyAlignment="1">
      <alignment horizontal="center" vertical="center" wrapText="1"/>
    </xf>
    <xf numFmtId="0" fontId="31" fillId="0" borderId="47" xfId="1" applyFont="1" applyBorder="1" applyAlignment="1">
      <alignment horizontal="center" vertical="center" wrapText="1"/>
    </xf>
    <xf numFmtId="0" fontId="1" fillId="0" borderId="35" xfId="1" applyBorder="1"/>
    <xf numFmtId="0" fontId="1" fillId="0" borderId="34" xfId="1" applyBorder="1"/>
    <xf numFmtId="9" fontId="31" fillId="0" borderId="35" xfId="1" applyNumberFormat="1" applyFont="1" applyBorder="1" applyAlignment="1">
      <alignment horizontal="center"/>
    </xf>
    <xf numFmtId="9" fontId="31" fillId="0" borderId="33" xfId="1" applyNumberFormat="1" applyFont="1" applyBorder="1" applyAlignment="1">
      <alignment horizontal="center"/>
    </xf>
    <xf numFmtId="9" fontId="31" fillId="0" borderId="34" xfId="1" applyNumberFormat="1" applyFont="1" applyBorder="1" applyAlignment="1">
      <alignment horizontal="center"/>
    </xf>
    <xf numFmtId="0" fontId="1" fillId="0" borderId="29" xfId="1" applyBorder="1"/>
    <xf numFmtId="0" fontId="1" fillId="0" borderId="30" xfId="1" applyBorder="1"/>
    <xf numFmtId="0" fontId="1" fillId="0" borderId="31" xfId="1" applyBorder="1"/>
    <xf numFmtId="0" fontId="1" fillId="0" borderId="0" xfId="1" applyBorder="1" applyAlignment="1">
      <alignment horizontal="center" vertical="center" wrapText="1"/>
    </xf>
    <xf numFmtId="0" fontId="1" fillId="0" borderId="22" xfId="1" applyBorder="1" applyAlignment="1">
      <alignment horizontal="center" vertical="center" wrapText="1"/>
    </xf>
    <xf numFmtId="9" fontId="1" fillId="0" borderId="21" xfId="129" applyFont="1" applyBorder="1" applyAlignment="1">
      <alignment horizontal="center" vertical="center"/>
    </xf>
    <xf numFmtId="9" fontId="1" fillId="0" borderId="0" xfId="129" applyFont="1" applyBorder="1" applyAlignment="1">
      <alignment horizontal="center" vertical="center"/>
    </xf>
    <xf numFmtId="9" fontId="1" fillId="0" borderId="22" xfId="129" applyFont="1" applyBorder="1" applyAlignment="1">
      <alignment horizontal="center" vertical="center"/>
    </xf>
    <xf numFmtId="0" fontId="0" fillId="0" borderId="21" xfId="0" applyBorder="1"/>
    <xf numFmtId="9" fontId="1" fillId="0" borderId="0" xfId="129" applyFont="1" applyBorder="1"/>
    <xf numFmtId="9" fontId="1" fillId="0" borderId="22" xfId="129" applyFont="1" applyBorder="1"/>
    <xf numFmtId="0" fontId="0" fillId="0" borderId="21" xfId="0" applyBorder="1" applyAlignment="1">
      <alignment horizontal="center" vertical="center"/>
    </xf>
    <xf numFmtId="0" fontId="1" fillId="0" borderId="0" xfId="1" applyBorder="1" applyAlignment="1">
      <alignment horizontal="center" vertical="center"/>
    </xf>
    <xf numFmtId="0" fontId="1" fillId="0" borderId="22" xfId="1" applyBorder="1" applyAlignment="1">
      <alignment horizontal="center" vertical="center"/>
    </xf>
    <xf numFmtId="0" fontId="32" fillId="0" borderId="19" xfId="1" applyFont="1" applyBorder="1" applyAlignment="1">
      <alignment horizontal="center" vertical="center" wrapText="1"/>
    </xf>
    <xf numFmtId="173" fontId="1" fillId="0" borderId="0" xfId="1" applyNumberFormat="1" applyAlignment="1">
      <alignment horizontal="center" vertical="center"/>
    </xf>
    <xf numFmtId="173" fontId="1" fillId="0" borderId="0" xfId="129" applyNumberFormat="1" applyFont="1" applyAlignment="1">
      <alignment horizontal="center" vertical="center"/>
    </xf>
    <xf numFmtId="10" fontId="1" fillId="0" borderId="0" xfId="129" applyNumberFormat="1" applyFont="1" applyAlignment="1">
      <alignment horizontal="center" vertical="center"/>
    </xf>
    <xf numFmtId="0" fontId="6" fillId="0" borderId="0" xfId="8" applyFill="1" applyBorder="1" applyAlignment="1" applyProtection="1">
      <alignment vertical="center" wrapText="1"/>
    </xf>
    <xf numFmtId="0" fontId="6" fillId="0" borderId="0" xfId="8" applyBorder="1" applyAlignment="1" applyProtection="1">
      <alignment vertical="center"/>
    </xf>
    <xf numFmtId="0" fontId="56" fillId="21" borderId="0" xfId="47" applyFont="1" applyFill="1" applyBorder="1" applyAlignment="1">
      <alignment horizontal="center"/>
    </xf>
    <xf numFmtId="0" fontId="57" fillId="21" borderId="0" xfId="47" applyFont="1" applyFill="1" applyAlignment="1">
      <alignment horizontal="center"/>
    </xf>
    <xf numFmtId="0" fontId="31" fillId="21" borderId="0" xfId="47" applyFont="1" applyFill="1" applyBorder="1"/>
    <xf numFmtId="0" fontId="42" fillId="21" borderId="0" xfId="47" applyFont="1" applyFill="1" applyBorder="1" applyAlignment="1">
      <alignment horizontal="center"/>
    </xf>
    <xf numFmtId="0" fontId="31" fillId="21" borderId="54" xfId="47" applyFont="1" applyFill="1" applyBorder="1" applyAlignment="1">
      <alignment horizontal="center" vertical="center"/>
    </xf>
    <xf numFmtId="3" fontId="1" fillId="0" borderId="0" xfId="46" applyNumberFormat="1" applyFont="1" applyAlignment="1">
      <alignment horizontal="left"/>
    </xf>
    <xf numFmtId="0" fontId="58" fillId="0" borderId="0" xfId="8" applyFont="1" applyAlignment="1" applyProtection="1">
      <alignment horizontal="left" vertical="center"/>
    </xf>
    <xf numFmtId="0" fontId="32" fillId="0" borderId="18" xfId="1" applyFont="1" applyBorder="1" applyAlignment="1">
      <alignment vertical="center" wrapText="1"/>
    </xf>
    <xf numFmtId="0" fontId="32" fillId="0" borderId="23" xfId="1" applyFont="1" applyBorder="1" applyAlignment="1">
      <alignment vertical="center" wrapText="1"/>
    </xf>
    <xf numFmtId="0" fontId="41" fillId="0" borderId="55" xfId="1" applyFont="1" applyBorder="1" applyAlignment="1">
      <alignment horizontal="center" vertical="center" wrapText="1"/>
    </xf>
    <xf numFmtId="0" fontId="41" fillId="0" borderId="55" xfId="1" applyFont="1" applyBorder="1" applyAlignment="1">
      <alignment horizontal="center" vertical="center"/>
    </xf>
    <xf numFmtId="0" fontId="31" fillId="0" borderId="55" xfId="1" applyFont="1" applyBorder="1" applyAlignment="1">
      <alignment horizontal="center" vertical="center" wrapText="1"/>
    </xf>
    <xf numFmtId="1" fontId="41" fillId="0" borderId="55" xfId="1" applyNumberFormat="1" applyFont="1" applyBorder="1" applyAlignment="1">
      <alignment horizontal="center" vertical="center" wrapText="1"/>
    </xf>
    <xf numFmtId="177" fontId="41" fillId="0" borderId="55" xfId="130" applyNumberFormat="1" applyFont="1" applyBorder="1" applyAlignment="1">
      <alignment horizontal="center" vertical="center"/>
    </xf>
    <xf numFmtId="0" fontId="2" fillId="0" borderId="26" xfId="1" applyFont="1" applyBorder="1" applyAlignment="1">
      <alignment horizontal="center" vertical="center" wrapText="1"/>
    </xf>
    <xf numFmtId="0" fontId="41" fillId="0" borderId="21" xfId="1" applyFont="1" applyBorder="1" applyAlignment="1">
      <alignment horizontal="center" vertical="center" wrapText="1"/>
    </xf>
    <xf numFmtId="0" fontId="41" fillId="0" borderId="21" xfId="1" applyFont="1" applyBorder="1" applyAlignment="1">
      <alignment horizontal="center" vertical="center"/>
    </xf>
    <xf numFmtId="0" fontId="41" fillId="0" borderId="57" xfId="1" applyFont="1" applyBorder="1" applyAlignment="1">
      <alignment horizontal="center" vertical="center"/>
    </xf>
    <xf numFmtId="0" fontId="41" fillId="0" borderId="58" xfId="1" applyFont="1" applyBorder="1" applyAlignment="1">
      <alignment horizontal="center" vertical="center"/>
    </xf>
    <xf numFmtId="0" fontId="41" fillId="0" borderId="42" xfId="1" applyFont="1" applyBorder="1" applyAlignment="1">
      <alignment horizontal="center" vertical="center"/>
    </xf>
    <xf numFmtId="9" fontId="41" fillId="0" borderId="55" xfId="1" applyNumberFormat="1" applyFont="1" applyBorder="1" applyAlignment="1">
      <alignment horizontal="center" vertical="center"/>
    </xf>
    <xf numFmtId="9" fontId="41" fillId="0" borderId="55" xfId="1" applyNumberFormat="1" applyFont="1" applyBorder="1" applyAlignment="1">
      <alignment horizontal="center" vertical="center" wrapText="1"/>
    </xf>
    <xf numFmtId="9" fontId="41" fillId="0" borderId="55" xfId="1" applyNumberFormat="1" applyFont="1" applyBorder="1"/>
    <xf numFmtId="9" fontId="41" fillId="0" borderId="55" xfId="1" applyNumberFormat="1" applyFont="1" applyBorder="1" applyAlignment="1">
      <alignment horizontal="center"/>
    </xf>
    <xf numFmtId="9" fontId="41" fillId="0" borderId="56" xfId="1" applyNumberFormat="1" applyFont="1" applyBorder="1" applyAlignment="1">
      <alignment horizontal="center"/>
    </xf>
    <xf numFmtId="0" fontId="31" fillId="0" borderId="35" xfId="1" applyFont="1" applyBorder="1" applyAlignment="1">
      <alignment horizontal="center" vertical="center" wrapText="1"/>
    </xf>
    <xf numFmtId="0" fontId="31" fillId="0" borderId="22" xfId="1" applyFont="1" applyBorder="1" applyAlignment="1">
      <alignment horizontal="center" vertical="center" wrapText="1"/>
    </xf>
    <xf numFmtId="1" fontId="41" fillId="0" borderId="35" xfId="1" applyNumberFormat="1" applyFont="1" applyBorder="1" applyAlignment="1">
      <alignment horizontal="center" vertical="center" wrapText="1"/>
    </xf>
    <xf numFmtId="177" fontId="41" fillId="0" borderId="22" xfId="130" applyNumberFormat="1" applyFont="1" applyBorder="1" applyAlignment="1">
      <alignment horizontal="center" vertical="center" wrapText="1"/>
    </xf>
    <xf numFmtId="177" fontId="41" fillId="0" borderId="35" xfId="130" applyNumberFormat="1" applyFont="1" applyBorder="1" applyAlignment="1">
      <alignment horizontal="center" vertical="center"/>
    </xf>
    <xf numFmtId="177" fontId="41" fillId="0" borderId="22" xfId="130" applyNumberFormat="1" applyFont="1" applyBorder="1" applyAlignment="1">
      <alignment horizontal="center" vertical="center"/>
    </xf>
    <xf numFmtId="177" fontId="41" fillId="0" borderId="59" xfId="130" applyNumberFormat="1" applyFont="1" applyBorder="1" applyAlignment="1">
      <alignment horizontal="center" vertical="center"/>
    </xf>
    <xf numFmtId="177" fontId="41" fillId="0" borderId="60" xfId="130" applyNumberFormat="1" applyFont="1" applyBorder="1" applyAlignment="1">
      <alignment horizontal="center" vertical="center"/>
    </xf>
    <xf numFmtId="177" fontId="41" fillId="0" borderId="61" xfId="130" applyNumberFormat="1" applyFont="1" applyBorder="1" applyAlignment="1">
      <alignment horizontal="center" vertical="center"/>
    </xf>
    <xf numFmtId="0" fontId="54" fillId="0" borderId="0" xfId="0" applyFont="1" applyBorder="1" applyAlignment="1">
      <alignment horizontal="center" vertical="center" wrapText="1"/>
    </xf>
    <xf numFmtId="0" fontId="54" fillId="0" borderId="21" xfId="0" applyFont="1" applyBorder="1" applyAlignment="1">
      <alignment horizontal="center" vertical="center" wrapText="1"/>
    </xf>
    <xf numFmtId="0" fontId="54" fillId="0" borderId="22" xfId="0" applyFont="1" applyBorder="1" applyAlignment="1">
      <alignment horizontal="center" vertical="center" wrapText="1"/>
    </xf>
    <xf numFmtId="9" fontId="1" fillId="0" borderId="0" xfId="129" applyFont="1" applyBorder="1" applyAlignment="1">
      <alignment horizontal="center" vertical="center" wrapText="1"/>
    </xf>
    <xf numFmtId="0" fontId="1" fillId="0" borderId="65" xfId="1" applyBorder="1"/>
    <xf numFmtId="0" fontId="1" fillId="0" borderId="66" xfId="1" applyBorder="1"/>
    <xf numFmtId="0" fontId="1" fillId="0" borderId="67" xfId="1" applyBorder="1"/>
    <xf numFmtId="0" fontId="41" fillId="0" borderId="0" xfId="1" applyFont="1" applyBorder="1" applyAlignment="1">
      <alignment horizontal="center" vertical="center"/>
    </xf>
    <xf numFmtId="0" fontId="1" fillId="0" borderId="68" xfId="1" applyBorder="1" applyAlignment="1">
      <alignment horizontal="center" vertical="center"/>
    </xf>
    <xf numFmtId="0" fontId="1" fillId="0" borderId="68" xfId="1" applyBorder="1" applyAlignment="1">
      <alignment horizontal="center" vertical="center" wrapText="1"/>
    </xf>
    <xf numFmtId="173" fontId="1" fillId="0" borderId="33" xfId="1" applyNumberFormat="1" applyBorder="1" applyAlignment="1">
      <alignment horizontal="center" vertical="center"/>
    </xf>
    <xf numFmtId="173" fontId="1" fillId="0" borderId="33" xfId="129" applyNumberFormat="1" applyFont="1" applyBorder="1" applyAlignment="1">
      <alignment horizontal="center" vertical="center"/>
    </xf>
    <xf numFmtId="0" fontId="1" fillId="0" borderId="69" xfId="1" applyBorder="1" applyAlignment="1">
      <alignment horizontal="center" vertical="center" wrapText="1"/>
    </xf>
    <xf numFmtId="173" fontId="1" fillId="0" borderId="34" xfId="1" applyNumberFormat="1" applyBorder="1" applyAlignment="1">
      <alignment horizontal="center" vertical="center"/>
    </xf>
    <xf numFmtId="173" fontId="1" fillId="0" borderId="34" xfId="129" applyNumberFormat="1" applyFont="1" applyBorder="1" applyAlignment="1">
      <alignment horizontal="center" vertical="center"/>
    </xf>
    <xf numFmtId="0" fontId="41" fillId="0" borderId="65" xfId="1" applyFont="1" applyBorder="1" applyAlignment="1">
      <alignment horizontal="center" vertical="center"/>
    </xf>
    <xf numFmtId="0" fontId="1" fillId="0" borderId="70" xfId="1" applyBorder="1"/>
    <xf numFmtId="173" fontId="1" fillId="0" borderId="70" xfId="129" applyNumberFormat="1" applyFont="1" applyBorder="1" applyAlignment="1">
      <alignment horizontal="center" vertical="center"/>
    </xf>
    <xf numFmtId="173" fontId="1" fillId="0" borderId="71" xfId="1" applyNumberFormat="1" applyBorder="1" applyAlignment="1">
      <alignment horizontal="center" vertical="center"/>
    </xf>
    <xf numFmtId="9" fontId="1" fillId="0" borderId="0" xfId="129" applyFont="1" applyAlignment="1">
      <alignment horizontal="center"/>
    </xf>
    <xf numFmtId="0" fontId="1" fillId="0" borderId="72" xfId="1" applyFont="1" applyBorder="1" applyAlignment="1">
      <alignment horizontal="center" vertical="center" wrapText="1"/>
    </xf>
    <xf numFmtId="0" fontId="1" fillId="0" borderId="0" xfId="1" applyAlignment="1">
      <alignment horizontal="center" vertical="center"/>
    </xf>
    <xf numFmtId="0" fontId="0" fillId="0" borderId="65" xfId="0" applyFont="1" applyBorder="1" applyAlignment="1">
      <alignment horizontal="center" vertical="center" wrapText="1"/>
    </xf>
    <xf numFmtId="0" fontId="0" fillId="0" borderId="66" xfId="0" applyFont="1" applyBorder="1" applyAlignment="1">
      <alignment horizontal="center" vertical="center" wrapText="1"/>
    </xf>
    <xf numFmtId="0" fontId="0" fillId="0" borderId="67" xfId="0" applyFont="1" applyBorder="1" applyAlignment="1">
      <alignment horizontal="center" vertical="center" wrapText="1"/>
    </xf>
    <xf numFmtId="9" fontId="1" fillId="0" borderId="21" xfId="1" applyNumberFormat="1" applyBorder="1" applyAlignment="1">
      <alignment horizontal="center" vertical="center"/>
    </xf>
    <xf numFmtId="0" fontId="0" fillId="0" borderId="0" xfId="0" applyAlignment="1">
      <alignment horizontal="center" vertical="center"/>
    </xf>
    <xf numFmtId="9" fontId="1" fillId="0" borderId="0" xfId="1" applyNumberFormat="1" applyBorder="1" applyAlignment="1">
      <alignment horizontal="center" vertical="center"/>
    </xf>
    <xf numFmtId="9" fontId="1" fillId="0" borderId="22" xfId="1" applyNumberFormat="1" applyBorder="1" applyAlignment="1">
      <alignment horizontal="center" vertical="center"/>
    </xf>
    <xf numFmtId="0" fontId="1" fillId="0" borderId="21" xfId="1" applyBorder="1" applyAlignment="1">
      <alignment horizontal="center" vertical="center"/>
    </xf>
    <xf numFmtId="0" fontId="1" fillId="0" borderId="65" xfId="1" applyBorder="1" applyAlignment="1">
      <alignment horizontal="center" vertical="center"/>
    </xf>
    <xf numFmtId="0" fontId="1" fillId="0" borderId="66" xfId="1" applyBorder="1" applyAlignment="1">
      <alignment horizontal="center" vertical="center"/>
    </xf>
    <xf numFmtId="0" fontId="1" fillId="0" borderId="67" xfId="1" applyBorder="1" applyAlignment="1">
      <alignment horizontal="center" vertical="center"/>
    </xf>
    <xf numFmtId="175" fontId="3" fillId="0" borderId="0" xfId="46" applyNumberFormat="1"/>
    <xf numFmtId="9" fontId="0" fillId="0" borderId="0" xfId="129" applyFont="1" applyAlignment="1">
      <alignment horizontal="center" vertical="center"/>
    </xf>
    <xf numFmtId="9" fontId="1" fillId="0" borderId="0" xfId="129" applyFont="1" applyAlignment="1">
      <alignment horizontal="center" vertical="center"/>
    </xf>
    <xf numFmtId="9" fontId="31" fillId="0" borderId="0" xfId="129" applyFont="1" applyBorder="1" applyAlignment="1">
      <alignment horizontal="center" vertical="center"/>
    </xf>
    <xf numFmtId="0" fontId="31" fillId="0" borderId="21" xfId="46" quotePrefix="1" applyFont="1" applyBorder="1" applyAlignment="1">
      <alignment vertical="center" wrapText="1"/>
    </xf>
    <xf numFmtId="173" fontId="3" fillId="0" borderId="0" xfId="46" applyNumberFormat="1"/>
    <xf numFmtId="0" fontId="47" fillId="0" borderId="0" xfId="46" applyFont="1" applyAlignment="1">
      <alignment horizontal="center" vertical="center"/>
    </xf>
    <xf numFmtId="0" fontId="45" fillId="0" borderId="0" xfId="46" applyFont="1" applyAlignment="1">
      <alignment vertical="center"/>
    </xf>
    <xf numFmtId="0" fontId="31" fillId="0" borderId="1" xfId="46" quotePrefix="1" applyFont="1" applyBorder="1" applyAlignment="1">
      <alignment horizontal="left" vertical="center" wrapText="1"/>
    </xf>
    <xf numFmtId="0" fontId="31" fillId="0" borderId="2" xfId="46" quotePrefix="1" applyFont="1" applyBorder="1" applyAlignment="1">
      <alignment horizontal="left" vertical="center" wrapText="1"/>
    </xf>
    <xf numFmtId="0" fontId="31" fillId="0" borderId="75" xfId="46" quotePrefix="1" applyFont="1" applyBorder="1" applyAlignment="1">
      <alignment horizontal="left" vertical="center" wrapText="1"/>
    </xf>
    <xf numFmtId="0" fontId="31" fillId="0" borderId="76" xfId="46" quotePrefix="1" applyFont="1" applyBorder="1" applyAlignment="1">
      <alignment horizontal="left" vertical="center" wrapText="1"/>
    </xf>
    <xf numFmtId="0" fontId="31" fillId="0" borderId="0" xfId="46" quotePrefix="1" applyFont="1" applyBorder="1" applyAlignment="1">
      <alignment horizontal="left" vertical="center" wrapText="1"/>
    </xf>
    <xf numFmtId="0" fontId="31" fillId="0" borderId="77" xfId="46" quotePrefix="1" applyFont="1" applyBorder="1" applyAlignment="1">
      <alignment horizontal="left" vertical="center" wrapText="1"/>
    </xf>
    <xf numFmtId="0" fontId="31" fillId="0" borderId="78" xfId="46" quotePrefix="1" applyFont="1" applyBorder="1" applyAlignment="1">
      <alignment horizontal="left" vertical="center" wrapText="1"/>
    </xf>
    <xf numFmtId="0" fontId="31" fillId="0" borderId="3" xfId="46" quotePrefix="1" applyFont="1" applyBorder="1" applyAlignment="1">
      <alignment horizontal="left" vertical="center" wrapText="1"/>
    </xf>
    <xf numFmtId="0" fontId="31" fillId="0" borderId="79" xfId="46" quotePrefix="1" applyFont="1" applyBorder="1" applyAlignment="1">
      <alignment horizontal="left" vertical="center" wrapText="1"/>
    </xf>
    <xf numFmtId="0" fontId="47" fillId="0" borderId="0" xfId="46" applyFont="1" applyBorder="1" applyAlignment="1">
      <alignment horizontal="center" vertical="center" wrapText="1"/>
    </xf>
    <xf numFmtId="0" fontId="31" fillId="0" borderId="18" xfId="46" quotePrefix="1" applyFont="1" applyBorder="1" applyAlignment="1">
      <alignment horizontal="left" vertical="center" wrapText="1"/>
    </xf>
    <xf numFmtId="0" fontId="31" fillId="0" borderId="19" xfId="46" quotePrefix="1" applyFont="1" applyBorder="1" applyAlignment="1">
      <alignment horizontal="left" vertical="center" wrapText="1"/>
    </xf>
    <xf numFmtId="0" fontId="31" fillId="0" borderId="20" xfId="46" quotePrefix="1" applyFont="1" applyBorder="1" applyAlignment="1">
      <alignment horizontal="left" vertical="center" wrapText="1"/>
    </xf>
    <xf numFmtId="0" fontId="31" fillId="0" borderId="21" xfId="46" quotePrefix="1" applyFont="1" applyBorder="1" applyAlignment="1">
      <alignment horizontal="left" vertical="center" wrapText="1"/>
    </xf>
    <xf numFmtId="0" fontId="31" fillId="0" borderId="22" xfId="46" quotePrefix="1" applyFont="1" applyBorder="1" applyAlignment="1">
      <alignment horizontal="left" vertical="center" wrapText="1"/>
    </xf>
    <xf numFmtId="0" fontId="31" fillId="0" borderId="65" xfId="46" quotePrefix="1" applyFont="1" applyBorder="1" applyAlignment="1">
      <alignment horizontal="left" vertical="center" wrapText="1"/>
    </xf>
    <xf numFmtId="0" fontId="31" fillId="0" borderId="24" xfId="46" quotePrefix="1" applyFont="1" applyBorder="1" applyAlignment="1">
      <alignment horizontal="left" vertical="center" wrapText="1"/>
    </xf>
    <xf numFmtId="0" fontId="31" fillId="0" borderId="67" xfId="46" quotePrefix="1" applyFont="1" applyBorder="1" applyAlignment="1">
      <alignment horizontal="left" vertical="center" wrapText="1"/>
    </xf>
    <xf numFmtId="0" fontId="1" fillId="0" borderId="73" xfId="1" applyBorder="1" applyAlignment="1">
      <alignment horizontal="center" vertical="center" wrapText="1"/>
    </xf>
    <xf numFmtId="0" fontId="1" fillId="0" borderId="74" xfId="1" applyBorder="1" applyAlignment="1">
      <alignment horizontal="center" vertical="center" wrapText="1"/>
    </xf>
    <xf numFmtId="0" fontId="51" fillId="0" borderId="18" xfId="1" applyFont="1" applyBorder="1" applyAlignment="1">
      <alignment horizontal="center" vertical="center" wrapText="1"/>
    </xf>
    <xf numFmtId="0" fontId="51" fillId="0" borderId="19" xfId="1" applyFont="1" applyBorder="1" applyAlignment="1">
      <alignment horizontal="center" vertical="center"/>
    </xf>
    <xf numFmtId="0" fontId="51" fillId="0" borderId="20" xfId="1" applyFont="1" applyBorder="1" applyAlignment="1">
      <alignment horizontal="center" vertical="center"/>
    </xf>
    <xf numFmtId="0" fontId="51" fillId="0" borderId="62" xfId="1" applyFont="1" applyBorder="1" applyAlignment="1">
      <alignment horizontal="center" vertical="center"/>
    </xf>
    <xf numFmtId="0" fontId="51" fillId="0" borderId="63" xfId="1" applyFont="1" applyBorder="1" applyAlignment="1">
      <alignment horizontal="center" vertical="center"/>
    </xf>
    <xf numFmtId="0" fontId="51" fillId="0" borderId="64" xfId="1" applyFont="1" applyBorder="1" applyAlignment="1">
      <alignment horizontal="center" vertical="center"/>
    </xf>
    <xf numFmtId="0" fontId="51" fillId="0" borderId="65" xfId="1" applyFont="1" applyBorder="1" applyAlignment="1">
      <alignment horizontal="center" vertical="center"/>
    </xf>
    <xf numFmtId="0" fontId="51" fillId="0" borderId="66" xfId="1" applyFont="1" applyBorder="1" applyAlignment="1">
      <alignment horizontal="center" vertical="center"/>
    </xf>
    <xf numFmtId="0" fontId="51" fillId="0" borderId="67" xfId="1" applyFont="1" applyBorder="1" applyAlignment="1">
      <alignment horizontal="center" vertical="center"/>
    </xf>
    <xf numFmtId="0" fontId="31" fillId="0" borderId="0" xfId="1" applyFont="1" applyAlignment="1">
      <alignment horizontal="center"/>
    </xf>
    <xf numFmtId="0" fontId="51" fillId="0" borderId="19" xfId="1" applyFont="1" applyBorder="1" applyAlignment="1">
      <alignment horizontal="center" vertical="center" wrapText="1"/>
    </xf>
    <xf numFmtId="0" fontId="51" fillId="0" borderId="20" xfId="1" applyFont="1" applyBorder="1" applyAlignment="1">
      <alignment horizontal="center" vertical="center" wrapText="1"/>
    </xf>
    <xf numFmtId="0" fontId="51" fillId="0" borderId="23" xfId="1" applyFont="1" applyBorder="1" applyAlignment="1">
      <alignment horizontal="center" vertical="center" wrapText="1"/>
    </xf>
    <xf numFmtId="0" fontId="51" fillId="0" borderId="24" xfId="1" applyFont="1" applyBorder="1" applyAlignment="1">
      <alignment horizontal="center" vertical="center" wrapText="1"/>
    </xf>
    <xf numFmtId="0" fontId="51" fillId="0" borderId="25" xfId="1" applyFont="1" applyBorder="1" applyAlignment="1">
      <alignment horizontal="center" vertical="center" wrapText="1"/>
    </xf>
    <xf numFmtId="0" fontId="32" fillId="0" borderId="18" xfId="1" applyFont="1" applyBorder="1" applyAlignment="1">
      <alignment horizontal="center" vertical="center" wrapText="1"/>
    </xf>
    <xf numFmtId="0" fontId="32" fillId="0" borderId="19" xfId="1" applyFont="1" applyBorder="1" applyAlignment="1">
      <alignment horizontal="center" vertical="center" wrapText="1"/>
    </xf>
    <xf numFmtId="0" fontId="32" fillId="0" borderId="20" xfId="1" applyFont="1" applyBorder="1" applyAlignment="1">
      <alignment horizontal="center" vertical="center" wrapText="1"/>
    </xf>
    <xf numFmtId="0" fontId="32" fillId="0" borderId="23" xfId="1" applyFont="1" applyBorder="1" applyAlignment="1">
      <alignment horizontal="center" vertical="center" wrapText="1"/>
    </xf>
    <xf numFmtId="0" fontId="32" fillId="0" borderId="24" xfId="1" applyFont="1" applyBorder="1" applyAlignment="1">
      <alignment horizontal="center" vertical="center" wrapText="1"/>
    </xf>
    <xf numFmtId="0" fontId="32" fillId="0" borderId="25" xfId="1" applyFont="1" applyBorder="1" applyAlignment="1">
      <alignment horizontal="center" vertical="center" wrapText="1"/>
    </xf>
    <xf numFmtId="0" fontId="31" fillId="0" borderId="14" xfId="1" applyFont="1" applyBorder="1" applyAlignment="1">
      <alignment horizontal="center" vertical="center" wrapText="1"/>
    </xf>
    <xf numFmtId="0" fontId="31" fillId="0" borderId="28" xfId="1" applyFont="1" applyBorder="1" applyAlignment="1">
      <alignment horizontal="center" vertical="center" wrapText="1"/>
    </xf>
    <xf numFmtId="0" fontId="31" fillId="0" borderId="53" xfId="1" applyFont="1" applyBorder="1" applyAlignment="1">
      <alignment horizontal="center" vertical="center" wrapText="1"/>
    </xf>
    <xf numFmtId="0" fontId="32" fillId="0" borderId="21" xfId="1" applyFont="1" applyBorder="1" applyAlignment="1">
      <alignment horizontal="center" vertical="center" wrapText="1"/>
    </xf>
    <xf numFmtId="0" fontId="32" fillId="0" borderId="0" xfId="1" applyFont="1" applyBorder="1" applyAlignment="1">
      <alignment horizontal="center" vertical="center" wrapText="1"/>
    </xf>
    <xf numFmtId="0" fontId="32" fillId="0" borderId="22" xfId="1" applyFont="1" applyBorder="1" applyAlignment="1">
      <alignment horizontal="center" vertical="center" wrapText="1"/>
    </xf>
    <xf numFmtId="0" fontId="31" fillId="0" borderId="27" xfId="1" applyFont="1" applyBorder="1" applyAlignment="1">
      <alignment horizontal="center" vertical="center" wrapText="1"/>
    </xf>
    <xf numFmtId="0" fontId="32" fillId="0" borderId="42" xfId="1" applyFont="1" applyBorder="1" applyAlignment="1">
      <alignment horizontal="center" vertical="center" wrapText="1"/>
    </xf>
    <xf numFmtId="0" fontId="32" fillId="0" borderId="3" xfId="1" applyFont="1" applyBorder="1" applyAlignment="1">
      <alignment horizontal="center" vertical="center" wrapText="1"/>
    </xf>
    <xf numFmtId="0" fontId="32" fillId="0" borderId="43" xfId="1" applyFont="1" applyBorder="1" applyAlignment="1">
      <alignment horizontal="center" vertical="center" wrapText="1"/>
    </xf>
    <xf numFmtId="0" fontId="32" fillId="0" borderId="48" xfId="1" applyFont="1" applyBorder="1" applyAlignment="1">
      <alignment horizontal="center" vertical="center" wrapText="1"/>
    </xf>
    <xf numFmtId="0" fontId="32" fillId="0" borderId="49" xfId="1" applyFont="1" applyBorder="1" applyAlignment="1">
      <alignment horizontal="center" vertical="center"/>
    </xf>
    <xf numFmtId="0" fontId="32" fillId="0" borderId="50" xfId="1" applyFont="1" applyBorder="1" applyAlignment="1">
      <alignment horizontal="center" vertical="center"/>
    </xf>
    <xf numFmtId="0" fontId="31" fillId="0" borderId="51" xfId="1" applyFont="1" applyBorder="1" applyAlignment="1">
      <alignment horizontal="center" vertical="center"/>
    </xf>
    <xf numFmtId="0" fontId="31" fillId="0" borderId="15" xfId="1" applyFont="1" applyBorder="1" applyAlignment="1">
      <alignment horizontal="center" vertical="center"/>
    </xf>
    <xf numFmtId="0" fontId="31" fillId="0" borderId="52" xfId="1" applyFont="1" applyBorder="1" applyAlignment="1">
      <alignment horizontal="center" vertical="center"/>
    </xf>
    <xf numFmtId="0" fontId="31" fillId="0" borderId="24" xfId="1" applyFont="1" applyBorder="1" applyAlignment="1">
      <alignment horizontal="center" vertical="center" wrapText="1"/>
    </xf>
    <xf numFmtId="0" fontId="32" fillId="0" borderId="63" xfId="1" applyFont="1" applyBorder="1" applyAlignment="1">
      <alignment horizontal="center" vertical="center" wrapText="1"/>
    </xf>
    <xf numFmtId="0" fontId="32" fillId="0" borderId="63" xfId="1" applyFont="1" applyBorder="1" applyAlignment="1">
      <alignment horizontal="center" vertical="center"/>
    </xf>
    <xf numFmtId="0" fontId="32" fillId="0" borderId="64" xfId="1" applyFont="1" applyBorder="1" applyAlignment="1">
      <alignment horizontal="center" vertical="center"/>
    </xf>
    <xf numFmtId="0" fontId="32" fillId="0" borderId="62" xfId="1" applyFont="1" applyBorder="1" applyAlignment="1">
      <alignment horizontal="center" vertical="center" wrapText="1"/>
    </xf>
    <xf numFmtId="0" fontId="32" fillId="0" borderId="64" xfId="1" applyFont="1" applyBorder="1" applyAlignment="1">
      <alignment horizontal="center" vertical="center" wrapText="1"/>
    </xf>
    <xf numFmtId="0" fontId="31" fillId="0" borderId="26" xfId="1" applyFont="1" applyBorder="1" applyAlignment="1">
      <alignment horizontal="center" vertical="center" wrapText="1"/>
    </xf>
  </cellXfs>
  <cellStyles count="135">
    <cellStyle name="20% - Accent1" xfId="9"/>
    <cellStyle name="20% - Accent2" xfId="10"/>
    <cellStyle name="20% - Accent3" xfId="11"/>
    <cellStyle name="20% - Accent4" xfId="12"/>
    <cellStyle name="20% - Accent5" xfId="13"/>
    <cellStyle name="20% - Accent6" xfId="14"/>
    <cellStyle name="40% - Accent1" xfId="15"/>
    <cellStyle name="40% - Accent2" xfId="16"/>
    <cellStyle name="40% - Accent3" xfId="17"/>
    <cellStyle name="40% - Accent4" xfId="18"/>
    <cellStyle name="40% - Accent5" xfId="19"/>
    <cellStyle name="40% - Accent6" xfId="20"/>
    <cellStyle name="60% - Accent1" xfId="21"/>
    <cellStyle name="60% - Accent2" xfId="22"/>
    <cellStyle name="60% - Accent3" xfId="23"/>
    <cellStyle name="60% - Accent4" xfId="24"/>
    <cellStyle name="60% - Accent5" xfId="25"/>
    <cellStyle name="60% - Accent6" xfId="26"/>
    <cellStyle name="Bad" xfId="27"/>
    <cellStyle name="Bon" xfId="85"/>
    <cellStyle name="caché" xfId="86"/>
    <cellStyle name="Calculation" xfId="28"/>
    <cellStyle name="Check Cell" xfId="29"/>
    <cellStyle name="Comma" xfId="130" builtinId="3"/>
    <cellStyle name="Comma 2" xfId="30"/>
    <cellStyle name="Comma 3" xfId="131"/>
    <cellStyle name="Comma 3 2" xfId="132"/>
    <cellStyle name="Comma(0)" xfId="87"/>
    <cellStyle name="Comma(3)" xfId="88"/>
    <cellStyle name="Comma[0]" xfId="89"/>
    <cellStyle name="Comma[1]" xfId="90"/>
    <cellStyle name="Comma[2]__" xfId="91"/>
    <cellStyle name="Comma[3]" xfId="92"/>
    <cellStyle name="Comma0" xfId="93"/>
    <cellStyle name="Currency0" xfId="94"/>
    <cellStyle name="Date" xfId="2"/>
    <cellStyle name="Dezimal_03-09-03" xfId="95"/>
    <cellStyle name="En-tête 1" xfId="3"/>
    <cellStyle name="En-tête 2" xfId="4"/>
    <cellStyle name="Explanatory Text" xfId="31"/>
    <cellStyle name="Financier0" xfId="5"/>
    <cellStyle name="Fixed" xfId="96"/>
    <cellStyle name="Followed Hyperlink" xfId="115" builtinId="9" hidden="1"/>
    <cellStyle name="Followed Hyperlink" xfId="116" builtinId="9" hidden="1"/>
    <cellStyle name="Followed Hyperlink" xfId="117" builtinId="9" hidden="1"/>
    <cellStyle name="Followed Hyperlink" xfId="118" builtinId="9" hidden="1"/>
    <cellStyle name="Followed Hyperlink" xfId="119" builtinId="9" hidden="1"/>
    <cellStyle name="Followed Hyperlink" xfId="120" builtinId="9" hidden="1"/>
    <cellStyle name="Followed Hyperlink" xfId="121" builtinId="9" hidden="1"/>
    <cellStyle name="Followed Hyperlink" xfId="122" builtinId="9" hidden="1"/>
    <cellStyle name="Followed Hyperlink" xfId="123" builtinId="9" hidden="1"/>
    <cellStyle name="Followed Hyperlink" xfId="124" builtinId="9" hidden="1"/>
    <cellStyle name="Followed Hyperlink" xfId="125" builtinId="9" hidden="1"/>
    <cellStyle name="Followed Hyperlink" xfId="126" builtinId="9" hidden="1"/>
    <cellStyle name="Followed Hyperlink" xfId="127" builtinId="9" hidden="1"/>
    <cellStyle name="Followed Hyperlink" xfId="128" builtinId="9" hidden="1"/>
    <cellStyle name="Good" xfId="32"/>
    <cellStyle name="Heading 1" xfId="33"/>
    <cellStyle name="Heading 2" xfId="34"/>
    <cellStyle name="Heading 3" xfId="35"/>
    <cellStyle name="Heading 4" xfId="36"/>
    <cellStyle name="Hyperlink" xfId="8" builtinId="8"/>
    <cellStyle name="Input" xfId="37"/>
    <cellStyle name="Lien hypertexte 2" xfId="38"/>
    <cellStyle name="Linked Cell" xfId="39"/>
    <cellStyle name="Milliers 2" xfId="40"/>
    <cellStyle name="Monétaire0" xfId="6"/>
    <cellStyle name="Motif" xfId="41"/>
    <cellStyle name="Neutral" xfId="42"/>
    <cellStyle name="Normaali_Eduskuntavaalit" xfId="97"/>
    <cellStyle name="Normal" xfId="0" builtinId="0"/>
    <cellStyle name="Normal 10" xfId="43"/>
    <cellStyle name="Normal 11" xfId="44"/>
    <cellStyle name="Normal 12" xfId="84"/>
    <cellStyle name="Normal 12 2" xfId="114"/>
    <cellStyle name="Normal 2" xfId="1"/>
    <cellStyle name="Normal 2 2" xfId="45"/>
    <cellStyle name="Normal 2 2 2" xfId="46"/>
    <cellStyle name="Normal 2 3" xfId="47"/>
    <cellStyle name="Normal 2 4" xfId="48"/>
    <cellStyle name="Normal 2 4 2" xfId="49"/>
    <cellStyle name="Normal 2_AccumulationEquation" xfId="50"/>
    <cellStyle name="Normal 3" xfId="51"/>
    <cellStyle name="Normal 3 2" xfId="52"/>
    <cellStyle name="Normal 3 3" xfId="53"/>
    <cellStyle name="Normal 4" xfId="54"/>
    <cellStyle name="Normal 4 2" xfId="55"/>
    <cellStyle name="Normal 4 3" xfId="133"/>
    <cellStyle name="Normal 5" xfId="56"/>
    <cellStyle name="Normal 6" xfId="57"/>
    <cellStyle name="Normal 7" xfId="58"/>
    <cellStyle name="Normal 8" xfId="59"/>
    <cellStyle name="Normal 9" xfId="60"/>
    <cellStyle name="Normal GHG whole table" xfId="98"/>
    <cellStyle name="Normal-blank" xfId="99"/>
    <cellStyle name="Normal-bottom" xfId="100"/>
    <cellStyle name="Normal-center" xfId="101"/>
    <cellStyle name="Normal-droit" xfId="102"/>
    <cellStyle name="normální_Nove vystupy_DOPOCTENE" xfId="103"/>
    <cellStyle name="Normal-top" xfId="104"/>
    <cellStyle name="Note" xfId="61"/>
    <cellStyle name="Output" xfId="62"/>
    <cellStyle name="Percent" xfId="129" builtinId="5"/>
    <cellStyle name="Percent 2" xfId="63"/>
    <cellStyle name="Percent 2 2" xfId="64"/>
    <cellStyle name="Percent 3" xfId="65"/>
    <cellStyle name="Percent 4" xfId="134"/>
    <cellStyle name="Pilkku_Esimerkkejä kaavioista.xls Kaavio 1" xfId="105"/>
    <cellStyle name="Pourcentage 10" xfId="66"/>
    <cellStyle name="Pourcentage 2" xfId="67"/>
    <cellStyle name="Pourcentage 2 2" xfId="68"/>
    <cellStyle name="Pourcentage 3" xfId="69"/>
    <cellStyle name="Pourcentage 3 2" xfId="70"/>
    <cellStyle name="Pourcentage 4" xfId="71"/>
    <cellStyle name="Pourcentage 5" xfId="72"/>
    <cellStyle name="Pourcentage 5 2" xfId="73"/>
    <cellStyle name="Pourcentage 6" xfId="74"/>
    <cellStyle name="Pourcentage 6 2" xfId="75"/>
    <cellStyle name="Pourcentage 7" xfId="76"/>
    <cellStyle name="Pourcentage 8" xfId="77"/>
    <cellStyle name="Pourcentage 9" xfId="78"/>
    <cellStyle name="Standard 11" xfId="79"/>
    <cellStyle name="Standard_2 + 3" xfId="80"/>
    <cellStyle name="Style 24" xfId="106"/>
    <cellStyle name="Style 25" xfId="107"/>
    <cellStyle name="style_col_headings" xfId="81"/>
    <cellStyle name="TEXT" xfId="108"/>
    <cellStyle name="Title" xfId="82"/>
    <cellStyle name="Titre 1" xfId="109"/>
    <cellStyle name="Titre 2" xfId="110"/>
    <cellStyle name="Titre 3" xfId="111"/>
    <cellStyle name="Titre 4" xfId="112"/>
    <cellStyle name="Virgule fixe" xfId="7"/>
    <cellStyle name="Warning Text" xfId="83"/>
    <cellStyle name="Wrapped" xfId="11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chartsheet" Target="chartsheets/sheet10.xml"/><Relationship Id="rId18" Type="http://schemas.openxmlformats.org/officeDocument/2006/relationships/chartsheet" Target="chartsheets/sheet15.xml"/><Relationship Id="rId26" Type="http://schemas.openxmlformats.org/officeDocument/2006/relationships/chartsheet" Target="chartsheets/sheet23.xml"/><Relationship Id="rId3" Type="http://schemas.openxmlformats.org/officeDocument/2006/relationships/worksheet" Target="worksheets/sheet3.xml"/><Relationship Id="rId21" Type="http://schemas.openxmlformats.org/officeDocument/2006/relationships/chartsheet" Target="chartsheets/sheet18.xml"/><Relationship Id="rId34" Type="http://schemas.openxmlformats.org/officeDocument/2006/relationships/styles" Target="styles.xml"/><Relationship Id="rId7" Type="http://schemas.openxmlformats.org/officeDocument/2006/relationships/chartsheet" Target="chartsheets/sheet4.xml"/><Relationship Id="rId12" Type="http://schemas.openxmlformats.org/officeDocument/2006/relationships/chartsheet" Target="chartsheets/sheet9.xml"/><Relationship Id="rId17" Type="http://schemas.openxmlformats.org/officeDocument/2006/relationships/chartsheet" Target="chartsheets/sheet14.xml"/><Relationship Id="rId25" Type="http://schemas.openxmlformats.org/officeDocument/2006/relationships/chartsheet" Target="chartsheets/sheet22.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chartsheet" Target="chartsheets/sheet13.xml"/><Relationship Id="rId20" Type="http://schemas.openxmlformats.org/officeDocument/2006/relationships/chartsheet" Target="chartsheets/sheet17.xml"/><Relationship Id="rId29" Type="http://schemas.openxmlformats.org/officeDocument/2006/relationships/chartsheet" Target="chartsheets/sheet26.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hartsheet" Target="chartsheets/sheet8.xml"/><Relationship Id="rId24" Type="http://schemas.openxmlformats.org/officeDocument/2006/relationships/chartsheet" Target="chartsheets/sheet21.xml"/><Relationship Id="rId32" Type="http://schemas.openxmlformats.org/officeDocument/2006/relationships/externalLink" Target="externalLinks/externalLink2.xml"/><Relationship Id="rId5" Type="http://schemas.openxmlformats.org/officeDocument/2006/relationships/chartsheet" Target="chartsheets/sheet2.xml"/><Relationship Id="rId15" Type="http://schemas.openxmlformats.org/officeDocument/2006/relationships/chartsheet" Target="chartsheets/sheet12.xml"/><Relationship Id="rId23" Type="http://schemas.openxmlformats.org/officeDocument/2006/relationships/chartsheet" Target="chartsheets/sheet20.xml"/><Relationship Id="rId28" Type="http://schemas.openxmlformats.org/officeDocument/2006/relationships/chartsheet" Target="chartsheets/sheet25.xml"/><Relationship Id="rId36" Type="http://schemas.openxmlformats.org/officeDocument/2006/relationships/calcChain" Target="calcChain.xml"/><Relationship Id="rId10" Type="http://schemas.openxmlformats.org/officeDocument/2006/relationships/chartsheet" Target="chartsheets/sheet7.xml"/><Relationship Id="rId19" Type="http://schemas.openxmlformats.org/officeDocument/2006/relationships/chartsheet" Target="chartsheets/sheet16.xml"/><Relationship Id="rId31" Type="http://schemas.openxmlformats.org/officeDocument/2006/relationships/externalLink" Target="externalLinks/externalLink1.xml"/><Relationship Id="rId4" Type="http://schemas.openxmlformats.org/officeDocument/2006/relationships/chartsheet" Target="chartsheets/sheet1.xml"/><Relationship Id="rId9" Type="http://schemas.openxmlformats.org/officeDocument/2006/relationships/chartsheet" Target="chartsheets/sheet6.xml"/><Relationship Id="rId14" Type="http://schemas.openxmlformats.org/officeDocument/2006/relationships/chartsheet" Target="chartsheets/sheet11.xml"/><Relationship Id="rId22" Type="http://schemas.openxmlformats.org/officeDocument/2006/relationships/chartsheet" Target="chartsheets/sheet19.xml"/><Relationship Id="rId27" Type="http://schemas.openxmlformats.org/officeDocument/2006/relationships/chartsheet" Target="chartsheets/sheet24.xml"/><Relationship Id="rId30" Type="http://schemas.openxmlformats.org/officeDocument/2006/relationships/worksheet" Target="worksheets/sheet4.xml"/><Relationship Id="rId35" Type="http://schemas.openxmlformats.org/officeDocument/2006/relationships/sharedStrings" Target="sharedStrings.xml"/><Relationship Id="rId8" Type="http://schemas.openxmlformats.org/officeDocument/2006/relationships/chartsheet" Target="chartsheets/sheet5.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9.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21.xml"/></Relationships>
</file>

<file path=xl/charts/_rels/chart12.xml.rels><?xml version="1.0" encoding="UTF-8" standalone="yes"?>
<Relationships xmlns="http://schemas.openxmlformats.org/package/2006/relationships"><Relationship Id="rId2" Type="http://schemas.openxmlformats.org/officeDocument/2006/relationships/chartUserShapes" Target="../drawings/drawing23.xml"/><Relationship Id="rId1" Type="http://schemas.openxmlformats.org/officeDocument/2006/relationships/themeOverride" Target="../theme/themeOverride1.xml"/></Relationships>
</file>

<file path=xl/charts/_rels/chart13.xml.rels><?xml version="1.0" encoding="UTF-8" standalone="yes"?>
<Relationships xmlns="http://schemas.openxmlformats.org/package/2006/relationships"><Relationship Id="rId2" Type="http://schemas.openxmlformats.org/officeDocument/2006/relationships/chartUserShapes" Target="../drawings/drawing25.xml"/><Relationship Id="rId1" Type="http://schemas.openxmlformats.org/officeDocument/2006/relationships/themeOverride" Target="../theme/themeOverride2.xml"/></Relationships>
</file>

<file path=xl/charts/_rels/chart14.xml.rels><?xml version="1.0" encoding="UTF-8" standalone="yes"?>
<Relationships xmlns="http://schemas.openxmlformats.org/package/2006/relationships"><Relationship Id="rId2" Type="http://schemas.openxmlformats.org/officeDocument/2006/relationships/chartUserShapes" Target="../drawings/drawing27.xml"/><Relationship Id="rId1" Type="http://schemas.openxmlformats.org/officeDocument/2006/relationships/themeOverride" Target="../theme/themeOverride3.xml"/></Relationships>
</file>

<file path=xl/charts/_rels/chart15.xml.rels><?xml version="1.0" encoding="UTF-8" standalone="yes"?>
<Relationships xmlns="http://schemas.openxmlformats.org/package/2006/relationships"><Relationship Id="rId2" Type="http://schemas.openxmlformats.org/officeDocument/2006/relationships/chartUserShapes" Target="../drawings/drawing29.xml"/><Relationship Id="rId1" Type="http://schemas.openxmlformats.org/officeDocument/2006/relationships/themeOverride" Target="../theme/themeOverride4.xml"/></Relationships>
</file>

<file path=xl/charts/_rels/chart16.xml.rels><?xml version="1.0" encoding="UTF-8" standalone="yes"?>
<Relationships xmlns="http://schemas.openxmlformats.org/package/2006/relationships"><Relationship Id="rId1" Type="http://schemas.openxmlformats.org/officeDocument/2006/relationships/chartUserShapes" Target="../drawings/drawing31.xml"/></Relationships>
</file>

<file path=xl/charts/_rels/chart17.xml.rels><?xml version="1.0" encoding="UTF-8" standalone="yes"?>
<Relationships xmlns="http://schemas.openxmlformats.org/package/2006/relationships"><Relationship Id="rId1" Type="http://schemas.openxmlformats.org/officeDocument/2006/relationships/chartUserShapes" Target="../drawings/drawing33.xml"/></Relationships>
</file>

<file path=xl/charts/_rels/chart18.xml.rels><?xml version="1.0" encoding="UTF-8" standalone="yes"?>
<Relationships xmlns="http://schemas.openxmlformats.org/package/2006/relationships"><Relationship Id="rId1" Type="http://schemas.openxmlformats.org/officeDocument/2006/relationships/chartUserShapes" Target="../drawings/drawing35.xml"/></Relationships>
</file>

<file path=xl/charts/_rels/chart19.xml.rels><?xml version="1.0" encoding="UTF-8" standalone="yes"?>
<Relationships xmlns="http://schemas.openxmlformats.org/package/2006/relationships"><Relationship Id="rId1" Type="http://schemas.openxmlformats.org/officeDocument/2006/relationships/chartUserShapes" Target="../drawings/drawing3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0.xml.rels><?xml version="1.0" encoding="UTF-8" standalone="yes"?>
<Relationships xmlns="http://schemas.openxmlformats.org/package/2006/relationships"><Relationship Id="rId1" Type="http://schemas.openxmlformats.org/officeDocument/2006/relationships/chartUserShapes" Target="../drawings/drawing39.xml"/></Relationships>
</file>

<file path=xl/charts/_rels/chart21.xml.rels><?xml version="1.0" encoding="UTF-8" standalone="yes"?>
<Relationships xmlns="http://schemas.openxmlformats.org/package/2006/relationships"><Relationship Id="rId1" Type="http://schemas.openxmlformats.org/officeDocument/2006/relationships/chartUserShapes" Target="../drawings/drawing41.xml"/></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3.xml"/></Relationships>
</file>

<file path=xl/charts/_rels/chart23.xml.rels><?xml version="1.0" encoding="UTF-8" standalone="yes"?>
<Relationships xmlns="http://schemas.openxmlformats.org/package/2006/relationships"><Relationship Id="rId1" Type="http://schemas.openxmlformats.org/officeDocument/2006/relationships/chartUserShapes" Target="../drawings/drawing45.xml"/></Relationships>
</file>

<file path=xl/charts/_rels/chart24.xml.rels><?xml version="1.0" encoding="UTF-8" standalone="yes"?>
<Relationships xmlns="http://schemas.openxmlformats.org/package/2006/relationships"><Relationship Id="rId2" Type="http://schemas.openxmlformats.org/officeDocument/2006/relationships/chartUserShapes" Target="../drawings/drawing47.xml"/><Relationship Id="rId1" Type="http://schemas.openxmlformats.org/officeDocument/2006/relationships/themeOverride" Target="../theme/themeOverride5.xml"/></Relationships>
</file>

<file path=xl/charts/_rels/chart25.xml.rels><?xml version="1.0" encoding="UTF-8" standalone="yes"?>
<Relationships xmlns="http://schemas.openxmlformats.org/package/2006/relationships"><Relationship Id="rId1" Type="http://schemas.openxmlformats.org/officeDocument/2006/relationships/chartUserShapes" Target="../drawings/drawing49.xml"/></Relationships>
</file>

<file path=xl/charts/_rels/chart26.xml.rels><?xml version="1.0" encoding="UTF-8" standalone="yes"?>
<Relationships xmlns="http://schemas.openxmlformats.org/package/2006/relationships"><Relationship Id="rId1" Type="http://schemas.openxmlformats.org/officeDocument/2006/relationships/chartUserShapes" Target="../drawings/drawing51.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a:t>Figure 1.</a:t>
            </a:r>
            <a:r>
              <a:rPr lang="fr-FR" sz="1600" baseline="0"/>
              <a:t> Wealth concentration in France, 1800-2014 </a:t>
            </a:r>
            <a:r>
              <a:rPr lang="fr-FR" sz="1200" b="0" baseline="0"/>
              <a:t>(wealth shares, % total wealth)</a:t>
            </a:r>
          </a:p>
        </c:rich>
      </c:tx>
      <c:layout>
        <c:manualLayout>
          <c:xMode val="edge"/>
          <c:yMode val="edge"/>
          <c:x val="0.111204013377926"/>
          <c:y val="2.2583559168924999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10% ("Upper Class")</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DataSeries!$G$6:$G$221</c:f>
              <c:numCache>
                <c:formatCode>0%</c:formatCode>
                <c:ptCount val="216"/>
                <c:pt idx="0">
                  <c:v>0.79005908966064453</c:v>
                </c:pt>
                <c:pt idx="10">
                  <c:v>0.81904959678649902</c:v>
                </c:pt>
                <c:pt idx="20">
                  <c:v>0.83632642030715942</c:v>
                </c:pt>
                <c:pt idx="30">
                  <c:v>0.81190985441207886</c:v>
                </c:pt>
                <c:pt idx="40">
                  <c:v>0.83324965834617615</c:v>
                </c:pt>
                <c:pt idx="50">
                  <c:v>0.84875300526618958</c:v>
                </c:pt>
                <c:pt idx="60">
                  <c:v>0.81979820132255554</c:v>
                </c:pt>
                <c:pt idx="70">
                  <c:v>0.81761729717254639</c:v>
                </c:pt>
                <c:pt idx="80">
                  <c:v>0.82931491732597351</c:v>
                </c:pt>
                <c:pt idx="90">
                  <c:v>0.83277797698974609</c:v>
                </c:pt>
                <c:pt idx="102">
                  <c:v>0.84051698446273804</c:v>
                </c:pt>
                <c:pt idx="103">
                  <c:v>0.85063254833221436</c:v>
                </c:pt>
                <c:pt idx="104">
                  <c:v>0.85865551233291626</c:v>
                </c:pt>
                <c:pt idx="105">
                  <c:v>0.8601335883140564</c:v>
                </c:pt>
                <c:pt idx="107">
                  <c:v>0.84982436895370483</c:v>
                </c:pt>
                <c:pt idx="109">
                  <c:v>0.85104793310165405</c:v>
                </c:pt>
                <c:pt idx="110">
                  <c:v>0.84726768732070923</c:v>
                </c:pt>
                <c:pt idx="111">
                  <c:v>0.85436004400253296</c:v>
                </c:pt>
                <c:pt idx="112">
                  <c:v>0.85245281457901001</c:v>
                </c:pt>
                <c:pt idx="113">
                  <c:v>0.84903013706207275</c:v>
                </c:pt>
                <c:pt idx="114">
                  <c:v>0.84907370805740356</c:v>
                </c:pt>
                <c:pt idx="115">
                  <c:v>0.84342873096466064</c:v>
                </c:pt>
                <c:pt idx="116">
                  <c:v>0.84303665161132813</c:v>
                </c:pt>
                <c:pt idx="117">
                  <c:v>0.84225189685821533</c:v>
                </c:pt>
                <c:pt idx="118">
                  <c:v>0.8384132981300354</c:v>
                </c:pt>
                <c:pt idx="119">
                  <c:v>0.83334124088287354</c:v>
                </c:pt>
                <c:pt idx="120">
                  <c:v>0.82293212413787842</c:v>
                </c:pt>
                <c:pt idx="121">
                  <c:v>0.81569588184356689</c:v>
                </c:pt>
                <c:pt idx="122">
                  <c:v>0.80957174301147461</c:v>
                </c:pt>
                <c:pt idx="123">
                  <c:v>0.80484408140182495</c:v>
                </c:pt>
                <c:pt idx="124">
                  <c:v>0.80336010456085205</c:v>
                </c:pt>
                <c:pt idx="125">
                  <c:v>0.7868315577507019</c:v>
                </c:pt>
                <c:pt idx="126">
                  <c:v>0.78708875179290771</c:v>
                </c:pt>
                <c:pt idx="127">
                  <c:v>0.79804903268814087</c:v>
                </c:pt>
                <c:pt idx="129">
                  <c:v>0.80265682935714722</c:v>
                </c:pt>
                <c:pt idx="130">
                  <c:v>0.80225580930709839</c:v>
                </c:pt>
                <c:pt idx="131">
                  <c:v>0.78757297992706299</c:v>
                </c:pt>
                <c:pt idx="132">
                  <c:v>0.7796553373336792</c:v>
                </c:pt>
                <c:pt idx="133">
                  <c:v>0.78115522861480713</c:v>
                </c:pt>
                <c:pt idx="135">
                  <c:v>0.77223926782608032</c:v>
                </c:pt>
                <c:pt idx="136">
                  <c:v>0.76686733961105347</c:v>
                </c:pt>
                <c:pt idx="137">
                  <c:v>0.7638126015663147</c:v>
                </c:pt>
                <c:pt idx="138">
                  <c:v>0.74733394384384155</c:v>
                </c:pt>
                <c:pt idx="139">
                  <c:v>0.75572776794433594</c:v>
                </c:pt>
                <c:pt idx="140">
                  <c:v>0.72407990694046021</c:v>
                </c:pt>
                <c:pt idx="141">
                  <c:v>0.73235297203063965</c:v>
                </c:pt>
                <c:pt idx="142">
                  <c:v>0.74343866109848022</c:v>
                </c:pt>
                <c:pt idx="143">
                  <c:v>0.76392209529876709</c:v>
                </c:pt>
                <c:pt idx="144">
                  <c:v>0.75842827558517456</c:v>
                </c:pt>
                <c:pt idx="145">
                  <c:v>0.73745536804199219</c:v>
                </c:pt>
                <c:pt idx="146">
                  <c:v>0.69750392436981201</c:v>
                </c:pt>
                <c:pt idx="147">
                  <c:v>0.68819576501846313</c:v>
                </c:pt>
                <c:pt idx="148">
                  <c:v>0.69914364814758301</c:v>
                </c:pt>
                <c:pt idx="149">
                  <c:v>0.71519744396209717</c:v>
                </c:pt>
                <c:pt idx="150">
                  <c:v>0.7223966121673584</c:v>
                </c:pt>
                <c:pt idx="151">
                  <c:v>0.69978076219558716</c:v>
                </c:pt>
                <c:pt idx="152">
                  <c:v>0.72326046228408813</c:v>
                </c:pt>
                <c:pt idx="153">
                  <c:v>0.7284424901008606</c:v>
                </c:pt>
                <c:pt idx="154">
                  <c:v>0.70854228734970093</c:v>
                </c:pt>
                <c:pt idx="155">
                  <c:v>0.70573306083679199</c:v>
                </c:pt>
                <c:pt idx="156">
                  <c:v>0.69950878620147705</c:v>
                </c:pt>
                <c:pt idx="157">
                  <c:v>0.70624226331710815</c:v>
                </c:pt>
                <c:pt idx="158">
                  <c:v>0.69166213274002075</c:v>
                </c:pt>
                <c:pt idx="159">
                  <c:v>0.70720607042312622</c:v>
                </c:pt>
                <c:pt idx="160">
                  <c:v>0.71097135543823242</c:v>
                </c:pt>
                <c:pt idx="162">
                  <c:v>0.70599359273910522</c:v>
                </c:pt>
                <c:pt idx="164">
                  <c:v>0.72894287109375</c:v>
                </c:pt>
                <c:pt idx="165">
                  <c:v>0.71577024459838867</c:v>
                </c:pt>
                <c:pt idx="166">
                  <c:v>0.69428789615631104</c:v>
                </c:pt>
                <c:pt idx="167">
                  <c:v>0.67285490036010742</c:v>
                </c:pt>
                <c:pt idx="168">
                  <c:v>0.62462389469146729</c:v>
                </c:pt>
                <c:pt idx="169">
                  <c:v>0.58759456872940063</c:v>
                </c:pt>
                <c:pt idx="170">
                  <c:v>0.5816490650177002</c:v>
                </c:pt>
                <c:pt idx="171">
                  <c:v>0.57295185327529907</c:v>
                </c:pt>
                <c:pt idx="172">
                  <c:v>0.5710442066192627</c:v>
                </c:pt>
                <c:pt idx="173">
                  <c:v>0.56873625516891479</c:v>
                </c:pt>
                <c:pt idx="174">
                  <c:v>0.557384192943573</c:v>
                </c:pt>
                <c:pt idx="175">
                  <c:v>0.54928940534591675</c:v>
                </c:pt>
                <c:pt idx="176">
                  <c:v>0.54128360748291016</c:v>
                </c:pt>
                <c:pt idx="177">
                  <c:v>0.53241473436355591</c:v>
                </c:pt>
                <c:pt idx="178">
                  <c:v>0.52465575933456421</c:v>
                </c:pt>
                <c:pt idx="179">
                  <c:v>0.51912575960159302</c:v>
                </c:pt>
                <c:pt idx="180">
                  <c:v>0.51645779609680176</c:v>
                </c:pt>
                <c:pt idx="181">
                  <c:v>0.50909054279327393</c:v>
                </c:pt>
                <c:pt idx="182">
                  <c:v>0.50245386362075806</c:v>
                </c:pt>
                <c:pt idx="183">
                  <c:v>0.50010192394256592</c:v>
                </c:pt>
                <c:pt idx="184">
                  <c:v>0.49975359439849854</c:v>
                </c:pt>
                <c:pt idx="185">
                  <c:v>0.50137150287628174</c:v>
                </c:pt>
                <c:pt idx="186">
                  <c:v>0.50565809011459351</c:v>
                </c:pt>
                <c:pt idx="187">
                  <c:v>0.50498861074447632</c:v>
                </c:pt>
                <c:pt idx="188">
                  <c:v>0.50490063428878784</c:v>
                </c:pt>
                <c:pt idx="189">
                  <c:v>0.50755840539932251</c:v>
                </c:pt>
                <c:pt idx="190">
                  <c:v>0.50271713733673096</c:v>
                </c:pt>
                <c:pt idx="191">
                  <c:v>0.50654244422912598</c:v>
                </c:pt>
                <c:pt idx="192">
                  <c:v>0.51005303859710693</c:v>
                </c:pt>
                <c:pt idx="193">
                  <c:v>0.51213210821151733</c:v>
                </c:pt>
                <c:pt idx="194">
                  <c:v>0.5119936466217041</c:v>
                </c:pt>
                <c:pt idx="195">
                  <c:v>0.51116645336151123</c:v>
                </c:pt>
                <c:pt idx="196">
                  <c:v>0.5400693416595459</c:v>
                </c:pt>
                <c:pt idx="197">
                  <c:v>0.55238479375839233</c:v>
                </c:pt>
                <c:pt idx="198">
                  <c:v>0.56328427791595459</c:v>
                </c:pt>
                <c:pt idx="199">
                  <c:v>0.56875860691070557</c:v>
                </c:pt>
                <c:pt idx="200">
                  <c:v>0.57056254148483276</c:v>
                </c:pt>
                <c:pt idx="201">
                  <c:v>0.56108272075653076</c:v>
                </c:pt>
                <c:pt idx="202">
                  <c:v>0.54605692625045776</c:v>
                </c:pt>
                <c:pt idx="203">
                  <c:v>0.53840893507003784</c:v>
                </c:pt>
                <c:pt idx="204">
                  <c:v>0.52969914674758911</c:v>
                </c:pt>
                <c:pt idx="205">
                  <c:v>0.52372819185256958</c:v>
                </c:pt>
                <c:pt idx="206">
                  <c:v>0.52814656496047974</c:v>
                </c:pt>
                <c:pt idx="207">
                  <c:v>0.53588825464248657</c:v>
                </c:pt>
                <c:pt idx="208">
                  <c:v>0.53203439712524414</c:v>
                </c:pt>
                <c:pt idx="209">
                  <c:v>0.54052591323852539</c:v>
                </c:pt>
                <c:pt idx="210">
                  <c:v>0.55913639068603516</c:v>
                </c:pt>
                <c:pt idx="211">
                  <c:v>0.55074179172515869</c:v>
                </c:pt>
                <c:pt idx="212">
                  <c:v>0.54512137174606323</c:v>
                </c:pt>
                <c:pt idx="213">
                  <c:v>0.5485159158706665</c:v>
                </c:pt>
                <c:pt idx="214">
                  <c:v>0.5527646541595459</c:v>
                </c:pt>
              </c:numCache>
            </c:numRef>
          </c:val>
          <c:smooth val="1"/>
          <c:extLst xmlns:c16r2="http://schemas.microsoft.com/office/drawing/2015/06/chart">
            <c:ext xmlns:c16="http://schemas.microsoft.com/office/drawing/2014/chart" uri="{C3380CC4-5D6E-409C-BE32-E72D297353CC}">
              <c16:uniqueId val="{00000000-4EFA-4343-9AEC-C57ABF64B000}"/>
            </c:ext>
          </c:extLst>
        </c:ser>
        <c:ser>
          <c:idx val="1"/>
          <c:order val="1"/>
          <c:tx>
            <c:v>Middle 40% ("Middle Class")</c:v>
          </c:tx>
          <c:marker>
            <c:symbol val="square"/>
            <c:size val="5"/>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DataSeries!$F$6:$F$221</c:f>
              <c:numCache>
                <c:formatCode>0%</c:formatCode>
                <c:ptCount val="216"/>
                <c:pt idx="0">
                  <c:v>0.18323159217834473</c:v>
                </c:pt>
                <c:pt idx="10">
                  <c:v>0.15610115975141525</c:v>
                </c:pt>
                <c:pt idx="20">
                  <c:v>0.13980380445718765</c:v>
                </c:pt>
                <c:pt idx="30">
                  <c:v>0.16297683119773865</c:v>
                </c:pt>
                <c:pt idx="40">
                  <c:v>0.14435719698667526</c:v>
                </c:pt>
                <c:pt idx="50">
                  <c:v>0.13045413047075272</c:v>
                </c:pt>
                <c:pt idx="60">
                  <c:v>0.1577741727232933</c:v>
                </c:pt>
                <c:pt idx="70">
                  <c:v>0.16041884571313858</c:v>
                </c:pt>
                <c:pt idx="80">
                  <c:v>0.14944696426391602</c:v>
                </c:pt>
                <c:pt idx="90">
                  <c:v>0.1460939347743988</c:v>
                </c:pt>
                <c:pt idx="102">
                  <c:v>0.14316940307617188</c:v>
                </c:pt>
                <c:pt idx="103">
                  <c:v>0.13317039608955383</c:v>
                </c:pt>
                <c:pt idx="104">
                  <c:v>0.12596169114112854</c:v>
                </c:pt>
                <c:pt idx="105">
                  <c:v>0.12458985298871994</c:v>
                </c:pt>
                <c:pt idx="107">
                  <c:v>0.1345905065536499</c:v>
                </c:pt>
                <c:pt idx="109">
                  <c:v>0.13257299363613129</c:v>
                </c:pt>
                <c:pt idx="110">
                  <c:v>0.13649231195449829</c:v>
                </c:pt>
                <c:pt idx="111">
                  <c:v>0.1293475478887558</c:v>
                </c:pt>
                <c:pt idx="112">
                  <c:v>0.13202671706676483</c:v>
                </c:pt>
                <c:pt idx="113">
                  <c:v>0.1348191499710083</c:v>
                </c:pt>
                <c:pt idx="114">
                  <c:v>0.13478152453899384</c:v>
                </c:pt>
                <c:pt idx="115">
                  <c:v>0.13932481408119202</c:v>
                </c:pt>
                <c:pt idx="116">
                  <c:v>0.14027218520641327</c:v>
                </c:pt>
                <c:pt idx="117">
                  <c:v>0.14152389764785767</c:v>
                </c:pt>
                <c:pt idx="118">
                  <c:v>0.14554150402545929</c:v>
                </c:pt>
                <c:pt idx="119">
                  <c:v>0.15056590735912323</c:v>
                </c:pt>
                <c:pt idx="120">
                  <c:v>0.16052523255348206</c:v>
                </c:pt>
                <c:pt idx="121">
                  <c:v>0.16741587221622467</c:v>
                </c:pt>
                <c:pt idx="122">
                  <c:v>0.17336568236351013</c:v>
                </c:pt>
                <c:pt idx="123">
                  <c:v>0.17797563970088959</c:v>
                </c:pt>
                <c:pt idx="124">
                  <c:v>0.17966040968894958</c:v>
                </c:pt>
                <c:pt idx="125">
                  <c:v>0.18768270313739777</c:v>
                </c:pt>
                <c:pt idx="126">
                  <c:v>0.18600217998027802</c:v>
                </c:pt>
                <c:pt idx="127">
                  <c:v>0.17740979790687561</c:v>
                </c:pt>
                <c:pt idx="129">
                  <c:v>0.17505423724651337</c:v>
                </c:pt>
                <c:pt idx="130">
                  <c:v>0.17716960608959198</c:v>
                </c:pt>
                <c:pt idx="131">
                  <c:v>0.19110552966594696</c:v>
                </c:pt>
                <c:pt idx="132">
                  <c:v>0.19845519959926605</c:v>
                </c:pt>
                <c:pt idx="133">
                  <c:v>0.19603867828845978</c:v>
                </c:pt>
                <c:pt idx="135">
                  <c:v>0.20281057059764862</c:v>
                </c:pt>
                <c:pt idx="136">
                  <c:v>0.2083054780960083</c:v>
                </c:pt>
                <c:pt idx="137">
                  <c:v>0.21142017841339111</c:v>
                </c:pt>
                <c:pt idx="138">
                  <c:v>0.22104093432426453</c:v>
                </c:pt>
                <c:pt idx="139">
                  <c:v>0.21448352932929993</c:v>
                </c:pt>
                <c:pt idx="140">
                  <c:v>0.23663926124572754</c:v>
                </c:pt>
                <c:pt idx="141">
                  <c:v>0.23880143463611603</c:v>
                </c:pt>
                <c:pt idx="142">
                  <c:v>0.23068493604660034</c:v>
                </c:pt>
                <c:pt idx="143">
                  <c:v>0.20853884518146515</c:v>
                </c:pt>
                <c:pt idx="144">
                  <c:v>0.21298500895500183</c:v>
                </c:pt>
                <c:pt idx="145">
                  <c:v>0.2327960878610611</c:v>
                </c:pt>
                <c:pt idx="146">
                  <c:v>0.27550464868545532</c:v>
                </c:pt>
                <c:pt idx="147">
                  <c:v>0.28235143423080444</c:v>
                </c:pt>
                <c:pt idx="148">
                  <c:v>0.2714102566242218</c:v>
                </c:pt>
                <c:pt idx="149">
                  <c:v>0.25173079967498779</c:v>
                </c:pt>
                <c:pt idx="150">
                  <c:v>0.24572394788265228</c:v>
                </c:pt>
                <c:pt idx="151">
                  <c:v>0.26811158657073975</c:v>
                </c:pt>
                <c:pt idx="152">
                  <c:v>0.24364796280860901</c:v>
                </c:pt>
                <c:pt idx="153">
                  <c:v>0.24016180634498596</c:v>
                </c:pt>
                <c:pt idx="154">
                  <c:v>0.2560977041721344</c:v>
                </c:pt>
                <c:pt idx="155">
                  <c:v>0.25774279236793518</c:v>
                </c:pt>
                <c:pt idx="156">
                  <c:v>0.26245957612991333</c:v>
                </c:pt>
                <c:pt idx="157">
                  <c:v>0.25576478242874146</c:v>
                </c:pt>
                <c:pt idx="158">
                  <c:v>0.26860201358795166</c:v>
                </c:pt>
                <c:pt idx="159">
                  <c:v>0.25382018089294434</c:v>
                </c:pt>
                <c:pt idx="160">
                  <c:v>0.24805642664432526</c:v>
                </c:pt>
                <c:pt idx="162">
                  <c:v>0.25428652763366699</c:v>
                </c:pt>
                <c:pt idx="164">
                  <c:v>0.23060718178749084</c:v>
                </c:pt>
                <c:pt idx="165">
                  <c:v>0.23853594064712524</c:v>
                </c:pt>
                <c:pt idx="166">
                  <c:v>0.25299263000488281</c:v>
                </c:pt>
                <c:pt idx="167">
                  <c:v>0.2668788731098175</c:v>
                </c:pt>
                <c:pt idx="168">
                  <c:v>0.30179905891418457</c:v>
                </c:pt>
                <c:pt idx="169">
                  <c:v>0.32676839828491211</c:v>
                </c:pt>
                <c:pt idx="170">
                  <c:v>0.34987175464630127</c:v>
                </c:pt>
                <c:pt idx="171">
                  <c:v>0.35545629262924194</c:v>
                </c:pt>
                <c:pt idx="172">
                  <c:v>0.355682373046875</c:v>
                </c:pt>
                <c:pt idx="173">
                  <c:v>0.35723128914833069</c:v>
                </c:pt>
                <c:pt idx="174">
                  <c:v>0.36787649989128113</c:v>
                </c:pt>
                <c:pt idx="175">
                  <c:v>0.37501487135887146</c:v>
                </c:pt>
                <c:pt idx="176">
                  <c:v>0.37993830442428589</c:v>
                </c:pt>
                <c:pt idx="177">
                  <c:v>0.38548219203948975</c:v>
                </c:pt>
                <c:pt idx="178">
                  <c:v>0.39197266101837158</c:v>
                </c:pt>
                <c:pt idx="179">
                  <c:v>0.39700406789779663</c:v>
                </c:pt>
                <c:pt idx="180">
                  <c:v>0.40013140439987183</c:v>
                </c:pt>
                <c:pt idx="181">
                  <c:v>0.40610593557357788</c:v>
                </c:pt>
                <c:pt idx="182">
                  <c:v>0.4100455641746521</c:v>
                </c:pt>
                <c:pt idx="183">
                  <c:v>0.41085955500602722</c:v>
                </c:pt>
                <c:pt idx="184">
                  <c:v>0.41042736172676086</c:v>
                </c:pt>
                <c:pt idx="185">
                  <c:v>0.40675032138824463</c:v>
                </c:pt>
                <c:pt idx="186">
                  <c:v>0.40138813853263855</c:v>
                </c:pt>
                <c:pt idx="187">
                  <c:v>0.40000712871551514</c:v>
                </c:pt>
                <c:pt idx="188">
                  <c:v>0.39855340123176575</c:v>
                </c:pt>
                <c:pt idx="189">
                  <c:v>0.40037807822227478</c:v>
                </c:pt>
                <c:pt idx="190">
                  <c:v>0.40795505046844482</c:v>
                </c:pt>
                <c:pt idx="191">
                  <c:v>0.40622317790985107</c:v>
                </c:pt>
                <c:pt idx="192">
                  <c:v>0.41195932030677795</c:v>
                </c:pt>
                <c:pt idx="193">
                  <c:v>0.40941768884658813</c:v>
                </c:pt>
                <c:pt idx="194">
                  <c:v>0.41045403480529785</c:v>
                </c:pt>
                <c:pt idx="195">
                  <c:v>0.4090002179145813</c:v>
                </c:pt>
                <c:pt idx="196">
                  <c:v>0.38432687520980835</c:v>
                </c:pt>
                <c:pt idx="197">
                  <c:v>0.37503516674041748</c:v>
                </c:pt>
                <c:pt idx="198">
                  <c:v>0.36664283275604248</c:v>
                </c:pt>
                <c:pt idx="199">
                  <c:v>0.36129724979400635</c:v>
                </c:pt>
                <c:pt idx="200">
                  <c:v>0.36040800809860229</c:v>
                </c:pt>
                <c:pt idx="201">
                  <c:v>0.36786538362503052</c:v>
                </c:pt>
                <c:pt idx="202">
                  <c:v>0.38012635707855225</c:v>
                </c:pt>
                <c:pt idx="203">
                  <c:v>0.38822484016418457</c:v>
                </c:pt>
                <c:pt idx="204">
                  <c:v>0.3952813446521759</c:v>
                </c:pt>
                <c:pt idx="205">
                  <c:v>0.40069496631622314</c:v>
                </c:pt>
                <c:pt idx="206">
                  <c:v>0.39879781007766724</c:v>
                </c:pt>
                <c:pt idx="207">
                  <c:v>0.39351153373718262</c:v>
                </c:pt>
                <c:pt idx="208">
                  <c:v>0.39850747585296631</c:v>
                </c:pt>
                <c:pt idx="209">
                  <c:v>0.39463713765144348</c:v>
                </c:pt>
                <c:pt idx="210">
                  <c:v>0.38476946949958801</c:v>
                </c:pt>
                <c:pt idx="211">
                  <c:v>0.38828161358833313</c:v>
                </c:pt>
                <c:pt idx="212">
                  <c:v>0.3909527063369751</c:v>
                </c:pt>
                <c:pt idx="213">
                  <c:v>0.38733664155006409</c:v>
                </c:pt>
                <c:pt idx="214">
                  <c:v>0.38378429412841797</c:v>
                </c:pt>
              </c:numCache>
            </c:numRef>
          </c:val>
          <c:smooth val="0"/>
          <c:extLst xmlns:c16r2="http://schemas.microsoft.com/office/drawing/2015/06/chart">
            <c:ext xmlns:c16="http://schemas.microsoft.com/office/drawing/2014/chart" uri="{C3380CC4-5D6E-409C-BE32-E72D297353CC}">
              <c16:uniqueId val="{00000001-4EFA-4343-9AEC-C57ABF64B000}"/>
            </c:ext>
          </c:extLst>
        </c:ser>
        <c:ser>
          <c:idx val="2"/>
          <c:order val="2"/>
          <c:tx>
            <c:v>Bottom 50% ("Lower Class")</c:v>
          </c:tx>
          <c:marker>
            <c:symbol val="triangle"/>
            <c:size val="6"/>
          </c:marker>
          <c:cat>
            <c:numRef>
              <c:f>DataSeries!$A$6:$A$221</c:f>
              <c:numCache>
                <c:formatCode>General</c:formatCode>
                <c:ptCount val="216"/>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numCache>
            </c:numRef>
          </c:cat>
          <c:val>
            <c:numRef>
              <c:f>DataSeries!$E$6:$E$221</c:f>
              <c:numCache>
                <c:formatCode>0%</c:formatCode>
                <c:ptCount val="216"/>
                <c:pt idx="0">
                  <c:v>2.6709316298365593E-2</c:v>
                </c:pt>
                <c:pt idx="10">
                  <c:v>2.4849243462085724E-2</c:v>
                </c:pt>
                <c:pt idx="20">
                  <c:v>2.3869776166975498E-2</c:v>
                </c:pt>
                <c:pt idx="30">
                  <c:v>2.5113317184150219E-2</c:v>
                </c:pt>
                <c:pt idx="40">
                  <c:v>2.2393145598471165E-2</c:v>
                </c:pt>
                <c:pt idx="50">
                  <c:v>2.079286053776741E-2</c:v>
                </c:pt>
                <c:pt idx="60">
                  <c:v>2.2427624091506004E-2</c:v>
                </c:pt>
                <c:pt idx="70">
                  <c:v>2.1963858976960182E-2</c:v>
                </c:pt>
                <c:pt idx="80">
                  <c:v>2.1238119341433048E-2</c:v>
                </c:pt>
                <c:pt idx="90">
                  <c:v>2.1128086373209953E-2</c:v>
                </c:pt>
                <c:pt idx="102">
                  <c:v>1.6313608735799789E-2</c:v>
                </c:pt>
                <c:pt idx="103">
                  <c:v>1.6197061166167259E-2</c:v>
                </c:pt>
                <c:pt idx="104">
                  <c:v>1.5382803976535797E-2</c:v>
                </c:pt>
                <c:pt idx="105">
                  <c:v>1.5276556834578514E-2</c:v>
                </c:pt>
                <c:pt idx="107">
                  <c:v>1.5585123561322689E-2</c:v>
                </c:pt>
                <c:pt idx="109">
                  <c:v>1.6379078850150108E-2</c:v>
                </c:pt>
                <c:pt idx="110">
                  <c:v>1.624000072479248E-2</c:v>
                </c:pt>
                <c:pt idx="111">
                  <c:v>1.6292411834001541E-2</c:v>
                </c:pt>
                <c:pt idx="112">
                  <c:v>1.5520465560257435E-2</c:v>
                </c:pt>
                <c:pt idx="113">
                  <c:v>1.6150720417499542E-2</c:v>
                </c:pt>
                <c:pt idx="114">
                  <c:v>1.6144769266247749E-2</c:v>
                </c:pt>
                <c:pt idx="115">
                  <c:v>1.7246458679437637E-2</c:v>
                </c:pt>
                <c:pt idx="116">
                  <c:v>1.6691157594323158E-2</c:v>
                </c:pt>
                <c:pt idx="117">
                  <c:v>1.6224205493927002E-2</c:v>
                </c:pt>
                <c:pt idx="118">
                  <c:v>1.6045195981860161E-2</c:v>
                </c:pt>
                <c:pt idx="119">
                  <c:v>1.6092853620648384E-2</c:v>
                </c:pt>
                <c:pt idx="120">
                  <c:v>1.6542648896574974E-2</c:v>
                </c:pt>
                <c:pt idx="121">
                  <c:v>1.6888247802853584E-2</c:v>
                </c:pt>
                <c:pt idx="122">
                  <c:v>1.7062582075595856E-2</c:v>
                </c:pt>
                <c:pt idx="123">
                  <c:v>1.7180273309350014E-2</c:v>
                </c:pt>
                <c:pt idx="124">
                  <c:v>1.6979482024908066E-2</c:v>
                </c:pt>
                <c:pt idx="125">
                  <c:v>2.548573911190033E-2</c:v>
                </c:pt>
                <c:pt idx="126">
                  <c:v>2.6909070089459419E-2</c:v>
                </c:pt>
                <c:pt idx="127">
                  <c:v>2.4541165679693222E-2</c:v>
                </c:pt>
                <c:pt idx="129">
                  <c:v>2.2288935258984566E-2</c:v>
                </c:pt>
                <c:pt idx="130">
                  <c:v>2.0574579015374184E-2</c:v>
                </c:pt>
                <c:pt idx="131">
                  <c:v>2.1321484819054604E-2</c:v>
                </c:pt>
                <c:pt idx="132">
                  <c:v>2.1889461204409599E-2</c:v>
                </c:pt>
                <c:pt idx="133">
                  <c:v>2.2806093096733093E-2</c:v>
                </c:pt>
                <c:pt idx="135">
                  <c:v>2.4950161576271057E-2</c:v>
                </c:pt>
                <c:pt idx="136">
                  <c:v>2.482718788087368E-2</c:v>
                </c:pt>
                <c:pt idx="137">
                  <c:v>2.4767225608229637E-2</c:v>
                </c:pt>
                <c:pt idx="138">
                  <c:v>3.1625129282474518E-2</c:v>
                </c:pt>
                <c:pt idx="139">
                  <c:v>2.9788700863718987E-2</c:v>
                </c:pt>
                <c:pt idx="140">
                  <c:v>3.9280824363231659E-2</c:v>
                </c:pt>
                <c:pt idx="141">
                  <c:v>2.8845593333244324E-2</c:v>
                </c:pt>
                <c:pt idx="142">
                  <c:v>2.5876408442854881E-2</c:v>
                </c:pt>
                <c:pt idx="143">
                  <c:v>2.7539057657122612E-2</c:v>
                </c:pt>
                <c:pt idx="144">
                  <c:v>2.8586717322468758E-2</c:v>
                </c:pt>
                <c:pt idx="145">
                  <c:v>2.9748545959591866E-2</c:v>
                </c:pt>
                <c:pt idx="146">
                  <c:v>2.6991430670022964E-2</c:v>
                </c:pt>
                <c:pt idx="147">
                  <c:v>2.9452797025442123E-2</c:v>
                </c:pt>
                <c:pt idx="148">
                  <c:v>2.9446089640259743E-2</c:v>
                </c:pt>
                <c:pt idx="149">
                  <c:v>3.3071748912334442E-2</c:v>
                </c:pt>
                <c:pt idx="150">
                  <c:v>3.1879439949989319E-2</c:v>
                </c:pt>
                <c:pt idx="151">
                  <c:v>3.2107647508382797E-2</c:v>
                </c:pt>
                <c:pt idx="152">
                  <c:v>3.309156745672226E-2</c:v>
                </c:pt>
                <c:pt idx="153">
                  <c:v>3.1395703554153442E-2</c:v>
                </c:pt>
                <c:pt idx="154">
                  <c:v>3.536001592874527E-2</c:v>
                </c:pt>
                <c:pt idx="155">
                  <c:v>3.6524146795272827E-2</c:v>
                </c:pt>
                <c:pt idx="156">
                  <c:v>3.8031637668609619E-2</c:v>
                </c:pt>
                <c:pt idx="157">
                  <c:v>3.7992961704730988E-2</c:v>
                </c:pt>
                <c:pt idx="158">
                  <c:v>3.9735868573188782E-2</c:v>
                </c:pt>
                <c:pt idx="159">
                  <c:v>3.8973748683929443E-2</c:v>
                </c:pt>
                <c:pt idx="160">
                  <c:v>4.0972214192152023E-2</c:v>
                </c:pt>
                <c:pt idx="162">
                  <c:v>3.9719864726066589E-2</c:v>
                </c:pt>
                <c:pt idx="164">
                  <c:v>4.0449939668178558E-2</c:v>
                </c:pt>
                <c:pt idx="165">
                  <c:v>4.5693818479776382E-2</c:v>
                </c:pt>
                <c:pt idx="166">
                  <c:v>5.2719481289386749E-2</c:v>
                </c:pt>
                <c:pt idx="167">
                  <c:v>6.0266230255365372E-2</c:v>
                </c:pt>
                <c:pt idx="168">
                  <c:v>7.3577061295509338E-2</c:v>
                </c:pt>
                <c:pt idx="169">
                  <c:v>8.5637032985687256E-2</c:v>
                </c:pt>
                <c:pt idx="170">
                  <c:v>6.8479195237159729E-2</c:v>
                </c:pt>
                <c:pt idx="171">
                  <c:v>7.1591839194297791E-2</c:v>
                </c:pt>
                <c:pt idx="172">
                  <c:v>7.3273450136184692E-2</c:v>
                </c:pt>
                <c:pt idx="173">
                  <c:v>7.4032455682754517E-2</c:v>
                </c:pt>
                <c:pt idx="174">
                  <c:v>7.4739322066307068E-2</c:v>
                </c:pt>
                <c:pt idx="175">
                  <c:v>7.5695693492889404E-2</c:v>
                </c:pt>
                <c:pt idx="176">
                  <c:v>7.8778117895126343E-2</c:v>
                </c:pt>
                <c:pt idx="177">
                  <c:v>8.2103103399276733E-2</c:v>
                </c:pt>
                <c:pt idx="178">
                  <c:v>8.3371587097644806E-2</c:v>
                </c:pt>
                <c:pt idx="179">
                  <c:v>8.3870209753513336E-2</c:v>
                </c:pt>
                <c:pt idx="180">
                  <c:v>8.3410792052745819E-2</c:v>
                </c:pt>
                <c:pt idx="181">
                  <c:v>8.4803491830825806E-2</c:v>
                </c:pt>
                <c:pt idx="182">
                  <c:v>8.7500564754009247E-2</c:v>
                </c:pt>
                <c:pt idx="183">
                  <c:v>8.9038558304309845E-2</c:v>
                </c:pt>
                <c:pt idx="184">
                  <c:v>8.9819058775901794E-2</c:v>
                </c:pt>
                <c:pt idx="185">
                  <c:v>9.1878205537796021E-2</c:v>
                </c:pt>
                <c:pt idx="186">
                  <c:v>9.2953778803348541E-2</c:v>
                </c:pt>
                <c:pt idx="187">
                  <c:v>9.5004238188266754E-2</c:v>
                </c:pt>
                <c:pt idx="188">
                  <c:v>9.6545927226543427E-2</c:v>
                </c:pt>
                <c:pt idx="189">
                  <c:v>9.2063546180725098E-2</c:v>
                </c:pt>
                <c:pt idx="190">
                  <c:v>8.9327804744243622E-2</c:v>
                </c:pt>
                <c:pt idx="191">
                  <c:v>8.7234377861022949E-2</c:v>
                </c:pt>
                <c:pt idx="192">
                  <c:v>7.7987611293792725E-2</c:v>
                </c:pt>
                <c:pt idx="193">
                  <c:v>7.845018059015274E-2</c:v>
                </c:pt>
                <c:pt idx="194">
                  <c:v>7.7552296221256256E-2</c:v>
                </c:pt>
                <c:pt idx="195">
                  <c:v>7.9833336174488068E-2</c:v>
                </c:pt>
                <c:pt idx="196">
                  <c:v>7.5603790581226349E-2</c:v>
                </c:pt>
                <c:pt idx="197">
                  <c:v>7.2580054402351379E-2</c:v>
                </c:pt>
                <c:pt idx="198">
                  <c:v>7.0072904229164124E-2</c:v>
                </c:pt>
                <c:pt idx="199">
                  <c:v>6.9944128394126892E-2</c:v>
                </c:pt>
                <c:pt idx="200">
                  <c:v>6.9029435515403748E-2</c:v>
                </c:pt>
                <c:pt idx="201">
                  <c:v>7.1051888167858124E-2</c:v>
                </c:pt>
                <c:pt idx="202">
                  <c:v>7.3816739022731781E-2</c:v>
                </c:pt>
                <c:pt idx="203">
                  <c:v>7.3366202414035797E-2</c:v>
                </c:pt>
                <c:pt idx="204">
                  <c:v>7.5019508600234985E-2</c:v>
                </c:pt>
                <c:pt idx="205">
                  <c:v>7.5576841831207275E-2</c:v>
                </c:pt>
                <c:pt idx="206">
                  <c:v>7.3055624961853027E-2</c:v>
                </c:pt>
                <c:pt idx="207">
                  <c:v>7.0600211620330811E-2</c:v>
                </c:pt>
                <c:pt idx="208">
                  <c:v>6.9458134472370148E-2</c:v>
                </c:pt>
                <c:pt idx="209">
                  <c:v>6.4836941659450531E-2</c:v>
                </c:pt>
                <c:pt idx="210">
                  <c:v>5.6094113737344742E-2</c:v>
                </c:pt>
                <c:pt idx="211">
                  <c:v>6.0976587235927582E-2</c:v>
                </c:pt>
                <c:pt idx="212">
                  <c:v>6.3925936818122864E-2</c:v>
                </c:pt>
                <c:pt idx="213">
                  <c:v>6.4147427678108215E-2</c:v>
                </c:pt>
                <c:pt idx="214">
                  <c:v>6.3451066613197327E-2</c:v>
                </c:pt>
              </c:numCache>
            </c:numRef>
          </c:val>
          <c:smooth val="0"/>
          <c:extLst xmlns:c16r2="http://schemas.microsoft.com/office/drawing/2015/06/chart">
            <c:ext xmlns:c16="http://schemas.microsoft.com/office/drawing/2014/chart" uri="{C3380CC4-5D6E-409C-BE32-E72D297353CC}">
              <c16:uniqueId val="{00000002-4EFA-4343-9AEC-C57ABF64B000}"/>
            </c:ext>
          </c:extLst>
        </c:ser>
        <c:dLbls>
          <c:showLegendKey val="0"/>
          <c:showVal val="0"/>
          <c:showCatName val="0"/>
          <c:showSerName val="0"/>
          <c:showPercent val="0"/>
          <c:showBubbleSize val="0"/>
        </c:dLbls>
        <c:marker val="1"/>
        <c:smooth val="0"/>
        <c:axId val="-928137824"/>
        <c:axId val="-928142720"/>
      </c:lineChart>
      <c:catAx>
        <c:axId val="-92813782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42720"/>
        <c:crossesAt val="0"/>
        <c:auto val="1"/>
        <c:lblAlgn val="ctr"/>
        <c:lblOffset val="100"/>
        <c:tickLblSkip val="20"/>
        <c:tickMarkSkip val="10"/>
        <c:noMultiLvlLbl val="0"/>
      </c:catAx>
      <c:valAx>
        <c:axId val="-928142720"/>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37824"/>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082604745477001"/>
          <c:y val="0.36036211936922502"/>
          <c:w val="0.29053834303320802"/>
          <c:h val="0.24266229932640501"/>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10. Decomposition</a:t>
            </a:r>
            <a:r>
              <a:rPr lang="fr-FR" sz="1600" baseline="0">
                <a:latin typeface="Arial"/>
                <a:cs typeface="Arial"/>
              </a:rPr>
              <a:t> of middle 40%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3443481202780688"/>
          <c:y val="1.8914619026892995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DataSeries!$AX$176:$AX$220</c:f>
              <c:numCache>
                <c:formatCode>0%</c:formatCode>
                <c:ptCount val="45"/>
                <c:pt idx="0">
                  <c:v>0.1813325434923172</c:v>
                </c:pt>
                <c:pt idx="1">
                  <c:v>0.18638969957828522</c:v>
                </c:pt>
                <c:pt idx="2">
                  <c:v>0.18517625890672207</c:v>
                </c:pt>
                <c:pt idx="3">
                  <c:v>0.1871488131582737</c:v>
                </c:pt>
                <c:pt idx="4">
                  <c:v>0.20269204676151276</c:v>
                </c:pt>
                <c:pt idx="5">
                  <c:v>0.21302438527345657</c:v>
                </c:pt>
                <c:pt idx="6">
                  <c:v>0.21676680445671082</c:v>
                </c:pt>
                <c:pt idx="7">
                  <c:v>0.22116068005561829</c:v>
                </c:pt>
                <c:pt idx="8">
                  <c:v>0.2314516045153141</c:v>
                </c:pt>
                <c:pt idx="9">
                  <c:v>0.24041155725717545</c:v>
                </c:pt>
                <c:pt idx="10">
                  <c:v>0.24428633227944374</c:v>
                </c:pt>
                <c:pt idx="11">
                  <c:v>0.2508775033056736</c:v>
                </c:pt>
                <c:pt idx="12">
                  <c:v>0.25242346525192261</c:v>
                </c:pt>
                <c:pt idx="13">
                  <c:v>0.24974438175559044</c:v>
                </c:pt>
                <c:pt idx="14">
                  <c:v>0.24502290785312653</c:v>
                </c:pt>
                <c:pt idx="15">
                  <c:v>0.23902757093310356</c:v>
                </c:pt>
                <c:pt idx="16">
                  <c:v>0.23318894952535629</c:v>
                </c:pt>
                <c:pt idx="17">
                  <c:v>0.23274983093142509</c:v>
                </c:pt>
                <c:pt idx="18">
                  <c:v>0.23227187991142273</c:v>
                </c:pt>
                <c:pt idx="19">
                  <c:v>0.22984707728028297</c:v>
                </c:pt>
                <c:pt idx="20">
                  <c:v>0.23341736570000648</c:v>
                </c:pt>
                <c:pt idx="21">
                  <c:v>0.23684294149279594</c:v>
                </c:pt>
                <c:pt idx="22">
                  <c:v>0.23286829888820648</c:v>
                </c:pt>
                <c:pt idx="23">
                  <c:v>0.22366230189800262</c:v>
                </c:pt>
                <c:pt idx="24">
                  <c:v>0.22259671241044998</c:v>
                </c:pt>
                <c:pt idx="25">
                  <c:v>0.21865205094218254</c:v>
                </c:pt>
                <c:pt idx="26">
                  <c:v>0.2104948740452528</c:v>
                </c:pt>
                <c:pt idx="27">
                  <c:v>0.20084206573665142</c:v>
                </c:pt>
                <c:pt idx="28">
                  <c:v>0.19853196479380131</c:v>
                </c:pt>
                <c:pt idx="29">
                  <c:v>0.19754202663898468</c:v>
                </c:pt>
                <c:pt idx="30">
                  <c:v>0.20246540009975433</c:v>
                </c:pt>
                <c:pt idx="31">
                  <c:v>0.21277068555355072</c:v>
                </c:pt>
                <c:pt idx="32">
                  <c:v>0.23041293770074844</c:v>
                </c:pt>
                <c:pt idx="33">
                  <c:v>0.24671395868062973</c:v>
                </c:pt>
                <c:pt idx="34">
                  <c:v>0.26246361434459686</c:v>
                </c:pt>
                <c:pt idx="35">
                  <c:v>0.27512845769524574</c:v>
                </c:pt>
                <c:pt idx="36">
                  <c:v>0.27918984368443489</c:v>
                </c:pt>
                <c:pt idx="37">
                  <c:v>0.28117299824953079</c:v>
                </c:pt>
                <c:pt idx="38">
                  <c:v>0.28285859525203705</c:v>
                </c:pt>
                <c:pt idx="39">
                  <c:v>0.27855382859706879</c:v>
                </c:pt>
                <c:pt idx="40">
                  <c:v>0.27494930848479271</c:v>
                </c:pt>
                <c:pt idx="41">
                  <c:v>0.2789020836353302</c:v>
                </c:pt>
                <c:pt idx="42">
                  <c:v>0.27999773621559143</c:v>
                </c:pt>
                <c:pt idx="43">
                  <c:v>0.2754700593650341</c:v>
                </c:pt>
                <c:pt idx="44">
                  <c:v>0.27037732675671577</c:v>
                </c:pt>
              </c:numCache>
            </c:numRef>
          </c:val>
          <c:extLst xmlns:c16r2="http://schemas.microsoft.com/office/drawing/2015/06/chart">
            <c:ext xmlns:c16="http://schemas.microsoft.com/office/drawing/2014/chart" uri="{C3380CC4-5D6E-409C-BE32-E72D297353CC}">
              <c16:uniqueId val="{00000000-2D16-4D41-A102-00704C3A9D14}"/>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DataSeries!$AY$176:$AY$220</c:f>
              <c:numCache>
                <c:formatCode>0%</c:formatCode>
                <c:ptCount val="45"/>
                <c:pt idx="0">
                  <c:v>7.4270587773812555E-2</c:v>
                </c:pt>
                <c:pt idx="1">
                  <c:v>7.1277424047330076E-2</c:v>
                </c:pt>
                <c:pt idx="2">
                  <c:v>6.8900960109129064E-2</c:v>
                </c:pt>
                <c:pt idx="3">
                  <c:v>6.5742400006907856E-2</c:v>
                </c:pt>
                <c:pt idx="4">
                  <c:v>6.2599711643785111E-2</c:v>
                </c:pt>
                <c:pt idx="5">
                  <c:v>6.0069196966152899E-2</c:v>
                </c:pt>
                <c:pt idx="6">
                  <c:v>6.053263570848183E-2</c:v>
                </c:pt>
                <c:pt idx="7">
                  <c:v>6.0710050115132322E-2</c:v>
                </c:pt>
                <c:pt idx="8">
                  <c:v>5.9466927400803331E-2</c:v>
                </c:pt>
                <c:pt idx="9">
                  <c:v>5.8361331801602009E-2</c:v>
                </c:pt>
                <c:pt idx="10">
                  <c:v>5.5858161225872741E-2</c:v>
                </c:pt>
                <c:pt idx="11">
                  <c:v>5.3280193171787817E-2</c:v>
                </c:pt>
                <c:pt idx="12">
                  <c:v>5.1086071407691142E-2</c:v>
                </c:pt>
                <c:pt idx="13">
                  <c:v>4.9221319551128968E-2</c:v>
                </c:pt>
                <c:pt idx="14">
                  <c:v>4.6872157374713556E-2</c:v>
                </c:pt>
                <c:pt idx="15">
                  <c:v>4.2182805584372658E-2</c:v>
                </c:pt>
                <c:pt idx="16">
                  <c:v>3.719054042502061E-2</c:v>
                </c:pt>
                <c:pt idx="17">
                  <c:v>3.3248848265401504E-2</c:v>
                </c:pt>
                <c:pt idx="18">
                  <c:v>2.9509228186423788E-2</c:v>
                </c:pt>
                <c:pt idx="19">
                  <c:v>3.1163850641107143E-2</c:v>
                </c:pt>
                <c:pt idx="20">
                  <c:v>3.4337537759996727E-2</c:v>
                </c:pt>
                <c:pt idx="21">
                  <c:v>2.8747661413770456E-2</c:v>
                </c:pt>
                <c:pt idx="22">
                  <c:v>3.3129568080307169E-2</c:v>
                </c:pt>
                <c:pt idx="23">
                  <c:v>2.9976933568188403E-2</c:v>
                </c:pt>
                <c:pt idx="24">
                  <c:v>2.9564756267550365E-2</c:v>
                </c:pt>
                <c:pt idx="25">
                  <c:v>2.8576450390298984E-2</c:v>
                </c:pt>
                <c:pt idx="26">
                  <c:v>2.4189591594938747E-2</c:v>
                </c:pt>
                <c:pt idx="27">
                  <c:v>2.4472732689983401E-2</c:v>
                </c:pt>
                <c:pt idx="28">
                  <c:v>2.2836500079872715E-2</c:v>
                </c:pt>
                <c:pt idx="29">
                  <c:v>2.1084997124920641E-2</c:v>
                </c:pt>
                <c:pt idx="30">
                  <c:v>1.9227282550248762E-2</c:v>
                </c:pt>
                <c:pt idx="31">
                  <c:v>1.9057405969837418E-2</c:v>
                </c:pt>
                <c:pt idx="32">
                  <c:v>1.8675009885080217E-2</c:v>
                </c:pt>
                <c:pt idx="33">
                  <c:v>1.7995960214602837E-2</c:v>
                </c:pt>
                <c:pt idx="34">
                  <c:v>1.8007786234189933E-2</c:v>
                </c:pt>
                <c:pt idx="35">
                  <c:v>1.670914349146297E-2</c:v>
                </c:pt>
                <c:pt idx="36">
                  <c:v>1.5911532092066152E-2</c:v>
                </c:pt>
                <c:pt idx="37">
                  <c:v>1.5619579451961215E-2</c:v>
                </c:pt>
                <c:pt idx="38">
                  <c:v>1.6051958238633368E-2</c:v>
                </c:pt>
                <c:pt idx="39">
                  <c:v>1.6393521254110921E-2</c:v>
                </c:pt>
                <c:pt idx="40">
                  <c:v>1.7426370397252082E-2</c:v>
                </c:pt>
                <c:pt idx="41">
                  <c:v>1.756020525897628E-2</c:v>
                </c:pt>
                <c:pt idx="42">
                  <c:v>1.7159244386452853E-2</c:v>
                </c:pt>
                <c:pt idx="43">
                  <c:v>1.6289664203279586E-2</c:v>
                </c:pt>
                <c:pt idx="44">
                  <c:v>1.5621220077171521E-2</c:v>
                </c:pt>
              </c:numCache>
            </c:numRef>
          </c:val>
          <c:extLst xmlns:c16r2="http://schemas.microsoft.com/office/drawing/2015/06/chart">
            <c:ext xmlns:c16="http://schemas.microsoft.com/office/drawing/2014/chart" uri="{C3380CC4-5D6E-409C-BE32-E72D297353CC}">
              <c16:uniqueId val="{00000001-2D16-4D41-A102-00704C3A9D14}"/>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DataSeries!$AZ$176:$AZ$220</c:f>
              <c:numCache>
                <c:formatCode>0%</c:formatCode>
                <c:ptCount val="45"/>
                <c:pt idx="0">
                  <c:v>3.6256198073044213E-2</c:v>
                </c:pt>
                <c:pt idx="1">
                  <c:v>3.6249062868271079E-2</c:v>
                </c:pt>
                <c:pt idx="2">
                  <c:v>3.731934521679578E-2</c:v>
                </c:pt>
                <c:pt idx="3">
                  <c:v>3.8579510579500473E-2</c:v>
                </c:pt>
                <c:pt idx="4">
                  <c:v>3.678190319403335E-2</c:v>
                </c:pt>
                <c:pt idx="5">
                  <c:v>3.5401800506155018E-2</c:v>
                </c:pt>
                <c:pt idx="6">
                  <c:v>3.4790052875576905E-2</c:v>
                </c:pt>
                <c:pt idx="7">
                  <c:v>3.4686835051731119E-2</c:v>
                </c:pt>
                <c:pt idx="8">
                  <c:v>3.4876892649658431E-2</c:v>
                </c:pt>
                <c:pt idx="9">
                  <c:v>3.4910404117018345E-2</c:v>
                </c:pt>
                <c:pt idx="10">
                  <c:v>3.760858817793658E-2</c:v>
                </c:pt>
                <c:pt idx="11">
                  <c:v>3.8911848771970667E-2</c:v>
                </c:pt>
                <c:pt idx="12">
                  <c:v>4.0537084608551155E-2</c:v>
                </c:pt>
                <c:pt idx="13">
                  <c:v>4.3986527132750586E-2</c:v>
                </c:pt>
                <c:pt idx="14">
                  <c:v>4.9528556552772551E-2</c:v>
                </c:pt>
                <c:pt idx="15">
                  <c:v>5.6105157871336894E-2</c:v>
                </c:pt>
                <c:pt idx="16">
                  <c:v>6.3114406014071339E-2</c:v>
                </c:pt>
                <c:pt idx="17">
                  <c:v>6.6890399497077258E-2</c:v>
                </c:pt>
                <c:pt idx="18">
                  <c:v>7.0715259133097827E-2</c:v>
                </c:pt>
                <c:pt idx="19">
                  <c:v>7.6334989666101763E-2</c:v>
                </c:pt>
                <c:pt idx="20">
                  <c:v>7.8909095816657129E-2</c:v>
                </c:pt>
                <c:pt idx="21">
                  <c:v>8.0839149028945567E-2</c:v>
                </c:pt>
                <c:pt idx="22">
                  <c:v>8.9923543249218293E-2</c:v>
                </c:pt>
                <c:pt idx="23">
                  <c:v>9.9381655902643126E-2</c:v>
                </c:pt>
                <c:pt idx="24">
                  <c:v>0.10101171364267805</c:v>
                </c:pt>
                <c:pt idx="25">
                  <c:v>0.10374155925632485</c:v>
                </c:pt>
                <c:pt idx="26">
                  <c:v>9.1897533109421406E-2</c:v>
                </c:pt>
                <c:pt idx="27">
                  <c:v>9.2335257494699827E-2</c:v>
                </c:pt>
                <c:pt idx="28">
                  <c:v>8.8905227182600161E-2</c:v>
                </c:pt>
                <c:pt idx="29">
                  <c:v>8.8701991826588528E-2</c:v>
                </c:pt>
                <c:pt idx="30">
                  <c:v>8.8558787536556827E-2</c:v>
                </c:pt>
                <c:pt idx="31">
                  <c:v>8.8126345227320768E-2</c:v>
                </c:pt>
                <c:pt idx="32">
                  <c:v>8.3037685896612756E-2</c:v>
                </c:pt>
                <c:pt idx="33">
                  <c:v>7.6582165733884378E-2</c:v>
                </c:pt>
                <c:pt idx="34">
                  <c:v>7.100054100278276E-2</c:v>
                </c:pt>
                <c:pt idx="35">
                  <c:v>6.8588457436820488E-2</c:v>
                </c:pt>
                <c:pt idx="36">
                  <c:v>6.6298103060233995E-2</c:v>
                </c:pt>
                <c:pt idx="37">
                  <c:v>6.0888422753388141E-2</c:v>
                </c:pt>
                <c:pt idx="38">
                  <c:v>6.1218831438583574E-2</c:v>
                </c:pt>
                <c:pt idx="39">
                  <c:v>5.7706198986752708E-2</c:v>
                </c:pt>
                <c:pt idx="40">
                  <c:v>4.9772442118556699E-2</c:v>
                </c:pt>
                <c:pt idx="41">
                  <c:v>4.9482865867756361E-2</c:v>
                </c:pt>
                <c:pt idx="42">
                  <c:v>5.0447681519020127E-2</c:v>
                </c:pt>
                <c:pt idx="43">
                  <c:v>5.1188980727468809E-2</c:v>
                </c:pt>
                <c:pt idx="44">
                  <c:v>5.2828730105036859E-2</c:v>
                </c:pt>
              </c:numCache>
            </c:numRef>
          </c:val>
          <c:extLst xmlns:c16r2="http://schemas.microsoft.com/office/drawing/2015/06/chart">
            <c:ext xmlns:c16="http://schemas.microsoft.com/office/drawing/2014/chart" uri="{C3380CC4-5D6E-409C-BE32-E72D297353CC}">
              <c16:uniqueId val="{00000002-2D16-4D41-A102-00704C3A9D14}"/>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DataSeries!$BA$176:$BA$220</c:f>
              <c:numCache>
                <c:formatCode>0%</c:formatCode>
                <c:ptCount val="45"/>
                <c:pt idx="0">
                  <c:v>5.8015229989368144E-2</c:v>
                </c:pt>
                <c:pt idx="1">
                  <c:v>6.1539364637398467E-2</c:v>
                </c:pt>
                <c:pt idx="2">
                  <c:v>6.4284895320099927E-2</c:v>
                </c:pt>
                <c:pt idx="3">
                  <c:v>6.5763364260969931E-2</c:v>
                </c:pt>
                <c:pt idx="4">
                  <c:v>6.5804826982736181E-2</c:v>
                </c:pt>
                <c:pt idx="5">
                  <c:v>6.6516473212516969E-2</c:v>
                </c:pt>
                <c:pt idx="6">
                  <c:v>6.7848955760888896E-2</c:v>
                </c:pt>
                <c:pt idx="7">
                  <c:v>6.8924275505957422E-2</c:v>
                </c:pt>
                <c:pt idx="8">
                  <c:v>6.6177675036014211E-2</c:v>
                </c:pt>
                <c:pt idx="9">
                  <c:v>6.331918293144817E-2</c:v>
                </c:pt>
                <c:pt idx="10">
                  <c:v>6.237907591463443E-2</c:v>
                </c:pt>
                <c:pt idx="11">
                  <c:v>6.3035909899699941E-2</c:v>
                </c:pt>
                <c:pt idx="12">
                  <c:v>6.599941500711605E-2</c:v>
                </c:pt>
                <c:pt idx="13">
                  <c:v>6.7907357765413512E-2</c:v>
                </c:pt>
                <c:pt idx="14">
                  <c:v>6.9004399119805465E-2</c:v>
                </c:pt>
                <c:pt idx="15">
                  <c:v>6.9435068063550945E-2</c:v>
                </c:pt>
                <c:pt idx="16">
                  <c:v>6.789400188439032E-2</c:v>
                </c:pt>
                <c:pt idx="17">
                  <c:v>6.7118063806844264E-2</c:v>
                </c:pt>
                <c:pt idx="18">
                  <c:v>6.6102313492943113E-2</c:v>
                </c:pt>
                <c:pt idx="19">
                  <c:v>6.3032173866933702E-2</c:v>
                </c:pt>
                <c:pt idx="20">
                  <c:v>6.1228924641783408E-2</c:v>
                </c:pt>
                <c:pt idx="21">
                  <c:v>5.9793841789582726E-2</c:v>
                </c:pt>
                <c:pt idx="22">
                  <c:v>5.6109406718132984E-2</c:v>
                </c:pt>
                <c:pt idx="23">
                  <c:v>5.6374443808521538E-2</c:v>
                </c:pt>
                <c:pt idx="24">
                  <c:v>5.726920496561011E-2</c:v>
                </c:pt>
                <c:pt idx="25">
                  <c:v>5.8036770582436323E-2</c:v>
                </c:pt>
                <c:pt idx="26">
                  <c:v>5.7744803740515535E-2</c:v>
                </c:pt>
                <c:pt idx="27">
                  <c:v>5.737979459094332E-2</c:v>
                </c:pt>
                <c:pt idx="28">
                  <c:v>5.636906025429652E-2</c:v>
                </c:pt>
                <c:pt idx="29">
                  <c:v>5.3983744473015072E-2</c:v>
                </c:pt>
                <c:pt idx="30">
                  <c:v>5.0164866611639658E-2</c:v>
                </c:pt>
                <c:pt idx="31">
                  <c:v>4.7924265644428476E-2</c:v>
                </c:pt>
                <c:pt idx="32">
                  <c:v>4.801332260726731E-2</c:v>
                </c:pt>
                <c:pt idx="33">
                  <c:v>4.694576952043078E-2</c:v>
                </c:pt>
                <c:pt idx="34">
                  <c:v>4.380592479965785E-2</c:v>
                </c:pt>
                <c:pt idx="35">
                  <c:v>4.0265412627861132E-2</c:v>
                </c:pt>
                <c:pt idx="36">
                  <c:v>3.7411790502024186E-2</c:v>
                </c:pt>
                <c:pt idx="37">
                  <c:v>3.5844234878277731E-2</c:v>
                </c:pt>
                <c:pt idx="38">
                  <c:v>3.8392376158621108E-2</c:v>
                </c:pt>
                <c:pt idx="39">
                  <c:v>4.2006840116002114E-2</c:v>
                </c:pt>
                <c:pt idx="40">
                  <c:v>4.2600695271808313E-2</c:v>
                </c:pt>
                <c:pt idx="41">
                  <c:v>4.2355366825338074E-2</c:v>
                </c:pt>
                <c:pt idx="42">
                  <c:v>4.3381776230402208E-2</c:v>
                </c:pt>
                <c:pt idx="43">
                  <c:v>4.438794322567579E-2</c:v>
                </c:pt>
                <c:pt idx="44">
                  <c:v>4.4957056700184211E-2</c:v>
                </c:pt>
              </c:numCache>
            </c:numRef>
          </c:val>
          <c:extLst xmlns:c16r2="http://schemas.microsoft.com/office/drawing/2015/06/chart">
            <c:ext xmlns:c16="http://schemas.microsoft.com/office/drawing/2014/chart" uri="{C3380CC4-5D6E-409C-BE32-E72D297353CC}">
              <c16:uniqueId val="{00000003-2D16-4D41-A102-00704C3A9D14}"/>
            </c:ext>
          </c:extLst>
        </c:ser>
        <c:dLbls>
          <c:showLegendKey val="0"/>
          <c:showVal val="0"/>
          <c:showCatName val="0"/>
          <c:showSerName val="0"/>
          <c:showPercent val="0"/>
          <c:showBubbleSize val="0"/>
        </c:dLbls>
        <c:axId val="-924798848"/>
        <c:axId val="-924811360"/>
      </c:areaChart>
      <c:dateAx>
        <c:axId val="-924798848"/>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924811360"/>
        <c:crosses val="autoZero"/>
        <c:auto val="0"/>
        <c:lblOffset val="100"/>
        <c:baseTimeUnit val="days"/>
      </c:dateAx>
      <c:valAx>
        <c:axId val="-924811360"/>
        <c:scaling>
          <c:orientation val="minMax"/>
          <c:max val="0.45"/>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924798848"/>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a:t>
            </a:r>
            <a:r>
              <a:rPr lang="fr-FR" sz="1600" baseline="0">
                <a:latin typeface="Arial"/>
                <a:cs typeface="Arial"/>
              </a:rPr>
              <a:t> 11. Dec</a:t>
            </a:r>
            <a:r>
              <a:rPr lang="fr-FR" sz="1600">
                <a:latin typeface="Arial"/>
                <a:cs typeface="Arial"/>
              </a:rPr>
              <a:t>omposition</a:t>
            </a:r>
            <a:r>
              <a:rPr lang="fr-FR" sz="1600" baseline="0">
                <a:latin typeface="Arial"/>
                <a:cs typeface="Arial"/>
              </a:rPr>
              <a:t> of top 1%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4675008296376746"/>
          <c:y val="1.0539409646658488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DataSeries!$BF$176:$BF$220</c:f>
              <c:numCache>
                <c:formatCode>0%</c:formatCode>
                <c:ptCount val="45"/>
                <c:pt idx="0">
                  <c:v>2.7257607784122229E-2</c:v>
                </c:pt>
                <c:pt idx="1">
                  <c:v>2.8940840158611536E-2</c:v>
                </c:pt>
                <c:pt idx="2">
                  <c:v>2.9686324298381805E-2</c:v>
                </c:pt>
                <c:pt idx="3">
                  <c:v>3.095568111166358E-2</c:v>
                </c:pt>
                <c:pt idx="4">
                  <c:v>3.4549436997622252E-2</c:v>
                </c:pt>
                <c:pt idx="5">
                  <c:v>3.7397095933556557E-2</c:v>
                </c:pt>
                <c:pt idx="6">
                  <c:v>3.8075083866715431E-2</c:v>
                </c:pt>
                <c:pt idx="7">
                  <c:v>3.8872562348842621E-2</c:v>
                </c:pt>
                <c:pt idx="8">
                  <c:v>4.0660502389073372E-2</c:v>
                </c:pt>
                <c:pt idx="9">
                  <c:v>4.222317598760128E-2</c:v>
                </c:pt>
                <c:pt idx="10">
                  <c:v>4.3179916217923164E-2</c:v>
                </c:pt>
                <c:pt idx="11">
                  <c:v>4.461531899869442E-2</c:v>
                </c:pt>
                <c:pt idx="12">
                  <c:v>4.5176362618803978E-2</c:v>
                </c:pt>
                <c:pt idx="13">
                  <c:v>4.4985847547650337E-2</c:v>
                </c:pt>
                <c:pt idx="14">
                  <c:v>4.463498480618E-2</c:v>
                </c:pt>
                <c:pt idx="15">
                  <c:v>4.5237667858600616E-2</c:v>
                </c:pt>
                <c:pt idx="16">
                  <c:v>4.5409949496388435E-2</c:v>
                </c:pt>
                <c:pt idx="17">
                  <c:v>4.6202914789319038E-2</c:v>
                </c:pt>
                <c:pt idx="18">
                  <c:v>4.6859929338097572E-2</c:v>
                </c:pt>
                <c:pt idx="19">
                  <c:v>4.6283666044473648E-2</c:v>
                </c:pt>
                <c:pt idx="20">
                  <c:v>4.7226325608789921E-2</c:v>
                </c:pt>
                <c:pt idx="21">
                  <c:v>4.6938068233430386E-2</c:v>
                </c:pt>
                <c:pt idx="22">
                  <c:v>4.1863034479320049E-2</c:v>
                </c:pt>
                <c:pt idx="23">
                  <c:v>3.9911395870149136E-2</c:v>
                </c:pt>
                <c:pt idx="24">
                  <c:v>3.7776786834001541E-2</c:v>
                </c:pt>
                <c:pt idx="25">
                  <c:v>3.6532687023282051E-2</c:v>
                </c:pt>
                <c:pt idx="26">
                  <c:v>3.1842786818742752E-2</c:v>
                </c:pt>
                <c:pt idx="27">
                  <c:v>3.0735866632312536E-2</c:v>
                </c:pt>
                <c:pt idx="28">
                  <c:v>2.9150396585464478E-2</c:v>
                </c:pt>
                <c:pt idx="29">
                  <c:v>2.8675798326730728E-2</c:v>
                </c:pt>
                <c:pt idx="30">
                  <c:v>2.7748531196266413E-2</c:v>
                </c:pt>
                <c:pt idx="31">
                  <c:v>3.0024089850485325E-2</c:v>
                </c:pt>
                <c:pt idx="32">
                  <c:v>3.3469489775598049E-2</c:v>
                </c:pt>
                <c:pt idx="33">
                  <c:v>3.6264023743569851E-2</c:v>
                </c:pt>
                <c:pt idx="34">
                  <c:v>3.833027882501483E-2</c:v>
                </c:pt>
                <c:pt idx="35">
                  <c:v>4.3353257700800896E-2</c:v>
                </c:pt>
                <c:pt idx="36">
                  <c:v>4.6375452540814877E-2</c:v>
                </c:pt>
                <c:pt idx="37">
                  <c:v>4.8025370575487614E-2</c:v>
                </c:pt>
                <c:pt idx="38">
                  <c:v>4.9707598984241486E-2</c:v>
                </c:pt>
                <c:pt idx="39">
                  <c:v>4.9898881465196609E-2</c:v>
                </c:pt>
                <c:pt idx="40">
                  <c:v>4.8696970567107201E-2</c:v>
                </c:pt>
                <c:pt idx="41">
                  <c:v>4.8926158808171749E-2</c:v>
                </c:pt>
                <c:pt idx="42">
                  <c:v>4.7954879701137543E-2</c:v>
                </c:pt>
                <c:pt idx="43">
                  <c:v>4.7422584146261215E-2</c:v>
                </c:pt>
                <c:pt idx="44">
                  <c:v>4.6650638803839684E-2</c:v>
                </c:pt>
              </c:numCache>
            </c:numRef>
          </c:val>
          <c:extLst xmlns:c16r2="http://schemas.microsoft.com/office/drawing/2015/06/chart">
            <c:ext xmlns:c16="http://schemas.microsoft.com/office/drawing/2014/chart" uri="{C3380CC4-5D6E-409C-BE32-E72D297353CC}">
              <c16:uniqueId val="{00000000-6C74-4452-A365-F020D282C6EF}"/>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DataSeries!$BG$176:$BG$220</c:f>
              <c:numCache>
                <c:formatCode>0%</c:formatCode>
                <c:ptCount val="45"/>
                <c:pt idx="0">
                  <c:v>7.452441543448915E-2</c:v>
                </c:pt>
                <c:pt idx="1">
                  <c:v>7.4579468803657983E-2</c:v>
                </c:pt>
                <c:pt idx="2">
                  <c:v>7.517529939419941E-2</c:v>
                </c:pt>
                <c:pt idx="3">
                  <c:v>7.4798179373667173E-2</c:v>
                </c:pt>
                <c:pt idx="4">
                  <c:v>7.4274951485225907E-2</c:v>
                </c:pt>
                <c:pt idx="5">
                  <c:v>7.4334701483026511E-2</c:v>
                </c:pt>
                <c:pt idx="6">
                  <c:v>7.2894798998973068E-2</c:v>
                </c:pt>
                <c:pt idx="7">
                  <c:v>7.1204064223724578E-2</c:v>
                </c:pt>
                <c:pt idx="8">
                  <c:v>6.798389926792664E-2</c:v>
                </c:pt>
                <c:pt idx="9">
                  <c:v>6.5083679357114121E-2</c:v>
                </c:pt>
                <c:pt idx="10">
                  <c:v>6.2697071983992769E-2</c:v>
                </c:pt>
                <c:pt idx="11">
                  <c:v>6.0193598248459705E-2</c:v>
                </c:pt>
                <c:pt idx="12">
                  <c:v>5.8092651027065179E-2</c:v>
                </c:pt>
                <c:pt idx="13">
                  <c:v>5.6339957949493452E-2</c:v>
                </c:pt>
                <c:pt idx="14">
                  <c:v>5.4004917397395921E-2</c:v>
                </c:pt>
                <c:pt idx="15">
                  <c:v>5.3943314571362797E-2</c:v>
                </c:pt>
                <c:pt idx="16">
                  <c:v>5.2646497371375153E-2</c:v>
                </c:pt>
                <c:pt idx="17">
                  <c:v>5.1995195966716486E-2</c:v>
                </c:pt>
                <c:pt idx="18">
                  <c:v>5.0903122161284391E-2</c:v>
                </c:pt>
                <c:pt idx="19">
                  <c:v>4.1668202706415913E-2</c:v>
                </c:pt>
                <c:pt idx="20">
                  <c:v>3.5629580077964317E-2</c:v>
                </c:pt>
                <c:pt idx="21">
                  <c:v>3.852203334265606E-2</c:v>
                </c:pt>
                <c:pt idx="22">
                  <c:v>2.9010579540752809E-2</c:v>
                </c:pt>
                <c:pt idx="23">
                  <c:v>2.5829422442031305E-2</c:v>
                </c:pt>
                <c:pt idx="24">
                  <c:v>2.6814084853388979E-2</c:v>
                </c:pt>
                <c:pt idx="25">
                  <c:v>2.443011192968083E-2</c:v>
                </c:pt>
                <c:pt idx="26">
                  <c:v>2.1835775403715986E-2</c:v>
                </c:pt>
                <c:pt idx="27">
                  <c:v>1.9306296141693539E-2</c:v>
                </c:pt>
                <c:pt idx="28">
                  <c:v>1.7494646358749706E-2</c:v>
                </c:pt>
                <c:pt idx="29">
                  <c:v>1.7847819136843485E-2</c:v>
                </c:pt>
                <c:pt idx="30">
                  <c:v>1.850177302664768E-2</c:v>
                </c:pt>
                <c:pt idx="31">
                  <c:v>2.0044885682545338E-2</c:v>
                </c:pt>
                <c:pt idx="32">
                  <c:v>2.2974415408519737E-2</c:v>
                </c:pt>
                <c:pt idx="33">
                  <c:v>2.5326998126080417E-2</c:v>
                </c:pt>
                <c:pt idx="34">
                  <c:v>2.5732209168764581E-2</c:v>
                </c:pt>
                <c:pt idx="35">
                  <c:v>2.6470251630447614E-2</c:v>
                </c:pt>
                <c:pt idx="36">
                  <c:v>2.473440943923217E-2</c:v>
                </c:pt>
                <c:pt idx="37">
                  <c:v>2.1951681355268784E-2</c:v>
                </c:pt>
                <c:pt idx="38">
                  <c:v>2.0625032513029981E-2</c:v>
                </c:pt>
                <c:pt idx="39">
                  <c:v>1.8228844686651088E-2</c:v>
                </c:pt>
                <c:pt idx="40">
                  <c:v>1.6930467674000665E-2</c:v>
                </c:pt>
                <c:pt idx="41">
                  <c:v>1.632556547812155E-2</c:v>
                </c:pt>
                <c:pt idx="42">
                  <c:v>1.4771807529446559E-2</c:v>
                </c:pt>
                <c:pt idx="43">
                  <c:v>1.4023215644631534E-2</c:v>
                </c:pt>
                <c:pt idx="44">
                  <c:v>1.3447774922844682E-2</c:v>
                </c:pt>
              </c:numCache>
            </c:numRef>
          </c:val>
          <c:extLst xmlns:c16r2="http://schemas.microsoft.com/office/drawing/2015/06/chart">
            <c:ext xmlns:c16="http://schemas.microsoft.com/office/drawing/2014/chart" uri="{C3380CC4-5D6E-409C-BE32-E72D297353CC}">
              <c16:uniqueId val="{00000001-6C74-4452-A365-F020D282C6EF}"/>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DataSeries!$BH$176:$BH$220</c:f>
              <c:numCache>
                <c:formatCode>0%</c:formatCode>
                <c:ptCount val="45"/>
                <c:pt idx="0">
                  <c:v>9.8139398986025778E-2</c:v>
                </c:pt>
                <c:pt idx="1">
                  <c:v>9.1345127006343285E-2</c:v>
                </c:pt>
                <c:pt idx="2">
                  <c:v>8.9310035168842547E-2</c:v>
                </c:pt>
                <c:pt idx="3">
                  <c:v>8.8288318576154365E-2</c:v>
                </c:pt>
                <c:pt idx="4">
                  <c:v>7.8779444956941336E-2</c:v>
                </c:pt>
                <c:pt idx="5">
                  <c:v>7.1331234346394337E-2</c:v>
                </c:pt>
                <c:pt idx="6">
                  <c:v>6.8206075599064858E-2</c:v>
                </c:pt>
                <c:pt idx="7">
                  <c:v>6.464647583184599E-2</c:v>
                </c:pt>
                <c:pt idx="8">
                  <c:v>6.3555508845478226E-2</c:v>
                </c:pt>
                <c:pt idx="9">
                  <c:v>6.3383637490037448E-2</c:v>
                </c:pt>
                <c:pt idx="10">
                  <c:v>6.251856882614977E-2</c:v>
                </c:pt>
                <c:pt idx="11">
                  <c:v>5.821359779572783E-2</c:v>
                </c:pt>
                <c:pt idx="12">
                  <c:v>5.4649073837793008E-2</c:v>
                </c:pt>
                <c:pt idx="13">
                  <c:v>5.3993989722603511E-2</c:v>
                </c:pt>
                <c:pt idx="14">
                  <c:v>5.5394167041833524E-2</c:v>
                </c:pt>
                <c:pt idx="15">
                  <c:v>5.8276860130275485E-2</c:v>
                </c:pt>
                <c:pt idx="16">
                  <c:v>6.6024374764906399E-2</c:v>
                </c:pt>
                <c:pt idx="17">
                  <c:v>6.8720706141019869E-2</c:v>
                </c:pt>
                <c:pt idx="18">
                  <c:v>7.2263735213277447E-2</c:v>
                </c:pt>
                <c:pt idx="19">
                  <c:v>8.5261828123373976E-2</c:v>
                </c:pt>
                <c:pt idx="20">
                  <c:v>8.5923474550309825E-2</c:v>
                </c:pt>
                <c:pt idx="21">
                  <c:v>9.2528422022931392E-2</c:v>
                </c:pt>
                <c:pt idx="22">
                  <c:v>0.10105418565979962</c:v>
                </c:pt>
                <c:pt idx="23">
                  <c:v>0.11930462165931745</c:v>
                </c:pt>
                <c:pt idx="24">
                  <c:v>0.12555635475061613</c:v>
                </c:pt>
                <c:pt idx="25">
                  <c:v>0.13223859872722304</c:v>
                </c:pt>
                <c:pt idx="26">
                  <c:v>0.17628236125782326</c:v>
                </c:pt>
                <c:pt idx="27">
                  <c:v>0.19970782225360945</c:v>
                </c:pt>
                <c:pt idx="28">
                  <c:v>0.21700011605937666</c:v>
                </c:pt>
                <c:pt idx="29">
                  <c:v>0.22862707265519444</c:v>
                </c:pt>
                <c:pt idx="30">
                  <c:v>0.231974008138742</c:v>
                </c:pt>
                <c:pt idx="31">
                  <c:v>0.21769724488324221</c:v>
                </c:pt>
                <c:pt idx="32">
                  <c:v>0.19483913133017838</c:v>
                </c:pt>
                <c:pt idx="33">
                  <c:v>0.18192179118600432</c:v>
                </c:pt>
                <c:pt idx="34">
                  <c:v>0.1711996973398231</c:v>
                </c:pt>
                <c:pt idx="35">
                  <c:v>0.15291012281579316</c:v>
                </c:pt>
                <c:pt idx="36">
                  <c:v>0.1477793228976611</c:v>
                </c:pt>
                <c:pt idx="37">
                  <c:v>0.15122519323292122</c:v>
                </c:pt>
                <c:pt idx="38">
                  <c:v>0.14270906371447187</c:v>
                </c:pt>
                <c:pt idx="39">
                  <c:v>0.14558043183344116</c:v>
                </c:pt>
                <c:pt idx="40">
                  <c:v>0.16616600059029751</c:v>
                </c:pt>
                <c:pt idx="41">
                  <c:v>0.16119344772097347</c:v>
                </c:pt>
                <c:pt idx="42">
                  <c:v>0.15745470853166929</c:v>
                </c:pt>
                <c:pt idx="43">
                  <c:v>0.16421823652689324</c:v>
                </c:pt>
                <c:pt idx="44">
                  <c:v>0.17026520625666447</c:v>
                </c:pt>
              </c:numCache>
            </c:numRef>
          </c:val>
          <c:extLst xmlns:c16r2="http://schemas.microsoft.com/office/drawing/2015/06/chart">
            <c:ext xmlns:c16="http://schemas.microsoft.com/office/drawing/2014/chart" uri="{C3380CC4-5D6E-409C-BE32-E72D297353CC}">
              <c16:uniqueId val="{00000002-6C74-4452-A365-F020D282C6EF}"/>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DataSeries!$BI$176:$BI$220</c:f>
              <c:numCache>
                <c:formatCode>0%</c:formatCode>
                <c:ptCount val="45"/>
                <c:pt idx="0">
                  <c:v>3.3526790644337603E-3</c:v>
                </c:pt>
                <c:pt idx="1">
                  <c:v>3.5384134702984619E-3</c:v>
                </c:pt>
                <c:pt idx="2">
                  <c:v>3.6777254472844419E-3</c:v>
                </c:pt>
                <c:pt idx="3">
                  <c:v>3.7435037971984162E-3</c:v>
                </c:pt>
                <c:pt idx="4">
                  <c:v>3.7272190321619961E-3</c:v>
                </c:pt>
                <c:pt idx="5">
                  <c:v>3.7488513390459459E-3</c:v>
                </c:pt>
                <c:pt idx="6">
                  <c:v>3.8545770334955233E-3</c:v>
                </c:pt>
                <c:pt idx="7">
                  <c:v>3.9471687900046563E-3</c:v>
                </c:pt>
                <c:pt idx="8">
                  <c:v>3.8205026555484228E-3</c:v>
                </c:pt>
                <c:pt idx="9">
                  <c:v>3.685153805604106E-3</c:v>
                </c:pt>
                <c:pt idx="10">
                  <c:v>3.6278683650976702E-3</c:v>
                </c:pt>
                <c:pt idx="11">
                  <c:v>3.6635031004100954E-3</c:v>
                </c:pt>
                <c:pt idx="12">
                  <c:v>3.8330827702242774E-3</c:v>
                </c:pt>
                <c:pt idx="13">
                  <c:v>3.9411963665000604E-3</c:v>
                </c:pt>
                <c:pt idx="14">
                  <c:v>4.0021618013655015E-3</c:v>
                </c:pt>
                <c:pt idx="15">
                  <c:v>3.951947085931517E-3</c:v>
                </c:pt>
                <c:pt idx="16">
                  <c:v>3.7912633872160379E-3</c:v>
                </c:pt>
                <c:pt idx="17">
                  <c:v>3.6763343350474154E-3</c:v>
                </c:pt>
                <c:pt idx="18">
                  <c:v>3.550705888349387E-3</c:v>
                </c:pt>
                <c:pt idx="19">
                  <c:v>3.378822400020453E-3</c:v>
                </c:pt>
                <c:pt idx="20">
                  <c:v>3.2754920272116158E-3</c:v>
                </c:pt>
                <c:pt idx="21">
                  <c:v>3.0463534983358564E-3</c:v>
                </c:pt>
                <c:pt idx="22">
                  <c:v>2.7996732584633158E-3</c:v>
                </c:pt>
                <c:pt idx="23">
                  <c:v>3.0282050291410203E-3</c:v>
                </c:pt>
                <c:pt idx="24">
                  <c:v>3.0910804965766136E-3</c:v>
                </c:pt>
                <c:pt idx="25">
                  <c:v>3.2000761545293611E-3</c:v>
                </c:pt>
                <c:pt idx="26">
                  <c:v>3.2478819307619009E-3</c:v>
                </c:pt>
                <c:pt idx="27">
                  <c:v>3.363120351186502E-3</c:v>
                </c:pt>
                <c:pt idx="28">
                  <c:v>3.3406531059362787E-3</c:v>
                </c:pt>
                <c:pt idx="29">
                  <c:v>3.1276162453595549E-3</c:v>
                </c:pt>
                <c:pt idx="30">
                  <c:v>2.8608744225913302E-3</c:v>
                </c:pt>
                <c:pt idx="31">
                  <c:v>2.6922238206264462E-3</c:v>
                </c:pt>
                <c:pt idx="32">
                  <c:v>2.6884184116223943E-3</c:v>
                </c:pt>
                <c:pt idx="33">
                  <c:v>2.6121209750568173E-3</c:v>
                </c:pt>
                <c:pt idx="34">
                  <c:v>2.4004623761682601E-3</c:v>
                </c:pt>
                <c:pt idx="35">
                  <c:v>2.4088304083921897E-3</c:v>
                </c:pt>
                <c:pt idx="36">
                  <c:v>2.3780544482711096E-3</c:v>
                </c:pt>
                <c:pt idx="37">
                  <c:v>2.4626316646494529E-3</c:v>
                </c:pt>
                <c:pt idx="38">
                  <c:v>2.8222774864282985E-3</c:v>
                </c:pt>
                <c:pt idx="39">
                  <c:v>3.2187944145054704E-3</c:v>
                </c:pt>
                <c:pt idx="40">
                  <c:v>3.3229350111868014E-3</c:v>
                </c:pt>
                <c:pt idx="41">
                  <c:v>3.2458947993555267E-3</c:v>
                </c:pt>
                <c:pt idx="42">
                  <c:v>3.3051721347886836E-3</c:v>
                </c:pt>
                <c:pt idx="43">
                  <c:v>3.3818300175378849E-3</c:v>
                </c:pt>
                <c:pt idx="44">
                  <c:v>3.4251896528715762E-3</c:v>
                </c:pt>
              </c:numCache>
            </c:numRef>
          </c:val>
          <c:extLst xmlns:c16r2="http://schemas.microsoft.com/office/drawing/2015/06/chart">
            <c:ext xmlns:c16="http://schemas.microsoft.com/office/drawing/2014/chart" uri="{C3380CC4-5D6E-409C-BE32-E72D297353CC}">
              <c16:uniqueId val="{00000003-6C74-4452-A365-F020D282C6EF}"/>
            </c:ext>
          </c:extLst>
        </c:ser>
        <c:dLbls>
          <c:showLegendKey val="0"/>
          <c:showVal val="0"/>
          <c:showCatName val="0"/>
          <c:showSerName val="0"/>
          <c:showPercent val="0"/>
          <c:showBubbleSize val="0"/>
        </c:dLbls>
        <c:axId val="-924810272"/>
        <c:axId val="-924796672"/>
      </c:areaChart>
      <c:dateAx>
        <c:axId val="-92481027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924796672"/>
        <c:crosses val="autoZero"/>
        <c:auto val="0"/>
        <c:lblOffset val="100"/>
        <c:baseTimeUnit val="days"/>
      </c:dateAx>
      <c:valAx>
        <c:axId val="-924796672"/>
        <c:scaling>
          <c:orientation val="minMax"/>
          <c:max val="0.35000000000000003"/>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924810272"/>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sz="1600"/>
              <a:t>Figure</a:t>
            </a:r>
            <a:r>
              <a:rPr lang="fr-FR" sz="1600" baseline="0"/>
              <a:t> 12. </a:t>
            </a:r>
            <a:r>
              <a:rPr lang="fr-FR" sz="1600"/>
              <a:t>Simulating the evolution of top 1% wealth share</a:t>
            </a:r>
            <a:r>
              <a:rPr lang="fr-FR" sz="1600" baseline="0"/>
              <a:t> (1)</a:t>
            </a:r>
            <a:endParaRPr lang="fr-FR" sz="1600"/>
          </a:p>
        </c:rich>
      </c:tx>
      <c:layout>
        <c:manualLayout>
          <c:xMode val="edge"/>
          <c:yMode val="edge"/>
          <c:x val="0.19965079796059976"/>
          <c:y val="4.3397763093683643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Observed</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DataSeries!$H$176:$H$220</c:f>
              <c:numCache>
                <c:formatCode>0%</c:formatCode>
                <c:ptCount val="45"/>
                <c:pt idx="0">
                  <c:v>0.2032662034034729</c:v>
                </c:pt>
                <c:pt idx="1">
                  <c:v>0.19840297102928162</c:v>
                </c:pt>
                <c:pt idx="2">
                  <c:v>0.19785000383853912</c:v>
                </c:pt>
                <c:pt idx="3">
                  <c:v>0.19778589904308319</c:v>
                </c:pt>
                <c:pt idx="4">
                  <c:v>0.19133062660694122</c:v>
                </c:pt>
                <c:pt idx="5">
                  <c:v>0.18681147694587708</c:v>
                </c:pt>
                <c:pt idx="6">
                  <c:v>0.18303044140338898</c:v>
                </c:pt>
                <c:pt idx="7">
                  <c:v>0.17867012321949005</c:v>
                </c:pt>
                <c:pt idx="8">
                  <c:v>0.1760200709104538</c:v>
                </c:pt>
                <c:pt idx="9">
                  <c:v>0.17435543239116669</c:v>
                </c:pt>
                <c:pt idx="10">
                  <c:v>0.17206966876983643</c:v>
                </c:pt>
                <c:pt idx="11">
                  <c:v>0.16674692928791046</c:v>
                </c:pt>
                <c:pt idx="12">
                  <c:v>0.16178768873214722</c:v>
                </c:pt>
                <c:pt idx="13">
                  <c:v>0.15927664935588837</c:v>
                </c:pt>
                <c:pt idx="14">
                  <c:v>0.15803715586662292</c:v>
                </c:pt>
                <c:pt idx="15">
                  <c:v>0.16139578819274902</c:v>
                </c:pt>
                <c:pt idx="16">
                  <c:v>0.16787329316139221</c:v>
                </c:pt>
                <c:pt idx="17">
                  <c:v>0.17058651149272919</c:v>
                </c:pt>
                <c:pt idx="18">
                  <c:v>0.17369793355464935</c:v>
                </c:pt>
                <c:pt idx="19">
                  <c:v>0.17659205198287964</c:v>
                </c:pt>
                <c:pt idx="20">
                  <c:v>0.1718258410692215</c:v>
                </c:pt>
                <c:pt idx="21">
                  <c:v>0.18091577291488647</c:v>
                </c:pt>
                <c:pt idx="22">
                  <c:v>0.17498087882995605</c:v>
                </c:pt>
                <c:pt idx="23">
                  <c:v>0.18789549171924591</c:v>
                </c:pt>
                <c:pt idx="24">
                  <c:v>0.19323828816413879</c:v>
                </c:pt>
                <c:pt idx="25">
                  <c:v>0.19642245769500732</c:v>
                </c:pt>
                <c:pt idx="26">
                  <c:v>0.23320883512496948</c:v>
                </c:pt>
                <c:pt idx="27">
                  <c:v>0.2530817985534668</c:v>
                </c:pt>
                <c:pt idx="28">
                  <c:v>0.26698577404022217</c:v>
                </c:pt>
                <c:pt idx="29">
                  <c:v>0.27835509181022644</c:v>
                </c:pt>
                <c:pt idx="30">
                  <c:v>0.28112295269966125</c:v>
                </c:pt>
                <c:pt idx="31">
                  <c:v>0.27050107717514038</c:v>
                </c:pt>
                <c:pt idx="32">
                  <c:v>0.25402334332466125</c:v>
                </c:pt>
                <c:pt idx="33">
                  <c:v>0.24618318676948547</c:v>
                </c:pt>
                <c:pt idx="34">
                  <c:v>0.237641841173172</c:v>
                </c:pt>
                <c:pt idx="35">
                  <c:v>0.22511057555675507</c:v>
                </c:pt>
                <c:pt idx="36">
                  <c:v>0.22132071852684021</c:v>
                </c:pt>
                <c:pt idx="37">
                  <c:v>0.22374854981899261</c:v>
                </c:pt>
                <c:pt idx="38">
                  <c:v>0.2159292995929718</c:v>
                </c:pt>
                <c:pt idx="39">
                  <c:v>0.21701069176197052</c:v>
                </c:pt>
                <c:pt idx="40">
                  <c:v>0.23506593704223633</c:v>
                </c:pt>
                <c:pt idx="41">
                  <c:v>0.22975511848926544</c:v>
                </c:pt>
                <c:pt idx="42">
                  <c:v>0.22357787191867828</c:v>
                </c:pt>
                <c:pt idx="43">
                  <c:v>0.22904562950134277</c:v>
                </c:pt>
                <c:pt idx="44">
                  <c:v>0.2337886244058609</c:v>
                </c:pt>
              </c:numCache>
            </c:numRef>
          </c:val>
          <c:smooth val="0"/>
          <c:extLst xmlns:c16r2="http://schemas.microsoft.com/office/drawing/2015/06/chart">
            <c:ext xmlns:c16="http://schemas.microsoft.com/office/drawing/2014/chart" uri="{C3380CC4-5D6E-409C-BE32-E72D297353CC}">
              <c16:uniqueId val="{00000000-85FA-4CFA-B146-58B32D533D61}"/>
            </c:ext>
          </c:extLst>
        </c:ser>
        <c:ser>
          <c:idx val="0"/>
          <c:order val="1"/>
          <c:tx>
            <c:v>Fixed real rate of capital gains by asset class 1970-2014</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DataSeries!$BN$176:$BN$220</c:f>
              <c:numCache>
                <c:formatCode>0%</c:formatCode>
                <c:ptCount val="45"/>
                <c:pt idx="0">
                  <c:v>0.20327410101890564</c:v>
                </c:pt>
                <c:pt idx="1">
                  <c:v>0.20027652382850647</c:v>
                </c:pt>
                <c:pt idx="2">
                  <c:v>0.19870096445083618</c:v>
                </c:pt>
                <c:pt idx="3">
                  <c:v>0.19797846674919128</c:v>
                </c:pt>
                <c:pt idx="4">
                  <c:v>0.19499057531356812</c:v>
                </c:pt>
                <c:pt idx="5">
                  <c:v>0.19139339029788971</c:v>
                </c:pt>
                <c:pt idx="6">
                  <c:v>0.18745727837085724</c:v>
                </c:pt>
                <c:pt idx="7">
                  <c:v>0.18369826674461365</c:v>
                </c:pt>
                <c:pt idx="8">
                  <c:v>0.18039447069168091</c:v>
                </c:pt>
                <c:pt idx="9">
                  <c:v>0.17830350995063782</c:v>
                </c:pt>
                <c:pt idx="10">
                  <c:v>0.17574557662010193</c:v>
                </c:pt>
                <c:pt idx="11">
                  <c:v>0.17081758379936218</c:v>
                </c:pt>
                <c:pt idx="12">
                  <c:v>0.16519938409328461</c:v>
                </c:pt>
                <c:pt idx="13">
                  <c:v>0.16137489676475525</c:v>
                </c:pt>
                <c:pt idx="14">
                  <c:v>0.15927109122276306</c:v>
                </c:pt>
                <c:pt idx="15">
                  <c:v>0.16250592470169067</c:v>
                </c:pt>
                <c:pt idx="16">
                  <c:v>0.16865423321723938</c:v>
                </c:pt>
                <c:pt idx="17">
                  <c:v>0.17326168715953827</c:v>
                </c:pt>
                <c:pt idx="18">
                  <c:v>0.17904645204544067</c:v>
                </c:pt>
                <c:pt idx="19">
                  <c:v>0.18098966777324677</c:v>
                </c:pt>
                <c:pt idx="20">
                  <c:v>0.17907032370567322</c:v>
                </c:pt>
                <c:pt idx="21">
                  <c:v>0.19448822736740112</c:v>
                </c:pt>
                <c:pt idx="22">
                  <c:v>0.19062584638595581</c:v>
                </c:pt>
                <c:pt idx="23">
                  <c:v>0.20191879570484161</c:v>
                </c:pt>
                <c:pt idx="24">
                  <c:v>0.20905238389968872</c:v>
                </c:pt>
                <c:pt idx="25">
                  <c:v>0.2149118185043335</c:v>
                </c:pt>
                <c:pt idx="26">
                  <c:v>0.24897122383117676</c:v>
                </c:pt>
                <c:pt idx="27">
                  <c:v>0.26072147488594055</c:v>
                </c:pt>
                <c:pt idx="28">
                  <c:v>0.26700454950332642</c:v>
                </c:pt>
                <c:pt idx="29">
                  <c:v>0.26904135942459106</c:v>
                </c:pt>
                <c:pt idx="30">
                  <c:v>0.2676626443862915</c:v>
                </c:pt>
                <c:pt idx="31">
                  <c:v>0.26550644636154175</c:v>
                </c:pt>
                <c:pt idx="32">
                  <c:v>0.26125913858413696</c:v>
                </c:pt>
                <c:pt idx="33">
                  <c:v>0.26097163558006287</c:v>
                </c:pt>
                <c:pt idx="34">
                  <c:v>0.25771510601043701</c:v>
                </c:pt>
                <c:pt idx="35">
                  <c:v>0.24795269966125488</c:v>
                </c:pt>
                <c:pt idx="36">
                  <c:v>0.24249221384525299</c:v>
                </c:pt>
                <c:pt idx="37">
                  <c:v>0.24352581799030304</c:v>
                </c:pt>
                <c:pt idx="38">
                  <c:v>0.23982933163642883</c:v>
                </c:pt>
                <c:pt idx="39">
                  <c:v>0.2426135390996933</c:v>
                </c:pt>
                <c:pt idx="40">
                  <c:v>0.25851669907569885</c:v>
                </c:pt>
                <c:pt idx="41">
                  <c:v>0.25357386469841003</c:v>
                </c:pt>
                <c:pt idx="42">
                  <c:v>0.24238361418247223</c:v>
                </c:pt>
                <c:pt idx="43">
                  <c:v>0.23722440004348755</c:v>
                </c:pt>
                <c:pt idx="44">
                  <c:v>0.23378881812095642</c:v>
                </c:pt>
              </c:numCache>
            </c:numRef>
          </c:val>
          <c:smooth val="1"/>
          <c:extLst xmlns:c16r2="http://schemas.microsoft.com/office/drawing/2015/06/chart">
            <c:ext xmlns:c16="http://schemas.microsoft.com/office/drawing/2014/chart" uri="{C3380CC4-5D6E-409C-BE32-E72D297353CC}">
              <c16:uniqueId val="{00000001-85FA-4CFA-B146-58B32D533D61}"/>
            </c:ext>
          </c:extLst>
        </c:ser>
        <c:ser>
          <c:idx val="2"/>
          <c:order val="2"/>
          <c:tx>
            <c:v>Fixed real capital gains by asset class + Fixed savings rate by fractile 1970-2014</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DataSeries!$BO$176:$BO$220</c:f>
              <c:numCache>
                <c:formatCode>0%</c:formatCode>
                <c:ptCount val="45"/>
                <c:pt idx="0">
                  <c:v>0.20327410101890564</c:v>
                </c:pt>
                <c:pt idx="1">
                  <c:v>0.20300176739692688</c:v>
                </c:pt>
                <c:pt idx="2">
                  <c:v>0.20265166461467743</c:v>
                </c:pt>
                <c:pt idx="3">
                  <c:v>0.20222613215446472</c:v>
                </c:pt>
                <c:pt idx="4">
                  <c:v>0.20172767341136932</c:v>
                </c:pt>
                <c:pt idx="5">
                  <c:v>0.2011587917804718</c:v>
                </c:pt>
                <c:pt idx="6">
                  <c:v>0.19926927983760834</c:v>
                </c:pt>
                <c:pt idx="7">
                  <c:v>0.19735854864120483</c:v>
                </c:pt>
                <c:pt idx="8">
                  <c:v>0.19542887806892395</c:v>
                </c:pt>
                <c:pt idx="9">
                  <c:v>0.1934826523065567</c:v>
                </c:pt>
                <c:pt idx="10">
                  <c:v>0.18900719285011292</c:v>
                </c:pt>
                <c:pt idx="11">
                  <c:v>0.18451510369777679</c:v>
                </c:pt>
                <c:pt idx="12">
                  <c:v>0.18001055717468262</c:v>
                </c:pt>
                <c:pt idx="13">
                  <c:v>0.17549768090248108</c:v>
                </c:pt>
                <c:pt idx="14">
                  <c:v>0.17098060250282288</c:v>
                </c:pt>
                <c:pt idx="15">
                  <c:v>0.17274497449398041</c:v>
                </c:pt>
                <c:pt idx="16">
                  <c:v>0.17446170747280121</c:v>
                </c:pt>
                <c:pt idx="17">
                  <c:v>0.17613649368286133</c:v>
                </c:pt>
                <c:pt idx="18">
                  <c:v>0.17777466773986816</c:v>
                </c:pt>
                <c:pt idx="19">
                  <c:v>0.17131830751895905</c:v>
                </c:pt>
                <c:pt idx="20">
                  <c:v>0.16525483131408691</c:v>
                </c:pt>
                <c:pt idx="21">
                  <c:v>0.17552934587001801</c:v>
                </c:pt>
                <c:pt idx="22">
                  <c:v>0.16266909241676331</c:v>
                </c:pt>
                <c:pt idx="23">
                  <c:v>0.16976706683635712</c:v>
                </c:pt>
                <c:pt idx="24">
                  <c:v>0.17737635970115662</c:v>
                </c:pt>
                <c:pt idx="25">
                  <c:v>0.1810893714427948</c:v>
                </c:pt>
                <c:pt idx="26">
                  <c:v>0.19978997111320496</c:v>
                </c:pt>
                <c:pt idx="27">
                  <c:v>0.2084040492773056</c:v>
                </c:pt>
                <c:pt idx="28">
                  <c:v>0.21386688947677612</c:v>
                </c:pt>
                <c:pt idx="29">
                  <c:v>0.21802926063537598</c:v>
                </c:pt>
                <c:pt idx="30">
                  <c:v>0.21862439811229706</c:v>
                </c:pt>
                <c:pt idx="31">
                  <c:v>0.22142145037651062</c:v>
                </c:pt>
                <c:pt idx="32">
                  <c:v>0.22491897642612457</c:v>
                </c:pt>
                <c:pt idx="33">
                  <c:v>0.22906380891799927</c:v>
                </c:pt>
                <c:pt idx="34">
                  <c:v>0.22913838922977448</c:v>
                </c:pt>
                <c:pt idx="35">
                  <c:v>0.22342993319034576</c:v>
                </c:pt>
                <c:pt idx="36">
                  <c:v>0.21846894919872284</c:v>
                </c:pt>
                <c:pt idx="37">
                  <c:v>0.21896952390670776</c:v>
                </c:pt>
                <c:pt idx="38">
                  <c:v>0.21887367963790894</c:v>
                </c:pt>
                <c:pt idx="39">
                  <c:v>0.22398167848587036</c:v>
                </c:pt>
                <c:pt idx="40">
                  <c:v>0.23923105001449585</c:v>
                </c:pt>
                <c:pt idx="41">
                  <c:v>0.23804841935634613</c:v>
                </c:pt>
                <c:pt idx="42">
                  <c:v>0.23286339640617371</c:v>
                </c:pt>
                <c:pt idx="43">
                  <c:v>0.23332220315933228</c:v>
                </c:pt>
                <c:pt idx="44">
                  <c:v>0.23378881812095642</c:v>
                </c:pt>
              </c:numCache>
            </c:numRef>
          </c:val>
          <c:smooth val="0"/>
          <c:extLst xmlns:c16r2="http://schemas.microsoft.com/office/drawing/2015/06/chart">
            <c:ext xmlns:c16="http://schemas.microsoft.com/office/drawing/2014/chart" uri="{C3380CC4-5D6E-409C-BE32-E72D297353CC}">
              <c16:uniqueId val="{00000002-85FA-4CFA-B146-58B32D533D61}"/>
            </c:ext>
          </c:extLst>
        </c:ser>
        <c:dLbls>
          <c:showLegendKey val="0"/>
          <c:showVal val="0"/>
          <c:showCatName val="0"/>
          <c:showSerName val="0"/>
          <c:showPercent val="0"/>
          <c:showBubbleSize val="0"/>
        </c:dLbls>
        <c:marker val="1"/>
        <c:smooth val="0"/>
        <c:axId val="-924811904"/>
        <c:axId val="-924807008"/>
      </c:lineChart>
      <c:catAx>
        <c:axId val="-92481190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07008"/>
        <c:crossesAt val="0"/>
        <c:auto val="1"/>
        <c:lblAlgn val="ctr"/>
        <c:lblOffset val="100"/>
        <c:tickLblSkip val="5"/>
        <c:tickMarkSkip val="5"/>
        <c:noMultiLvlLbl val="0"/>
      </c:catAx>
      <c:valAx>
        <c:axId val="-924807008"/>
        <c:scaling>
          <c:orientation val="minMax"/>
          <c:max val="0.35000000000000003"/>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11904"/>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7.8059746841989575E-2"/>
          <c:y val="0.13394449280523352"/>
          <c:w val="0.515836705756608"/>
          <c:h val="0.2507003521544731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sz="1600" b="1" i="0" baseline="0">
                <a:effectLst/>
              </a:rPr>
              <a:t>Figure 13. Simulating the evolution of top 1% wealth share (2)</a:t>
            </a:r>
            <a:endParaRPr lang="fr-FR" sz="1600">
              <a:effectLst/>
            </a:endParaRPr>
          </a:p>
        </c:rich>
      </c:tx>
      <c:layout>
        <c:manualLayout>
          <c:xMode val="edge"/>
          <c:yMode val="edge"/>
          <c:x val="0.22174850968603338"/>
          <c:y val="1.640625642797785E-4"/>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Observed</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DataSeries!$H$176:$H$220</c:f>
              <c:numCache>
                <c:formatCode>0%</c:formatCode>
                <c:ptCount val="45"/>
                <c:pt idx="0">
                  <c:v>0.2032662034034729</c:v>
                </c:pt>
                <c:pt idx="1">
                  <c:v>0.19840297102928162</c:v>
                </c:pt>
                <c:pt idx="2">
                  <c:v>0.19785000383853912</c:v>
                </c:pt>
                <c:pt idx="3">
                  <c:v>0.19778589904308319</c:v>
                </c:pt>
                <c:pt idx="4">
                  <c:v>0.19133062660694122</c:v>
                </c:pt>
                <c:pt idx="5">
                  <c:v>0.18681147694587708</c:v>
                </c:pt>
                <c:pt idx="6">
                  <c:v>0.18303044140338898</c:v>
                </c:pt>
                <c:pt idx="7">
                  <c:v>0.17867012321949005</c:v>
                </c:pt>
                <c:pt idx="8">
                  <c:v>0.1760200709104538</c:v>
                </c:pt>
                <c:pt idx="9">
                  <c:v>0.17435543239116669</c:v>
                </c:pt>
                <c:pt idx="10">
                  <c:v>0.17206966876983643</c:v>
                </c:pt>
                <c:pt idx="11">
                  <c:v>0.16674692928791046</c:v>
                </c:pt>
                <c:pt idx="12">
                  <c:v>0.16178768873214722</c:v>
                </c:pt>
                <c:pt idx="13">
                  <c:v>0.15927664935588837</c:v>
                </c:pt>
                <c:pt idx="14">
                  <c:v>0.15803715586662292</c:v>
                </c:pt>
                <c:pt idx="15">
                  <c:v>0.16139578819274902</c:v>
                </c:pt>
                <c:pt idx="16">
                  <c:v>0.16787329316139221</c:v>
                </c:pt>
                <c:pt idx="17">
                  <c:v>0.17058651149272919</c:v>
                </c:pt>
                <c:pt idx="18">
                  <c:v>0.17369793355464935</c:v>
                </c:pt>
                <c:pt idx="19">
                  <c:v>0.17659205198287964</c:v>
                </c:pt>
                <c:pt idx="20">
                  <c:v>0.1718258410692215</c:v>
                </c:pt>
                <c:pt idx="21">
                  <c:v>0.18091577291488647</c:v>
                </c:pt>
                <c:pt idx="22">
                  <c:v>0.17498087882995605</c:v>
                </c:pt>
                <c:pt idx="23">
                  <c:v>0.18789549171924591</c:v>
                </c:pt>
                <c:pt idx="24">
                  <c:v>0.19323828816413879</c:v>
                </c:pt>
                <c:pt idx="25">
                  <c:v>0.19642245769500732</c:v>
                </c:pt>
                <c:pt idx="26">
                  <c:v>0.23320883512496948</c:v>
                </c:pt>
                <c:pt idx="27">
                  <c:v>0.2530817985534668</c:v>
                </c:pt>
                <c:pt idx="28">
                  <c:v>0.26698577404022217</c:v>
                </c:pt>
                <c:pt idx="29">
                  <c:v>0.27835509181022644</c:v>
                </c:pt>
                <c:pt idx="30">
                  <c:v>0.28112295269966125</c:v>
                </c:pt>
                <c:pt idx="31">
                  <c:v>0.27050107717514038</c:v>
                </c:pt>
                <c:pt idx="32">
                  <c:v>0.25402334332466125</c:v>
                </c:pt>
                <c:pt idx="33">
                  <c:v>0.24618318676948547</c:v>
                </c:pt>
                <c:pt idx="34">
                  <c:v>0.237641841173172</c:v>
                </c:pt>
                <c:pt idx="35">
                  <c:v>0.22511057555675507</c:v>
                </c:pt>
                <c:pt idx="36">
                  <c:v>0.22132071852684021</c:v>
                </c:pt>
                <c:pt idx="37">
                  <c:v>0.22374854981899261</c:v>
                </c:pt>
                <c:pt idx="38">
                  <c:v>0.2159292995929718</c:v>
                </c:pt>
                <c:pt idx="39">
                  <c:v>0.21701069176197052</c:v>
                </c:pt>
                <c:pt idx="40">
                  <c:v>0.23506593704223633</c:v>
                </c:pt>
                <c:pt idx="41">
                  <c:v>0.22975511848926544</c:v>
                </c:pt>
                <c:pt idx="42">
                  <c:v>0.22357787191867828</c:v>
                </c:pt>
                <c:pt idx="43">
                  <c:v>0.22904562950134277</c:v>
                </c:pt>
                <c:pt idx="44">
                  <c:v>0.2337886244058609</c:v>
                </c:pt>
              </c:numCache>
            </c:numRef>
          </c:val>
          <c:smooth val="0"/>
          <c:extLst xmlns:c16r2="http://schemas.microsoft.com/office/drawing/2015/06/chart">
            <c:ext xmlns:c16="http://schemas.microsoft.com/office/drawing/2014/chart" uri="{C3380CC4-5D6E-409C-BE32-E72D297353CC}">
              <c16:uniqueId val="{00000000-1FBB-4D5E-8065-B29E4448F125}"/>
            </c:ext>
          </c:extLst>
        </c:ser>
        <c:ser>
          <c:idx val="0"/>
          <c:order val="1"/>
          <c:tx>
            <c:v>Fixed real rate of capital gains by asset class 1970-2000</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DataSeries!$BP$176:$BP$220</c:f>
              <c:numCache>
                <c:formatCode>0%</c:formatCode>
                <c:ptCount val="45"/>
                <c:pt idx="0">
                  <c:v>0.20327410101890564</c:v>
                </c:pt>
                <c:pt idx="1">
                  <c:v>0.20048385858535767</c:v>
                </c:pt>
                <c:pt idx="2">
                  <c:v>0.1990848183631897</c:v>
                </c:pt>
                <c:pt idx="3">
                  <c:v>0.19851231575012207</c:v>
                </c:pt>
                <c:pt idx="4">
                  <c:v>0.19565021991729736</c:v>
                </c:pt>
                <c:pt idx="5">
                  <c:v>0.19215236604213715</c:v>
                </c:pt>
                <c:pt idx="6">
                  <c:v>0.1883188784122467</c:v>
                </c:pt>
                <c:pt idx="7">
                  <c:v>0.18463818728923798</c:v>
                </c:pt>
                <c:pt idx="8">
                  <c:v>0.18146717548370361</c:v>
                </c:pt>
                <c:pt idx="9">
                  <c:v>0.17946523427963257</c:v>
                </c:pt>
                <c:pt idx="10">
                  <c:v>0.17682446539402008</c:v>
                </c:pt>
                <c:pt idx="11">
                  <c:v>0.17182782292366028</c:v>
                </c:pt>
                <c:pt idx="12">
                  <c:v>0.16612961888313293</c:v>
                </c:pt>
                <c:pt idx="13">
                  <c:v>0.16230426728725433</c:v>
                </c:pt>
                <c:pt idx="14">
                  <c:v>0.16019450128078461</c:v>
                </c:pt>
                <c:pt idx="15">
                  <c:v>0.16367954015731812</c:v>
                </c:pt>
                <c:pt idx="16">
                  <c:v>0.17031002044677734</c:v>
                </c:pt>
                <c:pt idx="17">
                  <c:v>0.17536646127700806</c:v>
                </c:pt>
                <c:pt idx="18">
                  <c:v>0.18153879046440125</c:v>
                </c:pt>
                <c:pt idx="19">
                  <c:v>0.18399778008460999</c:v>
                </c:pt>
                <c:pt idx="20">
                  <c:v>0.18265378475189209</c:v>
                </c:pt>
                <c:pt idx="21">
                  <c:v>0.1983976811170578</c:v>
                </c:pt>
                <c:pt idx="22">
                  <c:v>0.19546444714069366</c:v>
                </c:pt>
                <c:pt idx="23">
                  <c:v>0.20769296586513519</c:v>
                </c:pt>
                <c:pt idx="24">
                  <c:v>0.21537892520427704</c:v>
                </c:pt>
                <c:pt idx="25">
                  <c:v>0.22238065302371979</c:v>
                </c:pt>
                <c:pt idx="26">
                  <c:v>0.25826534628868103</c:v>
                </c:pt>
                <c:pt idx="27">
                  <c:v>0.27074095606803894</c:v>
                </c:pt>
                <c:pt idx="28">
                  <c:v>0.278003990650177</c:v>
                </c:pt>
                <c:pt idx="29">
                  <c:v>0.28144127130508423</c:v>
                </c:pt>
                <c:pt idx="30">
                  <c:v>0.28108516335487366</c:v>
                </c:pt>
                <c:pt idx="31">
                  <c:v>0.27942782640457153</c:v>
                </c:pt>
                <c:pt idx="32">
                  <c:v>0.27538841962814331</c:v>
                </c:pt>
                <c:pt idx="33">
                  <c:v>0.27609968185424805</c:v>
                </c:pt>
                <c:pt idx="34">
                  <c:v>0.2738383412361145</c:v>
                </c:pt>
                <c:pt idx="35">
                  <c:v>0.26532527804374695</c:v>
                </c:pt>
                <c:pt idx="36">
                  <c:v>0.2600555419921875</c:v>
                </c:pt>
                <c:pt idx="37">
                  <c:v>0.2618197500705719</c:v>
                </c:pt>
                <c:pt idx="38">
                  <c:v>0.2584834098815918</c:v>
                </c:pt>
                <c:pt idx="39">
                  <c:v>0.26214081048965454</c:v>
                </c:pt>
                <c:pt idx="40">
                  <c:v>0.28092163801193237</c:v>
                </c:pt>
                <c:pt idx="41">
                  <c:v>0.27670446038246155</c:v>
                </c:pt>
                <c:pt idx="42">
                  <c:v>0.26745191216468811</c:v>
                </c:pt>
                <c:pt idx="43">
                  <c:v>0.2637518048286438</c:v>
                </c:pt>
                <c:pt idx="44">
                  <c:v>0.26123687624931335</c:v>
                </c:pt>
              </c:numCache>
            </c:numRef>
          </c:val>
          <c:smooth val="1"/>
          <c:extLst xmlns:c16r2="http://schemas.microsoft.com/office/drawing/2015/06/chart">
            <c:ext xmlns:c16="http://schemas.microsoft.com/office/drawing/2014/chart" uri="{C3380CC4-5D6E-409C-BE32-E72D297353CC}">
              <c16:uniqueId val="{00000001-1FBB-4D5E-8065-B29E4448F125}"/>
            </c:ext>
          </c:extLst>
        </c:ser>
        <c:ser>
          <c:idx val="2"/>
          <c:order val="2"/>
          <c:tx>
            <c:v>Fixed real capital gains by asset class + Fixed savings rate by fractile 1970-2000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DataSeries!$BQ$176:$BQ$220</c:f>
              <c:numCache>
                <c:formatCode>0%</c:formatCode>
                <c:ptCount val="45"/>
                <c:pt idx="0">
                  <c:v>0.20327410101890564</c:v>
                </c:pt>
                <c:pt idx="1">
                  <c:v>0.20385897159576416</c:v>
                </c:pt>
                <c:pt idx="2">
                  <c:v>0.20430779457092285</c:v>
                </c:pt>
                <c:pt idx="3">
                  <c:v>0.2046205997467041</c:v>
                </c:pt>
                <c:pt idx="4">
                  <c:v>0.20479755103588104</c:v>
                </c:pt>
                <c:pt idx="5">
                  <c:v>0.20483887195587158</c:v>
                </c:pt>
                <c:pt idx="6">
                  <c:v>0.2036750316619873</c:v>
                </c:pt>
                <c:pt idx="7">
                  <c:v>0.20248597860336304</c:v>
                </c:pt>
                <c:pt idx="8">
                  <c:v>0.20127376914024353</c:v>
                </c:pt>
                <c:pt idx="9">
                  <c:v>0.20004069805145264</c:v>
                </c:pt>
                <c:pt idx="10">
                  <c:v>0.19583539664745331</c:v>
                </c:pt>
                <c:pt idx="11">
                  <c:v>0.19151368737220764</c:v>
                </c:pt>
                <c:pt idx="12">
                  <c:v>0.18707799911499023</c:v>
                </c:pt>
                <c:pt idx="13">
                  <c:v>0.18253104388713837</c:v>
                </c:pt>
                <c:pt idx="14">
                  <c:v>0.17787575721740723</c:v>
                </c:pt>
                <c:pt idx="15">
                  <c:v>0.17982234060764313</c:v>
                </c:pt>
                <c:pt idx="16">
                  <c:v>0.18174228072166443</c:v>
                </c:pt>
                <c:pt idx="17">
                  <c:v>0.18365219235420227</c:v>
                </c:pt>
                <c:pt idx="18">
                  <c:v>0.18556767702102661</c:v>
                </c:pt>
                <c:pt idx="19">
                  <c:v>0.18100646138191223</c:v>
                </c:pt>
                <c:pt idx="20">
                  <c:v>0.17690351605415344</c:v>
                </c:pt>
                <c:pt idx="21">
                  <c:v>0.18955931067466736</c:v>
                </c:pt>
                <c:pt idx="22">
                  <c:v>0.18095371127128601</c:v>
                </c:pt>
                <c:pt idx="23">
                  <c:v>0.19268110394477844</c:v>
                </c:pt>
                <c:pt idx="24">
                  <c:v>0.20445787906646729</c:v>
                </c:pt>
                <c:pt idx="25">
                  <c:v>0.21259602904319763</c:v>
                </c:pt>
                <c:pt idx="26">
                  <c:v>0.24324992299079895</c:v>
                </c:pt>
                <c:pt idx="27">
                  <c:v>0.25877264142036438</c:v>
                </c:pt>
                <c:pt idx="28">
                  <c:v>0.27051591873168945</c:v>
                </c:pt>
                <c:pt idx="29">
                  <c:v>0.27786922454833984</c:v>
                </c:pt>
                <c:pt idx="30">
                  <c:v>0.28108516335487366</c:v>
                </c:pt>
                <c:pt idx="31">
                  <c:v>0.28519853949546814</c:v>
                </c:pt>
                <c:pt idx="32">
                  <c:v>0.28888562321662903</c:v>
                </c:pt>
                <c:pt idx="33">
                  <c:v>0.29462149739265442</c:v>
                </c:pt>
                <c:pt idx="34">
                  <c:v>0.2965538501739502</c:v>
                </c:pt>
                <c:pt idx="35">
                  <c:v>0.29003241658210754</c:v>
                </c:pt>
                <c:pt idx="36">
                  <c:v>0.28485208749771118</c:v>
                </c:pt>
                <c:pt idx="37">
                  <c:v>0.28917130827903748</c:v>
                </c:pt>
                <c:pt idx="38">
                  <c:v>0.29187172651290894</c:v>
                </c:pt>
                <c:pt idx="39">
                  <c:v>0.30297911167144775</c:v>
                </c:pt>
                <c:pt idx="40">
                  <c:v>0.33176293969154358</c:v>
                </c:pt>
                <c:pt idx="41">
                  <c:v>0.33261114358901978</c:v>
                </c:pt>
                <c:pt idx="42">
                  <c:v>0.3295484185218811</c:v>
                </c:pt>
                <c:pt idx="43">
                  <c:v>0.33226659893989563</c:v>
                </c:pt>
                <c:pt idx="44">
                  <c:v>0.33492380380630493</c:v>
                </c:pt>
              </c:numCache>
            </c:numRef>
          </c:val>
          <c:smooth val="0"/>
          <c:extLst xmlns:c16r2="http://schemas.microsoft.com/office/drawing/2015/06/chart">
            <c:ext xmlns:c16="http://schemas.microsoft.com/office/drawing/2014/chart" uri="{C3380CC4-5D6E-409C-BE32-E72D297353CC}">
              <c16:uniqueId val="{00000002-1FBB-4D5E-8065-B29E4448F125}"/>
            </c:ext>
          </c:extLst>
        </c:ser>
        <c:dLbls>
          <c:showLegendKey val="0"/>
          <c:showVal val="0"/>
          <c:showCatName val="0"/>
          <c:showSerName val="0"/>
          <c:showPercent val="0"/>
          <c:showBubbleSize val="0"/>
        </c:dLbls>
        <c:marker val="1"/>
        <c:smooth val="0"/>
        <c:axId val="-924802656"/>
        <c:axId val="-924809728"/>
      </c:lineChart>
      <c:catAx>
        <c:axId val="-9248026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09728"/>
        <c:crossesAt val="0"/>
        <c:auto val="1"/>
        <c:lblAlgn val="ctr"/>
        <c:lblOffset val="100"/>
        <c:tickLblSkip val="5"/>
        <c:tickMarkSkip val="5"/>
        <c:noMultiLvlLbl val="0"/>
      </c:catAx>
      <c:valAx>
        <c:axId val="-924809728"/>
        <c:scaling>
          <c:orientation val="minMax"/>
          <c:max val="0.35000000000000003"/>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0265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7.2586293092673754E-2"/>
          <c:y val="9.4174118624619163E-2"/>
          <c:w val="0.52268946934345595"/>
          <c:h val="0.25280602487503134"/>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800" b="1" i="0" u="none" strike="noStrike" baseline="0">
                <a:solidFill>
                  <a:srgbClr val="000000"/>
                </a:solidFill>
                <a:latin typeface="Arial"/>
                <a:ea typeface="Arial"/>
                <a:cs typeface="Arial"/>
              </a:defRPr>
            </a:pPr>
            <a:r>
              <a:rPr lang="fr-FR" sz="1700"/>
              <a:t>Figure</a:t>
            </a:r>
            <a:r>
              <a:rPr lang="fr-FR" sz="1700" baseline="0"/>
              <a:t> 14. S</a:t>
            </a:r>
            <a:r>
              <a:rPr lang="fr-FR" sz="1700"/>
              <a:t>ynthetic saving rates by wealth group</a:t>
            </a:r>
          </a:p>
        </c:rich>
      </c:tx>
      <c:layout>
        <c:manualLayout>
          <c:xMode val="edge"/>
          <c:yMode val="edge"/>
          <c:x val="0.14959196910730987"/>
          <c:y val="4.3485142246666407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4"/>
              <c:pt idx="0">
                <c:v>0.26391128450632095</c:v>
              </c:pt>
              <c:pt idx="1">
                <c:v>0.25857537984848022</c:v>
              </c:pt>
              <c:pt idx="2">
                <c:v>0.2616608701646328</c:v>
              </c:pt>
              <c:pt idx="3">
                <c:v>0.26153425706757438</c:v>
              </c:pt>
              <c:pt idx="4">
                <c:v>0.25520319789648055</c:v>
              </c:pt>
              <c:pt idx="5">
                <c:v>0.24628848731517791</c:v>
              </c:pt>
              <c:pt idx="6">
                <c:v>0.23615678101778032</c:v>
              </c:pt>
              <c:pt idx="7">
                <c:v>0.22106516212224961</c:v>
              </c:pt>
              <c:pt idx="8">
                <c:v>0.20491979867219925</c:v>
              </c:pt>
              <c:pt idx="9">
                <c:v>0.19608949422836303</c:v>
              </c:pt>
              <c:pt idx="10">
                <c:v>0.19341065734624863</c:v>
              </c:pt>
              <c:pt idx="11">
                <c:v>0.18871043920516967</c:v>
              </c:pt>
              <c:pt idx="12">
                <c:v>0.17959887087345122</c:v>
              </c:pt>
              <c:pt idx="13">
                <c:v>0.17043040990829467</c:v>
              </c:pt>
              <c:pt idx="14">
                <c:v>0.16994426697492598</c:v>
              </c:pt>
              <c:pt idx="15">
                <c:v>0.18297584056854249</c:v>
              </c:pt>
              <c:pt idx="16">
                <c:v>0.19153949618339539</c:v>
              </c:pt>
              <c:pt idx="17">
                <c:v>0.20072040855884551</c:v>
              </c:pt>
              <c:pt idx="18">
                <c:v>0.21590021848678589</c:v>
              </c:pt>
              <c:pt idx="19">
                <c:v>0.24161663502454758</c:v>
              </c:pt>
              <c:pt idx="20">
                <c:v>0.28442808240652084</c:v>
              </c:pt>
              <c:pt idx="21">
                <c:v>0.29250234216451643</c:v>
              </c:pt>
              <c:pt idx="22">
                <c:v>0.29932518154382703</c:v>
              </c:pt>
              <c:pt idx="23">
                <c:v>0.29519791752099989</c:v>
              </c:pt>
              <c:pt idx="24">
                <c:v>0.28871132284402845</c:v>
              </c:pt>
              <c:pt idx="25">
                <c:v>0.28158738017082213</c:v>
              </c:pt>
              <c:pt idx="26">
                <c:v>0.28474283665418626</c:v>
              </c:pt>
              <c:pt idx="27">
                <c:v>0.28876373022794721</c:v>
              </c:pt>
              <c:pt idx="28">
                <c:v>0.2751257926225662</c:v>
              </c:pt>
              <c:pt idx="29">
                <c:v>0.24812739938497544</c:v>
              </c:pt>
              <c:pt idx="30">
                <c:v>0.20918049812316894</c:v>
              </c:pt>
              <c:pt idx="31">
                <c:v>0.21371719539165496</c:v>
              </c:pt>
              <c:pt idx="32">
                <c:v>0.226787668466568</c:v>
              </c:pt>
              <c:pt idx="33">
                <c:v>0.26837803423404694</c:v>
              </c:pt>
              <c:pt idx="34">
                <c:v>0.30407886803150175</c:v>
              </c:pt>
              <c:pt idx="35">
                <c:v>0.29488610178232194</c:v>
              </c:pt>
              <c:pt idx="36">
                <c:v>0.27078663222491739</c:v>
              </c:pt>
              <c:pt idx="37">
                <c:v>0.24416655665263534</c:v>
              </c:pt>
              <c:pt idx="38">
                <c:v>0.23981908028945326</c:v>
              </c:pt>
              <c:pt idx="39">
                <c:v>0.24943887763139275</c:v>
              </c:pt>
              <c:pt idx="40">
                <c:v>0.25191429338883609</c:v>
              </c:pt>
              <c:pt idx="41">
                <c:v>0.24423528662217514</c:v>
              </c:pt>
              <c:pt idx="42">
                <c:v>0.21976171045874557</c:v>
              </c:pt>
            </c:numLit>
          </c:val>
          <c:smooth val="0"/>
          <c:extLst xmlns:c16r2="http://schemas.microsoft.com/office/drawing/2015/06/chart">
            <c:ext xmlns:c16="http://schemas.microsoft.com/office/drawing/2014/chart" uri="{C3380CC4-5D6E-409C-BE32-E72D297353CC}">
              <c16:uniqueId val="{00000000-B083-4F5B-9EB3-465F1B45FFD8}"/>
            </c:ext>
          </c:extLst>
        </c:ser>
        <c:ser>
          <c:idx val="2"/>
          <c:order val="1"/>
          <c:tx>
            <c:v>Middle 40%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4"/>
              <c:pt idx="0">
                <c:v>0.15252664436896643</c:v>
              </c:pt>
              <c:pt idx="1">
                <c:v>0.15063686455999101</c:v>
              </c:pt>
              <c:pt idx="2">
                <c:v>0.15231355465948582</c:v>
              </c:pt>
              <c:pt idx="3">
                <c:v>0.14990051752991146</c:v>
              </c:pt>
              <c:pt idx="4">
                <c:v>0.14259585589170456</c:v>
              </c:pt>
              <c:pt idx="5">
                <c:v>0.13596214577555657</c:v>
              </c:pt>
              <c:pt idx="6">
                <c:v>0.13192371502518654</c:v>
              </c:pt>
              <c:pt idx="7">
                <c:v>0.12545063048601152</c:v>
              </c:pt>
              <c:pt idx="8">
                <c:v>0.11273182705044746</c:v>
              </c:pt>
              <c:pt idx="9">
                <c:v>9.7450384218245742E-2</c:v>
              </c:pt>
              <c:pt idx="10">
                <c:v>8.2455818518064911E-2</c:v>
              </c:pt>
              <c:pt idx="11">
                <c:v>7.0543501689098773E-2</c:v>
              </c:pt>
              <c:pt idx="12">
                <c:v>5.5652279010973874E-2</c:v>
              </c:pt>
              <c:pt idx="13">
                <c:v>4.8676327592693268E-2</c:v>
              </c:pt>
              <c:pt idx="14">
                <c:v>5.2679137862287465E-2</c:v>
              </c:pt>
              <c:pt idx="15">
                <c:v>4.7600827715359631E-2</c:v>
              </c:pt>
              <c:pt idx="16">
                <c:v>5.0561828515492381E-2</c:v>
              </c:pt>
              <c:pt idx="17">
                <c:v>5.1903803250752389E-2</c:v>
              </c:pt>
              <c:pt idx="18">
                <c:v>5.7895498326979579E-2</c:v>
              </c:pt>
              <c:pt idx="19">
                <c:v>7.0873246970586473E-2</c:v>
              </c:pt>
              <c:pt idx="20">
                <c:v>6.6422889940440655E-2</c:v>
              </c:pt>
              <c:pt idx="21">
                <c:v>6.53568109497428E-2</c:v>
              </c:pt>
              <c:pt idx="22">
                <c:v>6.4921827428042894E-2</c:v>
              </c:pt>
              <c:pt idx="23">
                <c:v>6.0571723058819769E-2</c:v>
              </c:pt>
              <c:pt idx="24">
                <c:v>5.1948598772287372E-2</c:v>
              </c:pt>
              <c:pt idx="25">
                <c:v>5.5872588977217676E-2</c:v>
              </c:pt>
              <c:pt idx="26">
                <c:v>5.6433875486254691E-2</c:v>
              </c:pt>
              <c:pt idx="27">
                <c:v>5.6524230167269707E-2</c:v>
              </c:pt>
              <c:pt idx="28">
                <c:v>5.0741327926516533E-2</c:v>
              </c:pt>
              <c:pt idx="29">
                <c:v>3.8980548642575739E-2</c:v>
              </c:pt>
              <c:pt idx="30">
                <c:v>4.0225029177963736E-2</c:v>
              </c:pt>
              <c:pt idx="31">
                <c:v>3.3634801395237446E-2</c:v>
              </c:pt>
              <c:pt idx="32">
                <c:v>4.3892717361450194E-2</c:v>
              </c:pt>
              <c:pt idx="33">
                <c:v>4.6346335671842098E-2</c:v>
              </c:pt>
              <c:pt idx="34">
                <c:v>3.6177089996635915E-2</c:v>
              </c:pt>
              <c:pt idx="35">
                <c:v>3.4770632721483709E-2</c:v>
              </c:pt>
              <c:pt idx="36">
                <c:v>3.1486948765814302E-2</c:v>
              </c:pt>
              <c:pt idx="37">
                <c:v>2.6103624142706394E-2</c:v>
              </c:pt>
              <c:pt idx="38">
                <c:v>2.4106825701892376E-2</c:v>
              </c:pt>
              <c:pt idx="39">
                <c:v>2.4341600222720042E-2</c:v>
              </c:pt>
              <c:pt idx="40">
                <c:v>3.1817909795790911E-2</c:v>
              </c:pt>
              <c:pt idx="41">
                <c:v>4.4418761240584512E-2</c:v>
              </c:pt>
              <c:pt idx="42">
                <c:v>3.2927307610710464E-2</c:v>
              </c:pt>
            </c:numLit>
          </c:val>
          <c:smooth val="0"/>
          <c:extLst xmlns:c16r2="http://schemas.microsoft.com/office/drawing/2015/06/chart">
            <c:ext xmlns:c16="http://schemas.microsoft.com/office/drawing/2014/chart" uri="{C3380CC4-5D6E-409C-BE32-E72D297353CC}">
              <c16:uniqueId val="{00000001-B083-4F5B-9EB3-465F1B45FFD8}"/>
            </c:ext>
          </c:extLst>
        </c:ser>
        <c:ser>
          <c:idx val="3"/>
          <c:order val="2"/>
          <c:tx>
            <c:v>Bottom 50</c:v>
          </c:tx>
          <c:marker>
            <c:symbol val="circle"/>
            <c:size val="7"/>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4"/>
              <c:pt idx="0">
                <c:v>8.5535652935504913E-2</c:v>
              </c:pt>
              <c:pt idx="1">
                <c:v>8.7021334895065847E-2</c:v>
              </c:pt>
              <c:pt idx="2">
                <c:v>8.8973377831280231E-2</c:v>
              </c:pt>
              <c:pt idx="3">
                <c:v>8.8460187945100993E-2</c:v>
              </c:pt>
              <c:pt idx="4">
                <c:v>8.3095311000943181E-2</c:v>
              </c:pt>
              <c:pt idx="5">
                <c:v>7.9199389740824702E-2</c:v>
              </c:pt>
              <c:pt idx="6">
                <c:v>7.8255654498934749E-2</c:v>
              </c:pt>
              <c:pt idx="7">
                <c:v>7.5691692531108856E-2</c:v>
              </c:pt>
              <c:pt idx="8">
                <c:v>6.8666202947497368E-2</c:v>
              </c:pt>
              <c:pt idx="9">
                <c:v>6.2380128167569639E-2</c:v>
              </c:pt>
              <c:pt idx="10">
                <c:v>5.3363972995430234E-2</c:v>
              </c:pt>
              <c:pt idx="11">
                <c:v>4.6939138043671849E-2</c:v>
              </c:pt>
              <c:pt idx="12">
                <c:v>3.9355140458792445E-2</c:v>
              </c:pt>
              <c:pt idx="13">
                <c:v>2.6180254574865103E-2</c:v>
              </c:pt>
              <c:pt idx="14">
                <c:v>2.2321482188999653E-2</c:v>
              </c:pt>
              <c:pt idx="15">
                <c:v>1.7593072727322578E-2</c:v>
              </c:pt>
              <c:pt idx="16">
                <c:v>2.0860161632299421E-3</c:v>
              </c:pt>
              <c:pt idx="17">
                <c:v>2.5723259896039965E-4</c:v>
              </c:pt>
              <c:pt idx="18">
                <c:v>3.9164349436759949E-4</c:v>
              </c:pt>
              <c:pt idx="19">
                <c:v>5.7447141036391257E-3</c:v>
              </c:pt>
              <c:pt idx="20">
                <c:v>4.213639535009861E-3</c:v>
              </c:pt>
              <c:pt idx="21">
                <c:v>-8.1032216548919682E-4</c:v>
              </c:pt>
              <c:pt idx="22">
                <c:v>-4.9707865342497829E-3</c:v>
              </c:pt>
              <c:pt idx="23">
                <c:v>-1.5647406107746064E-4</c:v>
              </c:pt>
              <c:pt idx="24">
                <c:v>-7.1343634626828132E-4</c:v>
              </c:pt>
              <c:pt idx="25">
                <c:v>2.155939262593165E-3</c:v>
              </c:pt>
              <c:pt idx="26">
                <c:v>1.5850962843978779E-2</c:v>
              </c:pt>
              <c:pt idx="27">
                <c:v>1.3386071316199377E-2</c:v>
              </c:pt>
              <c:pt idx="28">
                <c:v>1.3491307041840627E-2</c:v>
              </c:pt>
              <c:pt idx="29">
                <c:v>6.7859847389627245E-3</c:v>
              </c:pt>
              <c:pt idx="30">
                <c:v>3.4241912246216087E-3</c:v>
              </c:pt>
              <c:pt idx="31">
                <c:v>9.2825249885208905E-4</c:v>
              </c:pt>
              <c:pt idx="32">
                <c:v>3.9657763496506963E-3</c:v>
              </c:pt>
              <c:pt idx="33">
                <c:v>-4.8506997991353272E-4</c:v>
              </c:pt>
              <c:pt idx="34">
                <c:v>-1.497236241120845E-2</c:v>
              </c:pt>
              <c:pt idx="35">
                <c:v>-1.0287923109717666E-2</c:v>
              </c:pt>
              <c:pt idx="36">
                <c:v>-8.6373345227912061E-3</c:v>
              </c:pt>
              <c:pt idx="37">
                <c:v>-7.1216241456568243E-3</c:v>
              </c:pt>
              <c:pt idx="38">
                <c:v>-9.4302921905182295E-3</c:v>
              </c:pt>
              <c:pt idx="39">
                <c:v>-1.1683281653353738E-2</c:v>
              </c:pt>
              <c:pt idx="40">
                <c:v>-7.6156590803293511E-3</c:v>
              </c:pt>
              <c:pt idx="41">
                <c:v>-2.4876207878280964E-3</c:v>
              </c:pt>
              <c:pt idx="42">
                <c:v>-5.4969404785272973E-3</c:v>
              </c:pt>
            </c:numLit>
          </c:val>
          <c:smooth val="0"/>
          <c:extLst xmlns:c16r2="http://schemas.microsoft.com/office/drawing/2015/06/chart">
            <c:ext xmlns:c16="http://schemas.microsoft.com/office/drawing/2014/chart" uri="{C3380CC4-5D6E-409C-BE32-E72D297353CC}">
              <c16:uniqueId val="{00000002-B083-4F5B-9EB3-465F1B45FFD8}"/>
            </c:ext>
          </c:extLst>
        </c:ser>
        <c:dLbls>
          <c:showLegendKey val="0"/>
          <c:showVal val="0"/>
          <c:showCatName val="0"/>
          <c:showSerName val="0"/>
          <c:showPercent val="0"/>
          <c:showBubbleSize val="0"/>
        </c:dLbls>
        <c:marker val="1"/>
        <c:smooth val="0"/>
        <c:axId val="-924808640"/>
        <c:axId val="-924801024"/>
      </c:lineChart>
      <c:catAx>
        <c:axId val="-92480864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low"/>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01024"/>
        <c:crossesAt val="0"/>
        <c:auto val="1"/>
        <c:lblAlgn val="ctr"/>
        <c:lblOffset val="100"/>
        <c:tickLblSkip val="5"/>
        <c:tickMarkSkip val="5"/>
        <c:noMultiLvlLbl val="0"/>
      </c:catAx>
      <c:valAx>
        <c:axId val="-92480102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4808640"/>
        <c:crosses val="autoZero"/>
        <c:crossBetween val="midCat"/>
      </c:valAx>
      <c:spPr>
        <a:solidFill>
          <a:srgbClr val="FFFFFF"/>
        </a:solidFill>
        <a:ln w="3175">
          <a:solidFill>
            <a:srgbClr val="000000"/>
          </a:solidFill>
          <a:prstDash val="solid"/>
        </a:ln>
      </c:spPr>
    </c:plotArea>
    <c:legend>
      <c:legendPos val="l"/>
      <c:layout>
        <c:manualLayout>
          <c:xMode val="edge"/>
          <c:yMode val="edge"/>
          <c:x val="0.45326477486117717"/>
          <c:y val="0.39359909164959406"/>
          <c:w val="0.21701048144843962"/>
          <c:h val="0.2261495765110067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700" b="1" i="0" u="none" strike="noStrike" baseline="0">
                <a:solidFill>
                  <a:srgbClr val="000000"/>
                </a:solidFill>
                <a:latin typeface="Arial"/>
                <a:ea typeface="Arial"/>
                <a:cs typeface="Arial"/>
              </a:defRPr>
            </a:pPr>
            <a:r>
              <a:rPr lang="fr-FR" sz="1700"/>
              <a:t>Figure 15. Flow returns by wealth group (before all taxes)</a:t>
            </a:r>
          </a:p>
        </c:rich>
      </c:tx>
      <c:layout>
        <c:manualLayout>
          <c:xMode val="edge"/>
          <c:yMode val="edge"/>
          <c:x val="0.18353600196527159"/>
          <c:y val="1.6503119270895155E-4"/>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c:v>
          </c:tx>
          <c:marker>
            <c:symbol val="square"/>
            <c:size val="5"/>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5"/>
              <c:pt idx="0">
                <c:v>8.7279245257377625E-2</c:v>
              </c:pt>
              <c:pt idx="1">
                <c:v>8.8863424956798553E-2</c:v>
              </c:pt>
              <c:pt idx="2">
                <c:v>8.5834242403507233E-2</c:v>
              </c:pt>
              <c:pt idx="3">
                <c:v>8.8285930454730988E-2</c:v>
              </c:pt>
              <c:pt idx="4">
                <c:v>9.3651860952377319E-2</c:v>
              </c:pt>
              <c:pt idx="5">
                <c:v>7.4949659407138824E-2</c:v>
              </c:pt>
              <c:pt idx="6">
                <c:v>7.5191400945186615E-2</c:v>
              </c:pt>
              <c:pt idx="7">
                <c:v>7.6623149216175079E-2</c:v>
              </c:pt>
              <c:pt idx="8">
                <c:v>7.3048807680606842E-2</c:v>
              </c:pt>
              <c:pt idx="9">
                <c:v>7.4065454304218292E-2</c:v>
              </c:pt>
              <c:pt idx="10">
                <c:v>7.1456320583820343E-2</c:v>
              </c:pt>
              <c:pt idx="11">
                <c:v>7.3478914797306061E-2</c:v>
              </c:pt>
              <c:pt idx="12">
                <c:v>7.1311786770820618E-2</c:v>
              </c:pt>
              <c:pt idx="13">
                <c:v>7.2542279958724976E-2</c:v>
              </c:pt>
              <c:pt idx="14">
                <c:v>7.6640360057353973E-2</c:v>
              </c:pt>
              <c:pt idx="15">
                <c:v>8.1153295934200287E-2</c:v>
              </c:pt>
              <c:pt idx="16">
                <c:v>8.8660091161727905E-2</c:v>
              </c:pt>
              <c:pt idx="17">
                <c:v>9.6178866922855377E-2</c:v>
              </c:pt>
              <c:pt idx="18">
                <c:v>9.7105123102664948E-2</c:v>
              </c:pt>
              <c:pt idx="19">
                <c:v>0.10052816569805145</c:v>
              </c:pt>
              <c:pt idx="20">
                <c:v>0.10130443423986435</c:v>
              </c:pt>
              <c:pt idx="21">
                <c:v>9.908420592546463E-2</c:v>
              </c:pt>
              <c:pt idx="22">
                <c:v>0.10191459953784943</c:v>
              </c:pt>
              <c:pt idx="23">
                <c:v>9.8197191953659058E-2</c:v>
              </c:pt>
              <c:pt idx="24">
                <c:v>0.10121467709541321</c:v>
              </c:pt>
              <c:pt idx="25">
                <c:v>0.10305892676115036</c:v>
              </c:pt>
              <c:pt idx="26">
                <c:v>9.9108152091503143E-2</c:v>
              </c:pt>
              <c:pt idx="27">
                <c:v>9.6741825342178345E-2</c:v>
              </c:pt>
              <c:pt idx="28">
                <c:v>9.3987815082073212E-2</c:v>
              </c:pt>
              <c:pt idx="29">
                <c:v>8.2222729921340942E-2</c:v>
              </c:pt>
              <c:pt idx="30">
                <c:v>8.0414891242980957E-2</c:v>
              </c:pt>
              <c:pt idx="31">
                <c:v>8.2798801362514496E-2</c:v>
              </c:pt>
              <c:pt idx="32">
                <c:v>7.9131178557872772E-2</c:v>
              </c:pt>
              <c:pt idx="33">
                <c:v>7.6999031007289886E-2</c:v>
              </c:pt>
              <c:pt idx="34">
                <c:v>7.5211986899375916E-2</c:v>
              </c:pt>
              <c:pt idx="35">
                <c:v>7.0298753678798676E-2</c:v>
              </c:pt>
              <c:pt idx="36">
                <c:v>6.5660752356052399E-2</c:v>
              </c:pt>
              <c:pt idx="37">
                <c:v>6.6242828965187073E-2</c:v>
              </c:pt>
              <c:pt idx="38">
                <c:v>6.9583617150783539E-2</c:v>
              </c:pt>
              <c:pt idx="39">
                <c:v>5.9344053268432617E-2</c:v>
              </c:pt>
              <c:pt idx="40">
                <c:v>6.0227066278457642E-2</c:v>
              </c:pt>
              <c:pt idx="41">
                <c:v>6.2200099229812622E-2</c:v>
              </c:pt>
              <c:pt idx="42">
                <c:v>5.4939910769462585E-2</c:v>
              </c:pt>
              <c:pt idx="43">
                <c:v>5.2505746483802795E-2</c:v>
              </c:pt>
              <c:pt idx="44">
                <c:v>5.1654618233442307E-2</c:v>
              </c:pt>
            </c:numLit>
          </c:val>
          <c:smooth val="0"/>
          <c:extLst xmlns:c16r2="http://schemas.microsoft.com/office/drawing/2015/06/chart">
            <c:ext xmlns:c16="http://schemas.microsoft.com/office/drawing/2014/chart" uri="{C3380CC4-5D6E-409C-BE32-E72D297353CC}">
              <c16:uniqueId val="{00000000-DA44-426F-A115-0DB5DCEAAC86}"/>
            </c:ext>
          </c:extLst>
        </c:ser>
        <c:ser>
          <c:idx val="0"/>
          <c:order val="1"/>
          <c:tx>
            <c:v>Top 10-1%</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5"/>
              <c:pt idx="0">
                <c:v>6.4252778887748718E-2</c:v>
              </c:pt>
              <c:pt idx="1">
                <c:v>6.4952962100505829E-2</c:v>
              </c:pt>
              <c:pt idx="2">
                <c:v>6.412515789270401E-2</c:v>
              </c:pt>
              <c:pt idx="3">
                <c:v>6.504184752702713E-2</c:v>
              </c:pt>
              <c:pt idx="4">
                <c:v>6.5786048769950867E-2</c:v>
              </c:pt>
              <c:pt idx="5">
                <c:v>5.6333344429731369E-2</c:v>
              </c:pt>
              <c:pt idx="6">
                <c:v>5.6036412715911865E-2</c:v>
              </c:pt>
              <c:pt idx="7">
                <c:v>5.5965129286050797E-2</c:v>
              </c:pt>
              <c:pt idx="8">
                <c:v>5.5014122277498245E-2</c:v>
              </c:pt>
              <c:pt idx="9">
                <c:v>5.4987125098705292E-2</c:v>
              </c:pt>
              <c:pt idx="10">
                <c:v>5.325726792216301E-2</c:v>
              </c:pt>
              <c:pt idx="11">
                <c:v>5.4474886506795883E-2</c:v>
              </c:pt>
              <c:pt idx="12">
                <c:v>5.46070896089077E-2</c:v>
              </c:pt>
              <c:pt idx="13">
                <c:v>5.6848049163818359E-2</c:v>
              </c:pt>
              <c:pt idx="14">
                <c:v>6.0876812785863876E-2</c:v>
              </c:pt>
              <c:pt idx="15">
                <c:v>6.6435575485229492E-2</c:v>
              </c:pt>
              <c:pt idx="16">
                <c:v>7.4515298008918762E-2</c:v>
              </c:pt>
              <c:pt idx="17">
                <c:v>7.8183509409427643E-2</c:v>
              </c:pt>
              <c:pt idx="18">
                <c:v>8.4716036915779114E-2</c:v>
              </c:pt>
              <c:pt idx="19">
                <c:v>8.6674220860004425E-2</c:v>
              </c:pt>
              <c:pt idx="20">
                <c:v>8.3845697343349457E-2</c:v>
              </c:pt>
              <c:pt idx="21">
                <c:v>7.9374998807907104E-2</c:v>
              </c:pt>
              <c:pt idx="22">
                <c:v>8.0590836703777313E-2</c:v>
              </c:pt>
              <c:pt idx="23">
                <c:v>7.7489264309406281E-2</c:v>
              </c:pt>
              <c:pt idx="24">
                <c:v>7.8415125608444214E-2</c:v>
              </c:pt>
              <c:pt idx="25">
                <c:v>7.7552169561386108E-2</c:v>
              </c:pt>
              <c:pt idx="26">
                <c:v>7.607278972864151E-2</c:v>
              </c:pt>
              <c:pt idx="27">
                <c:v>7.6885879039764404E-2</c:v>
              </c:pt>
              <c:pt idx="28">
                <c:v>7.583945244550705E-2</c:v>
              </c:pt>
              <c:pt idx="29">
                <c:v>7.1434535086154938E-2</c:v>
              </c:pt>
              <c:pt idx="30">
                <c:v>6.8314611911773682E-2</c:v>
              </c:pt>
              <c:pt idx="31">
                <c:v>6.5825439989566803E-2</c:v>
              </c:pt>
              <c:pt idx="32">
                <c:v>6.0303959995508194E-2</c:v>
              </c:pt>
              <c:pt idx="33">
                <c:v>5.6134261190891266E-2</c:v>
              </c:pt>
              <c:pt idx="34">
                <c:v>5.2593961358070374E-2</c:v>
              </c:pt>
              <c:pt idx="35">
                <c:v>4.7354575246572495E-2</c:v>
              </c:pt>
              <c:pt idx="36">
                <c:v>4.5303236693143845E-2</c:v>
              </c:pt>
              <c:pt idx="37">
                <c:v>4.5644156634807587E-2</c:v>
              </c:pt>
              <c:pt idx="38">
                <c:v>4.6060305088758469E-2</c:v>
              </c:pt>
              <c:pt idx="39">
                <c:v>3.9741173386573792E-2</c:v>
              </c:pt>
              <c:pt idx="40">
                <c:v>3.9030622690916061E-2</c:v>
              </c:pt>
              <c:pt idx="41">
                <c:v>3.8194980472326279E-2</c:v>
              </c:pt>
              <c:pt idx="42">
                <c:v>3.5621345043182373E-2</c:v>
              </c:pt>
              <c:pt idx="43">
                <c:v>3.5536721348762512E-2</c:v>
              </c:pt>
              <c:pt idx="44">
                <c:v>3.4921988844871521E-2</c:v>
              </c:pt>
            </c:numLit>
          </c:val>
          <c:smooth val="1"/>
          <c:extLst xmlns:c16r2="http://schemas.microsoft.com/office/drawing/2015/06/chart">
            <c:ext xmlns:c16="http://schemas.microsoft.com/office/drawing/2014/chart" uri="{C3380CC4-5D6E-409C-BE32-E72D297353CC}">
              <c16:uniqueId val="{00000001-DA44-426F-A115-0DB5DCEAAC86}"/>
            </c:ext>
          </c:extLst>
        </c:ser>
        <c:ser>
          <c:idx val="2"/>
          <c:order val="2"/>
          <c:tx>
            <c:v>Middle 40%</c:v>
          </c:tx>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Lit>
              <c:formatCode>General</c:formatCode>
              <c:ptCount val="45"/>
              <c:pt idx="0">
                <c:v>4.9030769616365433E-2</c:v>
              </c:pt>
              <c:pt idx="1">
                <c:v>4.9170322716236115E-2</c:v>
              </c:pt>
              <c:pt idx="2">
                <c:v>4.7840908169746399E-2</c:v>
              </c:pt>
              <c:pt idx="3">
                <c:v>4.6687949448823929E-2</c:v>
              </c:pt>
              <c:pt idx="4">
                <c:v>4.3293189257383347E-2</c:v>
              </c:pt>
              <c:pt idx="5">
                <c:v>4.0117070078849792E-2</c:v>
              </c:pt>
              <c:pt idx="6">
                <c:v>3.926347941160202E-2</c:v>
              </c:pt>
              <c:pt idx="7">
                <c:v>3.8102801889181137E-2</c:v>
              </c:pt>
              <c:pt idx="8">
                <c:v>3.9130061864852905E-2</c:v>
              </c:pt>
              <c:pt idx="9">
                <c:v>3.7803370505571365E-2</c:v>
              </c:pt>
              <c:pt idx="10">
                <c:v>3.4560531377792358E-2</c:v>
              </c:pt>
              <c:pt idx="11">
                <c:v>3.632185235619545E-2</c:v>
              </c:pt>
              <c:pt idx="12">
                <c:v>3.6334279924631119E-2</c:v>
              </c:pt>
              <c:pt idx="13">
                <c:v>3.9243742823600769E-2</c:v>
              </c:pt>
              <c:pt idx="14">
                <c:v>4.3643902987241745E-2</c:v>
              </c:pt>
              <c:pt idx="15">
                <c:v>4.7716733068227768E-2</c:v>
              </c:pt>
              <c:pt idx="16">
                <c:v>5.2831962704658508E-2</c:v>
              </c:pt>
              <c:pt idx="17">
                <c:v>5.4430846124887466E-2</c:v>
              </c:pt>
              <c:pt idx="18">
                <c:v>5.9330590069293976E-2</c:v>
              </c:pt>
              <c:pt idx="19">
                <c:v>6.0177009552717209E-2</c:v>
              </c:pt>
              <c:pt idx="20">
                <c:v>5.8153096586465836E-2</c:v>
              </c:pt>
              <c:pt idx="21">
                <c:v>5.714859813451767E-2</c:v>
              </c:pt>
              <c:pt idx="22">
                <c:v>6.1263181269168854E-2</c:v>
              </c:pt>
              <c:pt idx="23">
                <c:v>6.2879480421543121E-2</c:v>
              </c:pt>
              <c:pt idx="24">
                <c:v>6.473299115896225E-2</c:v>
              </c:pt>
              <c:pt idx="25">
                <c:v>6.4665600657463074E-2</c:v>
              </c:pt>
              <c:pt idx="26">
                <c:v>6.4172744750976563E-2</c:v>
              </c:pt>
              <c:pt idx="27">
                <c:v>6.6595129668712616E-2</c:v>
              </c:pt>
              <c:pt idx="28">
                <c:v>6.5541669726371765E-2</c:v>
              </c:pt>
              <c:pt idx="29">
                <c:v>6.3106507062911987E-2</c:v>
              </c:pt>
              <c:pt idx="30">
                <c:v>5.9945091605186462E-2</c:v>
              </c:pt>
              <c:pt idx="31">
                <c:v>5.640856921672821E-2</c:v>
              </c:pt>
              <c:pt idx="32">
                <c:v>5.0315193831920624E-2</c:v>
              </c:pt>
              <c:pt idx="33">
                <c:v>4.6049546450376511E-2</c:v>
              </c:pt>
              <c:pt idx="34">
                <c:v>4.1956629604101181E-2</c:v>
              </c:pt>
              <c:pt idx="35">
                <c:v>3.7051286548376083E-2</c:v>
              </c:pt>
              <c:pt idx="36">
                <c:v>3.4275379031896591E-2</c:v>
              </c:pt>
              <c:pt idx="37">
                <c:v>3.2564099878072739E-2</c:v>
              </c:pt>
              <c:pt idx="38">
                <c:v>3.2102450728416443E-2</c:v>
              </c:pt>
              <c:pt idx="39">
                <c:v>2.9512658715248108E-2</c:v>
              </c:pt>
              <c:pt idx="40">
                <c:v>2.8728144243359566E-2</c:v>
              </c:pt>
              <c:pt idx="41">
                <c:v>2.750278078019619E-2</c:v>
              </c:pt>
              <c:pt idx="42">
                <c:v>2.66609787940979E-2</c:v>
              </c:pt>
              <c:pt idx="43">
                <c:v>2.7248017489910126E-2</c:v>
              </c:pt>
              <c:pt idx="44">
                <c:v>2.7224315330386162E-2</c:v>
              </c:pt>
            </c:numLit>
          </c:val>
          <c:smooth val="0"/>
          <c:extLst xmlns:c16r2="http://schemas.microsoft.com/office/drawing/2015/06/chart">
            <c:ext xmlns:c16="http://schemas.microsoft.com/office/drawing/2014/chart" uri="{C3380CC4-5D6E-409C-BE32-E72D297353CC}">
              <c16:uniqueId val="{00000002-DA44-426F-A115-0DB5DCEAAC86}"/>
            </c:ext>
          </c:extLst>
        </c:ser>
        <c:dLbls>
          <c:showLegendKey val="0"/>
          <c:showVal val="0"/>
          <c:showCatName val="0"/>
          <c:showSerName val="0"/>
          <c:showPercent val="0"/>
          <c:showBubbleSize val="0"/>
        </c:dLbls>
        <c:marker val="1"/>
        <c:smooth val="0"/>
        <c:axId val="-873895424"/>
        <c:axId val="-873899232"/>
      </c:lineChart>
      <c:catAx>
        <c:axId val="-87389542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899232"/>
        <c:crossesAt val="0"/>
        <c:auto val="1"/>
        <c:lblAlgn val="ctr"/>
        <c:lblOffset val="100"/>
        <c:tickLblSkip val="5"/>
        <c:tickMarkSkip val="5"/>
        <c:noMultiLvlLbl val="0"/>
      </c:catAx>
      <c:valAx>
        <c:axId val="-873899232"/>
        <c:scaling>
          <c:orientation val="minMax"/>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895424"/>
        <c:crosses val="autoZero"/>
        <c:crossBetween val="midCat"/>
      </c:valAx>
      <c:spPr>
        <a:solidFill>
          <a:srgbClr val="FFFFFF"/>
        </a:solidFill>
        <a:ln w="3175">
          <a:solidFill>
            <a:srgbClr val="000000"/>
          </a:solidFill>
          <a:prstDash val="solid"/>
        </a:ln>
      </c:spPr>
    </c:plotArea>
    <c:legend>
      <c:legendPos val="l"/>
      <c:layout>
        <c:manualLayout>
          <c:xMode val="edge"/>
          <c:yMode val="edge"/>
          <c:x val="0.46204240846557437"/>
          <c:y val="0.65306592945474284"/>
          <c:w val="0.20545319766063722"/>
          <c:h val="0.189896826652949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16. Steady-state top 10% wealth share, 1800-2150 </a:t>
            </a:r>
            <a:r>
              <a:rPr lang="fr-FR" sz="1200" b="0" baseline="0"/>
              <a:t>(% total wealth)</a:t>
            </a:r>
          </a:p>
        </c:rich>
      </c:tx>
      <c:layout>
        <c:manualLayout>
          <c:xMode val="edge"/>
          <c:yMode val="edge"/>
          <c:x val="0.16115201520725622"/>
          <c:y val="9.9144436625018769E-6"/>
        </c:manualLayout>
      </c:layout>
      <c:overlay val="0"/>
      <c:spPr>
        <a:noFill/>
        <a:ln w="25400">
          <a:noFill/>
        </a:ln>
      </c:spPr>
    </c:title>
    <c:autoTitleDeleted val="0"/>
    <c:plotArea>
      <c:layout>
        <c:manualLayout>
          <c:layoutTarget val="inner"/>
          <c:xMode val="edge"/>
          <c:yMode val="edge"/>
          <c:x val="7.817315823835877E-2"/>
          <c:y val="5.8910388231241055E-2"/>
          <c:w val="0.90330212694985001"/>
          <c:h val="0.84968845357744904"/>
        </c:manualLayout>
      </c:layout>
      <c:lineChart>
        <c:grouping val="standard"/>
        <c:varyColors val="0"/>
        <c:ser>
          <c:idx val="0"/>
          <c:order val="0"/>
          <c:tx>
            <c:v>Observed</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DataSeries!$CL$6:$CL$356</c:f>
              <c:numCache>
                <c:formatCode>General</c:formatCode>
                <c:ptCount val="351"/>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pt idx="213">
                  <c:v>2013</c:v>
                </c:pt>
                <c:pt idx="214">
                  <c:v>2014</c:v>
                </c:pt>
                <c:pt idx="215">
                  <c:v>2015</c:v>
                </c:pt>
                <c:pt idx="216">
                  <c:v>2016</c:v>
                </c:pt>
                <c:pt idx="217">
                  <c:v>2017</c:v>
                </c:pt>
                <c:pt idx="218">
                  <c:v>2018</c:v>
                </c:pt>
                <c:pt idx="219">
                  <c:v>2019</c:v>
                </c:pt>
                <c:pt idx="220">
                  <c:v>2020</c:v>
                </c:pt>
                <c:pt idx="221">
                  <c:v>2021</c:v>
                </c:pt>
                <c:pt idx="222">
                  <c:v>2022</c:v>
                </c:pt>
                <c:pt idx="223">
                  <c:v>2023</c:v>
                </c:pt>
                <c:pt idx="224">
                  <c:v>2024</c:v>
                </c:pt>
                <c:pt idx="225">
                  <c:v>2025</c:v>
                </c:pt>
                <c:pt idx="226">
                  <c:v>2026</c:v>
                </c:pt>
                <c:pt idx="227">
                  <c:v>2027</c:v>
                </c:pt>
                <c:pt idx="228">
                  <c:v>2028</c:v>
                </c:pt>
                <c:pt idx="229">
                  <c:v>2029</c:v>
                </c:pt>
                <c:pt idx="230">
                  <c:v>2030</c:v>
                </c:pt>
                <c:pt idx="231">
                  <c:v>2031</c:v>
                </c:pt>
                <c:pt idx="232">
                  <c:v>2032</c:v>
                </c:pt>
                <c:pt idx="233">
                  <c:v>2033</c:v>
                </c:pt>
                <c:pt idx="234">
                  <c:v>2034</c:v>
                </c:pt>
                <c:pt idx="235">
                  <c:v>2035</c:v>
                </c:pt>
                <c:pt idx="236">
                  <c:v>2036</c:v>
                </c:pt>
                <c:pt idx="237">
                  <c:v>2037</c:v>
                </c:pt>
                <c:pt idx="238">
                  <c:v>2038</c:v>
                </c:pt>
                <c:pt idx="239">
                  <c:v>2039</c:v>
                </c:pt>
                <c:pt idx="240">
                  <c:v>2040</c:v>
                </c:pt>
                <c:pt idx="241">
                  <c:v>2041</c:v>
                </c:pt>
                <c:pt idx="242">
                  <c:v>2042</c:v>
                </c:pt>
                <c:pt idx="243">
                  <c:v>2043</c:v>
                </c:pt>
                <c:pt idx="244">
                  <c:v>2044</c:v>
                </c:pt>
                <c:pt idx="245">
                  <c:v>2045</c:v>
                </c:pt>
                <c:pt idx="246">
                  <c:v>2046</c:v>
                </c:pt>
                <c:pt idx="247">
                  <c:v>2047</c:v>
                </c:pt>
                <c:pt idx="248">
                  <c:v>2048</c:v>
                </c:pt>
                <c:pt idx="249">
                  <c:v>2049</c:v>
                </c:pt>
                <c:pt idx="250">
                  <c:v>2050</c:v>
                </c:pt>
                <c:pt idx="251">
                  <c:v>2051</c:v>
                </c:pt>
                <c:pt idx="252">
                  <c:v>2052</c:v>
                </c:pt>
                <c:pt idx="253">
                  <c:v>2053</c:v>
                </c:pt>
                <c:pt idx="254">
                  <c:v>2054</c:v>
                </c:pt>
                <c:pt idx="255">
                  <c:v>2055</c:v>
                </c:pt>
                <c:pt idx="256">
                  <c:v>2056</c:v>
                </c:pt>
                <c:pt idx="257">
                  <c:v>2057</c:v>
                </c:pt>
                <c:pt idx="258">
                  <c:v>2058</c:v>
                </c:pt>
                <c:pt idx="259">
                  <c:v>2059</c:v>
                </c:pt>
                <c:pt idx="260">
                  <c:v>2060</c:v>
                </c:pt>
                <c:pt idx="261">
                  <c:v>2061</c:v>
                </c:pt>
                <c:pt idx="262">
                  <c:v>2062</c:v>
                </c:pt>
                <c:pt idx="263">
                  <c:v>2063</c:v>
                </c:pt>
                <c:pt idx="264">
                  <c:v>2064</c:v>
                </c:pt>
                <c:pt idx="265">
                  <c:v>2065</c:v>
                </c:pt>
                <c:pt idx="266">
                  <c:v>2066</c:v>
                </c:pt>
                <c:pt idx="267">
                  <c:v>2067</c:v>
                </c:pt>
                <c:pt idx="268">
                  <c:v>2068</c:v>
                </c:pt>
                <c:pt idx="269">
                  <c:v>2069</c:v>
                </c:pt>
                <c:pt idx="270">
                  <c:v>2070</c:v>
                </c:pt>
                <c:pt idx="271">
                  <c:v>2071</c:v>
                </c:pt>
                <c:pt idx="272">
                  <c:v>2072</c:v>
                </c:pt>
                <c:pt idx="273">
                  <c:v>2073</c:v>
                </c:pt>
                <c:pt idx="274">
                  <c:v>2074</c:v>
                </c:pt>
                <c:pt idx="275">
                  <c:v>2075</c:v>
                </c:pt>
                <c:pt idx="276">
                  <c:v>2076</c:v>
                </c:pt>
                <c:pt idx="277">
                  <c:v>2077</c:v>
                </c:pt>
                <c:pt idx="278">
                  <c:v>2078</c:v>
                </c:pt>
                <c:pt idx="279">
                  <c:v>2079</c:v>
                </c:pt>
                <c:pt idx="280">
                  <c:v>2080</c:v>
                </c:pt>
                <c:pt idx="281">
                  <c:v>2081</c:v>
                </c:pt>
                <c:pt idx="282">
                  <c:v>2082</c:v>
                </c:pt>
                <c:pt idx="283">
                  <c:v>2083</c:v>
                </c:pt>
                <c:pt idx="284">
                  <c:v>2084</c:v>
                </c:pt>
                <c:pt idx="285">
                  <c:v>2085</c:v>
                </c:pt>
                <c:pt idx="286">
                  <c:v>2086</c:v>
                </c:pt>
                <c:pt idx="287">
                  <c:v>2087</c:v>
                </c:pt>
                <c:pt idx="288">
                  <c:v>2088</c:v>
                </c:pt>
                <c:pt idx="289">
                  <c:v>2089</c:v>
                </c:pt>
                <c:pt idx="290">
                  <c:v>2090</c:v>
                </c:pt>
                <c:pt idx="291">
                  <c:v>2091</c:v>
                </c:pt>
                <c:pt idx="292">
                  <c:v>2092</c:v>
                </c:pt>
                <c:pt idx="293">
                  <c:v>2093</c:v>
                </c:pt>
                <c:pt idx="294">
                  <c:v>2094</c:v>
                </c:pt>
                <c:pt idx="295">
                  <c:v>2095</c:v>
                </c:pt>
                <c:pt idx="296">
                  <c:v>2096</c:v>
                </c:pt>
                <c:pt idx="297">
                  <c:v>2097</c:v>
                </c:pt>
                <c:pt idx="298">
                  <c:v>2098</c:v>
                </c:pt>
                <c:pt idx="299">
                  <c:v>2099</c:v>
                </c:pt>
                <c:pt idx="300">
                  <c:v>2100</c:v>
                </c:pt>
                <c:pt idx="301">
                  <c:v>2101</c:v>
                </c:pt>
                <c:pt idx="302">
                  <c:v>2102</c:v>
                </c:pt>
                <c:pt idx="303">
                  <c:v>2103</c:v>
                </c:pt>
                <c:pt idx="304">
                  <c:v>2104</c:v>
                </c:pt>
                <c:pt idx="305">
                  <c:v>2105</c:v>
                </c:pt>
                <c:pt idx="306">
                  <c:v>2106</c:v>
                </c:pt>
                <c:pt idx="307">
                  <c:v>2107</c:v>
                </c:pt>
                <c:pt idx="308">
                  <c:v>2108</c:v>
                </c:pt>
                <c:pt idx="309">
                  <c:v>2109</c:v>
                </c:pt>
                <c:pt idx="310">
                  <c:v>2110</c:v>
                </c:pt>
                <c:pt idx="311">
                  <c:v>2111</c:v>
                </c:pt>
                <c:pt idx="312">
                  <c:v>2112</c:v>
                </c:pt>
                <c:pt idx="313">
                  <c:v>2113</c:v>
                </c:pt>
                <c:pt idx="314">
                  <c:v>2114</c:v>
                </c:pt>
                <c:pt idx="315">
                  <c:v>2115</c:v>
                </c:pt>
                <c:pt idx="316">
                  <c:v>2116</c:v>
                </c:pt>
                <c:pt idx="317">
                  <c:v>2117</c:v>
                </c:pt>
                <c:pt idx="318">
                  <c:v>2118</c:v>
                </c:pt>
                <c:pt idx="319">
                  <c:v>2119</c:v>
                </c:pt>
                <c:pt idx="320">
                  <c:v>2120</c:v>
                </c:pt>
                <c:pt idx="321">
                  <c:v>2121</c:v>
                </c:pt>
                <c:pt idx="322">
                  <c:v>2122</c:v>
                </c:pt>
                <c:pt idx="323">
                  <c:v>2123</c:v>
                </c:pt>
                <c:pt idx="324">
                  <c:v>2124</c:v>
                </c:pt>
                <c:pt idx="325">
                  <c:v>2125</c:v>
                </c:pt>
                <c:pt idx="326">
                  <c:v>2126</c:v>
                </c:pt>
                <c:pt idx="327">
                  <c:v>2127</c:v>
                </c:pt>
                <c:pt idx="328">
                  <c:v>2128</c:v>
                </c:pt>
                <c:pt idx="329">
                  <c:v>2129</c:v>
                </c:pt>
                <c:pt idx="330">
                  <c:v>2130</c:v>
                </c:pt>
                <c:pt idx="331">
                  <c:v>2131</c:v>
                </c:pt>
                <c:pt idx="332">
                  <c:v>2132</c:v>
                </c:pt>
                <c:pt idx="333">
                  <c:v>2133</c:v>
                </c:pt>
                <c:pt idx="334">
                  <c:v>2134</c:v>
                </c:pt>
                <c:pt idx="335">
                  <c:v>2135</c:v>
                </c:pt>
                <c:pt idx="336">
                  <c:v>2136</c:v>
                </c:pt>
                <c:pt idx="337">
                  <c:v>2137</c:v>
                </c:pt>
                <c:pt idx="338">
                  <c:v>2138</c:v>
                </c:pt>
                <c:pt idx="339">
                  <c:v>2139</c:v>
                </c:pt>
                <c:pt idx="340">
                  <c:v>2140</c:v>
                </c:pt>
                <c:pt idx="341">
                  <c:v>2141</c:v>
                </c:pt>
                <c:pt idx="342">
                  <c:v>2142</c:v>
                </c:pt>
                <c:pt idx="343">
                  <c:v>2143</c:v>
                </c:pt>
                <c:pt idx="344">
                  <c:v>2144</c:v>
                </c:pt>
                <c:pt idx="345">
                  <c:v>2145</c:v>
                </c:pt>
                <c:pt idx="346">
                  <c:v>2146</c:v>
                </c:pt>
                <c:pt idx="347">
                  <c:v>2147</c:v>
                </c:pt>
                <c:pt idx="348">
                  <c:v>2148</c:v>
                </c:pt>
                <c:pt idx="349">
                  <c:v>2149</c:v>
                </c:pt>
                <c:pt idx="350">
                  <c:v>2150</c:v>
                </c:pt>
              </c:numCache>
            </c:numRef>
          </c:cat>
          <c:val>
            <c:numRef>
              <c:f>DataSeries!$CM$6:$CM$356</c:f>
              <c:numCache>
                <c:formatCode>0%</c:formatCode>
                <c:ptCount val="351"/>
                <c:pt idx="0">
                  <c:v>0.79005908966064453</c:v>
                </c:pt>
                <c:pt idx="10">
                  <c:v>0.81904959678649902</c:v>
                </c:pt>
                <c:pt idx="20">
                  <c:v>0.83632642030715942</c:v>
                </c:pt>
                <c:pt idx="30">
                  <c:v>0.81190985441207886</c:v>
                </c:pt>
                <c:pt idx="40">
                  <c:v>0.83324965834617615</c:v>
                </c:pt>
                <c:pt idx="50">
                  <c:v>0.84875300526618958</c:v>
                </c:pt>
                <c:pt idx="60">
                  <c:v>0.81979820132255554</c:v>
                </c:pt>
                <c:pt idx="70">
                  <c:v>0.81761729717254639</c:v>
                </c:pt>
                <c:pt idx="80">
                  <c:v>0.82931491732597351</c:v>
                </c:pt>
                <c:pt idx="90">
                  <c:v>0.83277797698974609</c:v>
                </c:pt>
                <c:pt idx="102">
                  <c:v>0.84051698446273804</c:v>
                </c:pt>
                <c:pt idx="103">
                  <c:v>0.85063254833221436</c:v>
                </c:pt>
                <c:pt idx="104">
                  <c:v>0.85865551233291626</c:v>
                </c:pt>
                <c:pt idx="105">
                  <c:v>0.8601335883140564</c:v>
                </c:pt>
                <c:pt idx="107">
                  <c:v>0.84982436895370483</c:v>
                </c:pt>
                <c:pt idx="109">
                  <c:v>0.85104793310165405</c:v>
                </c:pt>
                <c:pt idx="110">
                  <c:v>0.84726768732070923</c:v>
                </c:pt>
                <c:pt idx="111">
                  <c:v>0.85436004400253296</c:v>
                </c:pt>
                <c:pt idx="112">
                  <c:v>0.85245281457901001</c:v>
                </c:pt>
                <c:pt idx="113">
                  <c:v>0.84903013706207275</c:v>
                </c:pt>
                <c:pt idx="114">
                  <c:v>0.84907370805740356</c:v>
                </c:pt>
                <c:pt idx="115">
                  <c:v>0.84342873096466064</c:v>
                </c:pt>
                <c:pt idx="116">
                  <c:v>0.84303665161132813</c:v>
                </c:pt>
                <c:pt idx="117">
                  <c:v>0.84225189685821533</c:v>
                </c:pt>
                <c:pt idx="118">
                  <c:v>0.8384132981300354</c:v>
                </c:pt>
                <c:pt idx="119">
                  <c:v>0.83334124088287354</c:v>
                </c:pt>
                <c:pt idx="120">
                  <c:v>0.82293212413787842</c:v>
                </c:pt>
                <c:pt idx="121">
                  <c:v>0.81569588184356689</c:v>
                </c:pt>
                <c:pt idx="122">
                  <c:v>0.80957174301147461</c:v>
                </c:pt>
                <c:pt idx="123">
                  <c:v>0.80484408140182495</c:v>
                </c:pt>
                <c:pt idx="124">
                  <c:v>0.80336010456085205</c:v>
                </c:pt>
                <c:pt idx="125">
                  <c:v>0.7868315577507019</c:v>
                </c:pt>
                <c:pt idx="126">
                  <c:v>0.78708875179290771</c:v>
                </c:pt>
                <c:pt idx="127">
                  <c:v>0.79804903268814087</c:v>
                </c:pt>
                <c:pt idx="129">
                  <c:v>0.80265682935714722</c:v>
                </c:pt>
                <c:pt idx="130">
                  <c:v>0.80225580930709839</c:v>
                </c:pt>
                <c:pt idx="131">
                  <c:v>0.78757297992706299</c:v>
                </c:pt>
                <c:pt idx="132">
                  <c:v>0.7796553373336792</c:v>
                </c:pt>
                <c:pt idx="133">
                  <c:v>0.78115522861480713</c:v>
                </c:pt>
                <c:pt idx="135">
                  <c:v>0.77223926782608032</c:v>
                </c:pt>
                <c:pt idx="136">
                  <c:v>0.76686733961105347</c:v>
                </c:pt>
                <c:pt idx="137">
                  <c:v>0.7638126015663147</c:v>
                </c:pt>
                <c:pt idx="138">
                  <c:v>0.74733394384384155</c:v>
                </c:pt>
                <c:pt idx="139">
                  <c:v>0.75572776794433594</c:v>
                </c:pt>
                <c:pt idx="140">
                  <c:v>0.72407990694046021</c:v>
                </c:pt>
                <c:pt idx="141">
                  <c:v>0.73235297203063965</c:v>
                </c:pt>
                <c:pt idx="142">
                  <c:v>0.74343866109848022</c:v>
                </c:pt>
                <c:pt idx="143">
                  <c:v>0.76392209529876709</c:v>
                </c:pt>
                <c:pt idx="144">
                  <c:v>0.75842827558517456</c:v>
                </c:pt>
                <c:pt idx="145">
                  <c:v>0.73745536804199219</c:v>
                </c:pt>
                <c:pt idx="146">
                  <c:v>0.69750392436981201</c:v>
                </c:pt>
                <c:pt idx="147">
                  <c:v>0.68819576501846313</c:v>
                </c:pt>
                <c:pt idx="148">
                  <c:v>0.69914364814758301</c:v>
                </c:pt>
                <c:pt idx="149">
                  <c:v>0.71519744396209717</c:v>
                </c:pt>
                <c:pt idx="150">
                  <c:v>0.7223966121673584</c:v>
                </c:pt>
                <c:pt idx="151">
                  <c:v>0.69978076219558716</c:v>
                </c:pt>
                <c:pt idx="152">
                  <c:v>0.72326046228408813</c:v>
                </c:pt>
                <c:pt idx="153">
                  <c:v>0.7284424901008606</c:v>
                </c:pt>
                <c:pt idx="154">
                  <c:v>0.70854228734970093</c:v>
                </c:pt>
                <c:pt idx="155">
                  <c:v>0.70573306083679199</c:v>
                </c:pt>
                <c:pt idx="156">
                  <c:v>0.69950878620147705</c:v>
                </c:pt>
                <c:pt idx="157">
                  <c:v>0.70624226331710815</c:v>
                </c:pt>
                <c:pt idx="158">
                  <c:v>0.69166213274002075</c:v>
                </c:pt>
                <c:pt idx="159">
                  <c:v>0.70720607042312622</c:v>
                </c:pt>
                <c:pt idx="160">
                  <c:v>0.71097135543823242</c:v>
                </c:pt>
                <c:pt idx="162">
                  <c:v>0.70599359273910522</c:v>
                </c:pt>
                <c:pt idx="164">
                  <c:v>0.72894287109375</c:v>
                </c:pt>
                <c:pt idx="165">
                  <c:v>0.71577024459838867</c:v>
                </c:pt>
                <c:pt idx="166">
                  <c:v>0.69428789615631104</c:v>
                </c:pt>
                <c:pt idx="167">
                  <c:v>0.67285490036010742</c:v>
                </c:pt>
                <c:pt idx="168">
                  <c:v>0.62462389469146729</c:v>
                </c:pt>
                <c:pt idx="169">
                  <c:v>0.58759456872940063</c:v>
                </c:pt>
                <c:pt idx="170">
                  <c:v>0.5816490650177002</c:v>
                </c:pt>
                <c:pt idx="171">
                  <c:v>0.57295185327529907</c:v>
                </c:pt>
                <c:pt idx="172">
                  <c:v>0.5710442066192627</c:v>
                </c:pt>
                <c:pt idx="173">
                  <c:v>0.56873625516891479</c:v>
                </c:pt>
                <c:pt idx="174">
                  <c:v>0.557384192943573</c:v>
                </c:pt>
                <c:pt idx="175">
                  <c:v>0.54928940534591675</c:v>
                </c:pt>
                <c:pt idx="176">
                  <c:v>0.54128360748291016</c:v>
                </c:pt>
                <c:pt idx="177">
                  <c:v>0.53241473436355591</c:v>
                </c:pt>
                <c:pt idx="178">
                  <c:v>0.52465575933456421</c:v>
                </c:pt>
                <c:pt idx="179">
                  <c:v>0.51912575960159302</c:v>
                </c:pt>
                <c:pt idx="180">
                  <c:v>0.51645779609680176</c:v>
                </c:pt>
                <c:pt idx="181">
                  <c:v>0.50909054279327393</c:v>
                </c:pt>
                <c:pt idx="182">
                  <c:v>0.50245386362075806</c:v>
                </c:pt>
                <c:pt idx="183">
                  <c:v>0.50010192394256592</c:v>
                </c:pt>
                <c:pt idx="184">
                  <c:v>0.49975359439849854</c:v>
                </c:pt>
                <c:pt idx="185">
                  <c:v>0.50137150287628174</c:v>
                </c:pt>
                <c:pt idx="186">
                  <c:v>0.50565809011459351</c:v>
                </c:pt>
                <c:pt idx="187">
                  <c:v>0.50498861074447632</c:v>
                </c:pt>
                <c:pt idx="188">
                  <c:v>0.50490063428878784</c:v>
                </c:pt>
                <c:pt idx="189">
                  <c:v>0.50755840539932251</c:v>
                </c:pt>
                <c:pt idx="190">
                  <c:v>0.50271713733673096</c:v>
                </c:pt>
                <c:pt idx="191">
                  <c:v>0.50654244422912598</c:v>
                </c:pt>
                <c:pt idx="192">
                  <c:v>0.51005303859710693</c:v>
                </c:pt>
                <c:pt idx="193">
                  <c:v>0.51213210821151733</c:v>
                </c:pt>
                <c:pt idx="194">
                  <c:v>0.5119936466217041</c:v>
                </c:pt>
                <c:pt idx="195">
                  <c:v>0.51116645336151123</c:v>
                </c:pt>
                <c:pt idx="196">
                  <c:v>0.5400693416595459</c:v>
                </c:pt>
                <c:pt idx="197">
                  <c:v>0.55238479375839233</c:v>
                </c:pt>
                <c:pt idx="198">
                  <c:v>0.56328427791595459</c:v>
                </c:pt>
                <c:pt idx="199">
                  <c:v>0.56875860691070557</c:v>
                </c:pt>
                <c:pt idx="200">
                  <c:v>0.57056254148483276</c:v>
                </c:pt>
                <c:pt idx="201">
                  <c:v>0.56108272075653076</c:v>
                </c:pt>
                <c:pt idx="202">
                  <c:v>0.54605692625045776</c:v>
                </c:pt>
                <c:pt idx="203">
                  <c:v>0.53840893507003784</c:v>
                </c:pt>
                <c:pt idx="204">
                  <c:v>0.52969914674758911</c:v>
                </c:pt>
                <c:pt idx="205">
                  <c:v>0.52372819185256958</c:v>
                </c:pt>
                <c:pt idx="206">
                  <c:v>0.52814656496047974</c:v>
                </c:pt>
                <c:pt idx="207">
                  <c:v>0.53588825464248657</c:v>
                </c:pt>
                <c:pt idx="208">
                  <c:v>0.53203439712524414</c:v>
                </c:pt>
                <c:pt idx="209">
                  <c:v>0.54052591323852539</c:v>
                </c:pt>
                <c:pt idx="210">
                  <c:v>0.55913639068603516</c:v>
                </c:pt>
                <c:pt idx="211">
                  <c:v>0.55074179172515869</c:v>
                </c:pt>
                <c:pt idx="212">
                  <c:v>0.54512137174606323</c:v>
                </c:pt>
                <c:pt idx="213">
                  <c:v>0.5485159158706665</c:v>
                </c:pt>
                <c:pt idx="214">
                  <c:v>0.5527646541595459</c:v>
                </c:pt>
              </c:numCache>
            </c:numRef>
          </c:val>
          <c:smooth val="1"/>
          <c:extLst xmlns:c16r2="http://schemas.microsoft.com/office/drawing/2015/06/chart">
            <c:ext xmlns:c16="http://schemas.microsoft.com/office/drawing/2014/chart" uri="{C3380CC4-5D6E-409C-BE32-E72D297353CC}">
              <c16:uniqueId val="{00000000-1024-4C55-86E2-C37144B7F898}"/>
            </c:ext>
          </c:extLst>
        </c:ser>
        <c:ser>
          <c:idx val="1"/>
          <c:order val="1"/>
          <c:tx>
            <c:v>1970-1984 dynamic</c:v>
          </c:tx>
          <c:val>
            <c:numRef>
              <c:f>DataSeries!$CN$6:$CN$356</c:f>
              <c:numCache>
                <c:formatCode>General</c:formatCode>
                <c:ptCount val="351"/>
                <c:pt idx="184" formatCode="0.0%">
                  <c:v>0.49975359439849854</c:v>
                </c:pt>
                <c:pt idx="190" formatCode="0.0%">
                  <c:v>0.48826405789530747</c:v>
                </c:pt>
                <c:pt idx="195" formatCode="0.0%">
                  <c:v>0.48115859688730117</c:v>
                </c:pt>
                <c:pt idx="200" formatCode="0.0%">
                  <c:v>0.4756985262171417</c:v>
                </c:pt>
                <c:pt idx="205" formatCode="0.0%">
                  <c:v>0.47149469889000567</c:v>
                </c:pt>
                <c:pt idx="210" formatCode="0.0%">
                  <c:v>0.46826410503126753</c:v>
                </c:pt>
                <c:pt idx="215" formatCode="0.0%">
                  <c:v>0.46579614932672603</c:v>
                </c:pt>
                <c:pt idx="220" formatCode="0.0%">
                  <c:v>0.46393106904518466</c:v>
                </c:pt>
                <c:pt idx="225" formatCode="0.0%">
                  <c:v>0.4625456748870273</c:v>
                </c:pt>
                <c:pt idx="230" formatCode="0.0%">
                  <c:v>0.46154366454215529</c:v>
                </c:pt>
                <c:pt idx="235" formatCode="0.0%">
                  <c:v>0.46084887919359074</c:v>
                </c:pt>
                <c:pt idx="240" formatCode="0.0%">
                  <c:v>0.460400505106628</c:v>
                </c:pt>
                <c:pt idx="245" formatCode="0.0%">
                  <c:v>0.46014959155573704</c:v>
                </c:pt>
                <c:pt idx="250" formatCode="0.0%">
                  <c:v>0.46005647870757954</c:v>
                </c:pt>
                <c:pt idx="255" formatCode="0.0%">
                  <c:v>0.4600888667598535</c:v>
                </c:pt>
                <c:pt idx="260" formatCode="0.0%">
                  <c:v>0.46022034499504239</c:v>
                </c:pt>
                <c:pt idx="265" formatCode="0.0%">
                  <c:v>0.46042925607037377</c:v>
                </c:pt>
                <c:pt idx="270" formatCode="0.0%">
                  <c:v>0.46069780835443203</c:v>
                </c:pt>
                <c:pt idx="275" formatCode="0.0%">
                  <c:v>0.46101137437618311</c:v>
                </c:pt>
                <c:pt idx="280" formatCode="0.0%">
                  <c:v>0.46135793074852716</c:v>
                </c:pt>
                <c:pt idx="285" formatCode="0.0%">
                  <c:v>0.46172760695464349</c:v>
                </c:pt>
                <c:pt idx="290" formatCode="0.0%">
                  <c:v>0.46211231886490023</c:v>
                </c:pt>
                <c:pt idx="295" formatCode="0.0%">
                  <c:v>0.46250546890917671</c:v>
                </c:pt>
                <c:pt idx="300" formatCode="0.0%">
                  <c:v>0.46290169920921964</c:v>
                </c:pt>
                <c:pt idx="305" formatCode="0.0%">
                  <c:v>0.46329668717925337</c:v>
                </c:pt>
                <c:pt idx="310" formatCode="0.0%">
                  <c:v>0.463686975472201</c:v>
                </c:pt>
                <c:pt idx="315" formatCode="0.0%">
                  <c:v>0.46406982991938295</c:v>
                </c:pt>
                <c:pt idx="320" formatCode="0.0%">
                  <c:v>0.46444312044820374</c:v>
                </c:pt>
                <c:pt idx="325" formatCode="0.0%">
                  <c:v>0.46480522098141069</c:v>
                </c:pt>
                <c:pt idx="330" formatCode="0.0%">
                  <c:v>0.46515492510591416</c:v>
                </c:pt>
                <c:pt idx="335" formatCode="0.0%">
                  <c:v>0.46549137490861392</c:v>
                </c:pt>
                <c:pt idx="340" formatCode="0.0%">
                  <c:v>0.46581400085451125</c:v>
                </c:pt>
                <c:pt idx="345" formatCode="0.0%">
                  <c:v>0.46612247096034354</c:v>
                </c:pt>
                <c:pt idx="350" formatCode="0.0%">
                  <c:v>0.46641664781851305</c:v>
                </c:pt>
              </c:numCache>
            </c:numRef>
          </c:val>
          <c:smooth val="0"/>
          <c:extLst xmlns:c16r2="http://schemas.microsoft.com/office/drawing/2015/06/chart">
            <c:ext xmlns:c16="http://schemas.microsoft.com/office/drawing/2014/chart" uri="{C3380CC4-5D6E-409C-BE32-E72D297353CC}">
              <c16:uniqueId val="{00000001-1024-4C55-86E2-C37144B7F898}"/>
            </c:ext>
          </c:extLst>
        </c:ser>
        <c:ser>
          <c:idx val="2"/>
          <c:order val="2"/>
          <c:tx>
            <c:v>1984-2012 dynamic</c:v>
          </c:tx>
          <c:val>
            <c:numRef>
              <c:f>DataSeries!$CO$6:$CO$356</c:f>
              <c:numCache>
                <c:formatCode>General</c:formatCode>
                <c:ptCount val="351"/>
                <c:pt idx="214" formatCode="0.0%">
                  <c:v>0.5527646541595459</c:v>
                </c:pt>
                <c:pt idx="220" formatCode="0.0%">
                  <c:v>0.57835262881637828</c:v>
                </c:pt>
                <c:pt idx="225" formatCode="0.0%">
                  <c:v>0.59335165606451157</c:v>
                </c:pt>
                <c:pt idx="230" formatCode="0.0%">
                  <c:v>0.60758184965671502</c:v>
                </c:pt>
                <c:pt idx="235" formatCode="0.0%">
                  <c:v>0.62104802226009259</c:v>
                </c:pt>
                <c:pt idx="240" formatCode="0.0%">
                  <c:v>0.63376135044274429</c:v>
                </c:pt>
                <c:pt idx="245" formatCode="0.0%">
                  <c:v>0.64573834343032233</c:v>
                </c:pt>
                <c:pt idx="250" formatCode="0.0%">
                  <c:v>0.65699986265925758</c:v>
                </c:pt>
                <c:pt idx="255" formatCode="0.0%">
                  <c:v>0.66757021158877272</c:v>
                </c:pt>
                <c:pt idx="260" formatCode="0.0%">
                  <c:v>0.67747630840265305</c:v>
                </c:pt>
                <c:pt idx="265" formatCode="0.0%">
                  <c:v>0.68674694842617068</c:v>
                </c:pt>
                <c:pt idx="270" formatCode="0.0%">
                  <c:v>0.69541215836844106</c:v>
                </c:pt>
                <c:pt idx="275" formatCode="0.0%">
                  <c:v>0.70350264084787917</c:v>
                </c:pt>
                <c:pt idx="280" formatCode="0.0%">
                  <c:v>0.71104930497857288</c:v>
                </c:pt>
                <c:pt idx="285" formatCode="0.0%">
                  <c:v>0.71808287696289574</c:v>
                </c:pt>
                <c:pt idx="290" formatCode="0.0%">
                  <c:v>0.72463358351004847</c:v>
                </c:pt>
                <c:pt idx="295" formatCode="0.0%">
                  <c:v>0.73073090034075427</c:v>
                </c:pt>
                <c:pt idx="300" formatCode="0.0%">
                  <c:v>0.73640335791390088</c:v>
                </c:pt>
                <c:pt idx="305" formatCode="0.0%">
                  <c:v>0.74167839670572866</c:v>
                </c:pt>
                <c:pt idx="310" formatCode="0.0%">
                  <c:v>0.74658226478813194</c:v>
                </c:pt>
                <c:pt idx="315" formatCode="0.0%">
                  <c:v>0.75113995100999809</c:v>
                </c:pt>
                <c:pt idx="320" formatCode="0.0%">
                  <c:v>0.75537514772145675</c:v>
                </c:pt>
                <c:pt idx="325" formatCode="0.0%">
                  <c:v>0.75931023764796612</c:v>
                </c:pt>
                <c:pt idx="330" formatCode="0.0%">
                  <c:v>0.762966300184718</c:v>
                </c:pt>
                <c:pt idx="335" formatCode="0.0%">
                  <c:v>0.76636313301796799</c:v>
                </c:pt>
                <c:pt idx="340" formatCode="0.0%">
                  <c:v>0.7695192855731231</c:v>
                </c:pt>
                <c:pt idx="345" formatCode="0.0%">
                  <c:v>0.77245210133076847</c:v>
                </c:pt>
                <c:pt idx="350" formatCode="0.0%">
                  <c:v>0.77517776653718085</c:v>
                </c:pt>
              </c:numCache>
            </c:numRef>
          </c:val>
          <c:smooth val="0"/>
          <c:extLst xmlns:c16r2="http://schemas.microsoft.com/office/drawing/2015/06/chart">
            <c:ext xmlns:c16="http://schemas.microsoft.com/office/drawing/2014/chart" uri="{C3380CC4-5D6E-409C-BE32-E72D297353CC}">
              <c16:uniqueId val="{00000002-1024-4C55-86E2-C37144B7F898}"/>
            </c:ext>
          </c:extLst>
        </c:ser>
        <c:dLbls>
          <c:showLegendKey val="0"/>
          <c:showVal val="0"/>
          <c:showCatName val="0"/>
          <c:showSerName val="0"/>
          <c:showPercent val="0"/>
          <c:showBubbleSize val="0"/>
        </c:dLbls>
        <c:marker val="1"/>
        <c:smooth val="0"/>
        <c:axId val="-873900864"/>
        <c:axId val="-873898144"/>
      </c:lineChart>
      <c:catAx>
        <c:axId val="-873900864"/>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898144"/>
        <c:crossesAt val="0"/>
        <c:auto val="1"/>
        <c:lblAlgn val="ctr"/>
        <c:lblOffset val="100"/>
        <c:tickLblSkip val="50"/>
        <c:tickMarkSkip val="10"/>
        <c:noMultiLvlLbl val="0"/>
      </c:catAx>
      <c:valAx>
        <c:axId val="-873898144"/>
        <c:scaling>
          <c:orientation val="minMax"/>
          <c:max val="1"/>
          <c:min val="0.30000000000000004"/>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900864"/>
        <c:crosses val="autoZero"/>
        <c:crossBetween val="midCat"/>
        <c:majorUnit val="0.1"/>
        <c:minorUnit val="1E-3"/>
      </c:valAx>
      <c:spPr>
        <a:noFill/>
        <a:ln w="25400">
          <a:noFill/>
        </a:ln>
      </c:spPr>
    </c:plotArea>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17. Wealth concentration: France, US, UK 1900-2014 </a:t>
            </a:r>
            <a:r>
              <a:rPr lang="fr-FR" sz="1050" b="0" baseline="0"/>
              <a:t>(wealth shares, %)</a:t>
            </a:r>
          </a:p>
        </c:rich>
      </c:tx>
      <c:layout>
        <c:manualLayout>
          <c:xMode val="edge"/>
          <c:yMode val="edge"/>
          <c:x val="0.11837876665000642"/>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0"/>
          <c:order val="0"/>
          <c:tx>
            <c:v>Top 10% (France)</c:v>
          </c:tx>
          <c:spPr>
            <a:ln w="28575">
              <a:solidFill>
                <a:schemeClr val="accent1"/>
              </a:solidFill>
              <a:prstDash val="solid"/>
            </a:ln>
          </c:spPr>
          <c:marker>
            <c:symbol val="triangle"/>
            <c:size val="7"/>
            <c:spPr>
              <a:solidFill>
                <a:schemeClr val="accent1"/>
              </a:solidFill>
              <a:ln w="12700">
                <a:solidFill>
                  <a:schemeClr val="accent1"/>
                </a:solidFill>
                <a:prstDash val="solid"/>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DataSeries!$G$106:$G$220</c:f>
              <c:numCache>
                <c:formatCode>0%</c:formatCode>
                <c:ptCount val="115"/>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1"/>
          <c:extLst xmlns:c16r2="http://schemas.microsoft.com/office/drawing/2015/06/chart">
            <c:ext xmlns:c16="http://schemas.microsoft.com/office/drawing/2014/chart" uri="{C3380CC4-5D6E-409C-BE32-E72D297353CC}">
              <c16:uniqueId val="{00000001-33BA-4047-A62F-AD25215EF791}"/>
            </c:ext>
          </c:extLst>
        </c:ser>
        <c:ser>
          <c:idx val="3"/>
          <c:order val="1"/>
          <c:tx>
            <c:v>Top 1% (France)</c:v>
          </c:tx>
          <c:spPr>
            <a:ln>
              <a:solidFill>
                <a:schemeClr val="accent1"/>
              </a:solidFill>
            </a:ln>
          </c:spPr>
          <c:marker>
            <c:symbol val="circle"/>
            <c:size val="7"/>
            <c:spPr>
              <a:solidFill>
                <a:schemeClr val="accent1"/>
              </a:solidFill>
              <a:ln>
                <a:solidFill>
                  <a:schemeClr val="accent1"/>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DataSeries!$H$106:$H$220</c:f>
              <c:numCache>
                <c:formatCode>0%</c:formatCode>
                <c:ptCount val="115"/>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3-33BA-4047-A62F-AD25215EF791}"/>
            </c:ext>
          </c:extLst>
        </c:ser>
        <c:ser>
          <c:idx val="2"/>
          <c:order val="2"/>
          <c:tx>
            <c:v>Top 10% (US)</c:v>
          </c:tx>
          <c:spPr>
            <a:ln>
              <a:solidFill>
                <a:schemeClr val="accent3"/>
              </a:solidFill>
            </a:ln>
          </c:spPr>
          <c:marker>
            <c:spPr>
              <a:solidFill>
                <a:schemeClr val="accent3"/>
              </a:solidFill>
              <a:ln>
                <a:solidFill>
                  <a:schemeClr val="accent3"/>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DataSeries!$W$106:$W$220</c:f>
              <c:numCache>
                <c:formatCode>General</c:formatCode>
                <c:ptCount val="115"/>
                <c:pt idx="17" formatCode="0%">
                  <c:v>0.79512364106869449</c:v>
                </c:pt>
                <c:pt idx="18" formatCode="0%">
                  <c:v>0.77764393083820804</c:v>
                </c:pt>
                <c:pt idx="19" formatCode="0%">
                  <c:v>0.79365870156781027</c:v>
                </c:pt>
                <c:pt idx="20" formatCode="0%">
                  <c:v>0.772594045301919</c:v>
                </c:pt>
                <c:pt idx="21" formatCode="0%">
                  <c:v>0.77410052105035276</c:v>
                </c:pt>
                <c:pt idx="22" formatCode="0%">
                  <c:v>0.7860782253890225</c:v>
                </c:pt>
                <c:pt idx="23" formatCode="0%">
                  <c:v>0.79253319458836946</c:v>
                </c:pt>
                <c:pt idx="24" formatCode="0%">
                  <c:v>0.80684020612910157</c:v>
                </c:pt>
                <c:pt idx="25" formatCode="0%">
                  <c:v>0.82298769585828568</c:v>
                </c:pt>
                <c:pt idx="26" formatCode="0%">
                  <c:v>0.83022389287767573</c:v>
                </c:pt>
                <c:pt idx="27" formatCode="0%">
                  <c:v>0.83893293432949601</c:v>
                </c:pt>
                <c:pt idx="28" formatCode="0%">
                  <c:v>0.84437791059304246</c:v>
                </c:pt>
                <c:pt idx="29" formatCode="0%">
                  <c:v>0.84257879348520381</c:v>
                </c:pt>
                <c:pt idx="30" formatCode="0%">
                  <c:v>0.83618785311315347</c:v>
                </c:pt>
                <c:pt idx="31" formatCode="0%">
                  <c:v>0.83570538035225761</c:v>
                </c:pt>
                <c:pt idx="32" formatCode="0%">
                  <c:v>0.83985507511605118</c:v>
                </c:pt>
                <c:pt idx="33" formatCode="0%">
                  <c:v>0.84144106410606689</c:v>
                </c:pt>
                <c:pt idx="34" formatCode="0%">
                  <c:v>0.82531843660399862</c:v>
                </c:pt>
                <c:pt idx="35" formatCode="0%">
                  <c:v>0.81161999235053817</c:v>
                </c:pt>
                <c:pt idx="36" formatCode="0%">
                  <c:v>0.81568662979458284</c:v>
                </c:pt>
                <c:pt idx="37" formatCode="0%">
                  <c:v>0.79895509250504437</c:v>
                </c:pt>
                <c:pt idx="38" formatCode="0%">
                  <c:v>0.79697068453582509</c:v>
                </c:pt>
                <c:pt idx="39" formatCode="0%">
                  <c:v>0.80065046748376645</c:v>
                </c:pt>
                <c:pt idx="40" formatCode="0%">
                  <c:v>0.77573970997888786</c:v>
                </c:pt>
                <c:pt idx="41" formatCode="0%">
                  <c:v>0.76176322853439193</c:v>
                </c:pt>
                <c:pt idx="42" formatCode="0%">
                  <c:v>0.74676746460637433</c:v>
                </c:pt>
                <c:pt idx="43" formatCode="0%">
                  <c:v>0.75182125431110847</c:v>
                </c:pt>
                <c:pt idx="44" formatCode="0%">
                  <c:v>0.74862069491399397</c:v>
                </c:pt>
                <c:pt idx="45" formatCode="0%">
                  <c:v>0.75230818930518684</c:v>
                </c:pt>
                <c:pt idx="46" formatCode="0%">
                  <c:v>0.74590543211878801</c:v>
                </c:pt>
                <c:pt idx="47" formatCode="0%">
                  <c:v>0.7299799966845042</c:v>
                </c:pt>
                <c:pt idx="48" formatCode="0%">
                  <c:v>0.71865639187391483</c:v>
                </c:pt>
                <c:pt idx="49" formatCode="0%">
                  <c:v>0.71121624060288502</c:v>
                </c:pt>
                <c:pt idx="50" formatCode="0%">
                  <c:v>0.71565754440784946</c:v>
                </c:pt>
                <c:pt idx="51" formatCode="0%">
                  <c:v>0.71436555065513707</c:v>
                </c:pt>
                <c:pt idx="52" formatCode="0%">
                  <c:v>0.7113079464591493</c:v>
                </c:pt>
                <c:pt idx="53" formatCode="0%">
                  <c:v>0.70316394072902</c:v>
                </c:pt>
                <c:pt idx="54" formatCode="0%">
                  <c:v>0.70553349892052863</c:v>
                </c:pt>
                <c:pt idx="55" formatCode="0%">
                  <c:v>0.70967438844096808</c:v>
                </c:pt>
                <c:pt idx="56" formatCode="0%">
                  <c:v>0.71306257045613952</c:v>
                </c:pt>
                <c:pt idx="57" formatCode="0%">
                  <c:v>0.71804530097572539</c:v>
                </c:pt>
                <c:pt idx="58" formatCode="0%">
                  <c:v>0.71759964610026894</c:v>
                </c:pt>
                <c:pt idx="59" formatCode="0%">
                  <c:v>0.72464959424654207</c:v>
                </c:pt>
                <c:pt idx="60" formatCode="0%">
                  <c:v>0.72680139169526869</c:v>
                </c:pt>
                <c:pt idx="61" formatCode="0%">
                  <c:v>0.72925517849565902</c:v>
                </c:pt>
                <c:pt idx="62" formatCode="0%">
                  <c:v>0.73625000000000007</c:v>
                </c:pt>
                <c:pt idx="63" formatCode="0%">
                  <c:v>0.73137500000000011</c:v>
                </c:pt>
                <c:pt idx="64" formatCode="0%">
                  <c:v>0.72650000000000003</c:v>
                </c:pt>
                <c:pt idx="65" formatCode="0%">
                  <c:v>0.72159499999999999</c:v>
                </c:pt>
                <c:pt idx="66" formatCode="0%">
                  <c:v>0.71669000000000005</c:v>
                </c:pt>
                <c:pt idx="67" formatCode="0%">
                  <c:v>0.70803250000000006</c:v>
                </c:pt>
                <c:pt idx="68" formatCode="0%">
                  <c:v>0.70471000000000006</c:v>
                </c:pt>
                <c:pt idx="69" formatCode="0%">
                  <c:v>0.70110000000000006</c:v>
                </c:pt>
                <c:pt idx="70" formatCode="0%">
                  <c:v>0.70002500000000012</c:v>
                </c:pt>
                <c:pt idx="71" formatCode="0%">
                  <c:v>0.69890250000000009</c:v>
                </c:pt>
                <c:pt idx="72" formatCode="0%">
                  <c:v>0.69655750000000005</c:v>
                </c:pt>
                <c:pt idx="73" formatCode="0%">
                  <c:v>0.69065500000000002</c:v>
                </c:pt>
                <c:pt idx="74" formatCode="0%">
                  <c:v>0.68523750000000005</c:v>
                </c:pt>
                <c:pt idx="75" formatCode="0%">
                  <c:v>0.68207750000000011</c:v>
                </c:pt>
                <c:pt idx="76" formatCode="0%">
                  <c:v>0.67709500000000011</c:v>
                </c:pt>
                <c:pt idx="77" formatCode="0%">
                  <c:v>0.67184750000000015</c:v>
                </c:pt>
                <c:pt idx="78" formatCode="0%">
                  <c:v>0.66777000000000009</c:v>
                </c:pt>
                <c:pt idx="79" formatCode="0%">
                  <c:v>0.67419000000000007</c:v>
                </c:pt>
                <c:pt idx="80" formatCode="0%">
                  <c:v>0.67130000000000001</c:v>
                </c:pt>
                <c:pt idx="81" formatCode="0%">
                  <c:v>0.66953000000000007</c:v>
                </c:pt>
                <c:pt idx="82" formatCode="0%">
                  <c:v>0.6591300000000001</c:v>
                </c:pt>
                <c:pt idx="83" formatCode="0%">
                  <c:v>0.65004000000000006</c:v>
                </c:pt>
                <c:pt idx="84" formatCode="0%">
                  <c:v>0.64382000000000006</c:v>
                </c:pt>
                <c:pt idx="85" formatCode="0%">
                  <c:v>0.63684000000000007</c:v>
                </c:pt>
                <c:pt idx="86" formatCode="0%">
                  <c:v>0.63614000000000004</c:v>
                </c:pt>
                <c:pt idx="87" formatCode="0%">
                  <c:v>0.64254</c:v>
                </c:pt>
                <c:pt idx="88" formatCode="0%">
                  <c:v>0.65338000000000007</c:v>
                </c:pt>
                <c:pt idx="89" formatCode="0%">
                  <c:v>0.65233000000000008</c:v>
                </c:pt>
                <c:pt idx="90" formatCode="0%">
                  <c:v>0.65734000000000004</c:v>
                </c:pt>
                <c:pt idx="91" formatCode="0%">
                  <c:v>0.65498000000000001</c:v>
                </c:pt>
                <c:pt idx="92" formatCode="0%">
                  <c:v>0.67095000000000005</c:v>
                </c:pt>
                <c:pt idx="93" formatCode="0%">
                  <c:v>0.67458000000000007</c:v>
                </c:pt>
                <c:pt idx="94" formatCode="0%">
                  <c:v>0.67376000000000003</c:v>
                </c:pt>
                <c:pt idx="95" formatCode="0%">
                  <c:v>0.67608000000000001</c:v>
                </c:pt>
                <c:pt idx="96" formatCode="0%">
                  <c:v>0.68032002449035645</c:v>
                </c:pt>
                <c:pt idx="97" formatCode="0%">
                  <c:v>0.68606001138687134</c:v>
                </c:pt>
                <c:pt idx="98" formatCode="0%">
                  <c:v>0.69168001413345337</c:v>
                </c:pt>
                <c:pt idx="99" formatCode="0%">
                  <c:v>0.69517999887466431</c:v>
                </c:pt>
                <c:pt idx="100" formatCode="0%">
                  <c:v>0.69846999645233154</c:v>
                </c:pt>
                <c:pt idx="101" formatCode="0%">
                  <c:v>0.69203001260757446</c:v>
                </c:pt>
                <c:pt idx="102" formatCode="0%">
                  <c:v>0.69019997119903564</c:v>
                </c:pt>
                <c:pt idx="103" formatCode="0%">
                  <c:v>0.69270998239517212</c:v>
                </c:pt>
                <c:pt idx="104" formatCode="0%">
                  <c:v>0.69972002506256104</c:v>
                </c:pt>
                <c:pt idx="105" formatCode="0%">
                  <c:v>0.69941002130508423</c:v>
                </c:pt>
                <c:pt idx="106" formatCode="0%">
                  <c:v>0.70661002397537231</c:v>
                </c:pt>
                <c:pt idx="107" formatCode="0%">
                  <c:v>0.71640998125076294</c:v>
                </c:pt>
                <c:pt idx="108" formatCode="0%">
                  <c:v>0.74629002809524536</c:v>
                </c:pt>
                <c:pt idx="109" formatCode="0%">
                  <c:v>0.75076001882553101</c:v>
                </c:pt>
                <c:pt idx="110" formatCode="0%">
                  <c:v>0.7573699951171875</c:v>
                </c:pt>
                <c:pt idx="111" formatCode="0%">
                  <c:v>0.7597699761390686</c:v>
                </c:pt>
                <c:pt idx="112" formatCode="0%">
                  <c:v>0.77240002155303955</c:v>
                </c:pt>
              </c:numCache>
            </c:numRef>
          </c:val>
          <c:smooth val="0"/>
          <c:extLst xmlns:c16r2="http://schemas.microsoft.com/office/drawing/2015/06/chart">
            <c:ext xmlns:c16="http://schemas.microsoft.com/office/drawing/2014/chart" uri="{C3380CC4-5D6E-409C-BE32-E72D297353CC}">
              <c16:uniqueId val="{00000000-33BA-4047-A62F-AD25215EF791}"/>
            </c:ext>
          </c:extLst>
        </c:ser>
        <c:ser>
          <c:idx val="1"/>
          <c:order val="3"/>
          <c:tx>
            <c:v>Top 1% (US)</c:v>
          </c:tx>
          <c:spPr>
            <a:ln>
              <a:solidFill>
                <a:schemeClr val="accent3"/>
              </a:solidFill>
            </a:ln>
          </c:spPr>
          <c:marker>
            <c:symbol val="circle"/>
            <c:size val="6"/>
            <c:spPr>
              <a:solidFill>
                <a:schemeClr val="accent3"/>
              </a:solidFill>
              <a:ln>
                <a:solidFill>
                  <a:schemeClr val="accent3"/>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DataSeries!$X$106:$X$220</c:f>
              <c:numCache>
                <c:formatCode>General</c:formatCode>
                <c:ptCount val="115"/>
                <c:pt idx="13" formatCode="0%">
                  <c:v>0.44021392434230211</c:v>
                </c:pt>
                <c:pt idx="14" formatCode="0%">
                  <c:v>0.44061709414053224</c:v>
                </c:pt>
                <c:pt idx="15" formatCode="0%">
                  <c:v>0.43775552186884054</c:v>
                </c:pt>
                <c:pt idx="16" formatCode="0%">
                  <c:v>0.42683875138557886</c:v>
                </c:pt>
                <c:pt idx="17" formatCode="0%">
                  <c:v>0.41081742397509835</c:v>
                </c:pt>
                <c:pt idx="18" formatCode="0%">
                  <c:v>0.37389711325046826</c:v>
                </c:pt>
                <c:pt idx="19" formatCode="0%">
                  <c:v>0.39973235352534392</c:v>
                </c:pt>
                <c:pt idx="20" formatCode="0%">
                  <c:v>0.35599422427023353</c:v>
                </c:pt>
                <c:pt idx="21" formatCode="0%">
                  <c:v>0.35948915045935143</c:v>
                </c:pt>
                <c:pt idx="22" formatCode="0%">
                  <c:v>0.39093978552262987</c:v>
                </c:pt>
                <c:pt idx="23" formatCode="0%">
                  <c:v>0.3474597361099856</c:v>
                </c:pt>
                <c:pt idx="24" formatCode="0%">
                  <c:v>0.36792609418013494</c:v>
                </c:pt>
                <c:pt idx="25" formatCode="0%">
                  <c:v>0.43054809130740757</c:v>
                </c:pt>
                <c:pt idx="26" formatCode="0%">
                  <c:v>0.45125598966019409</c:v>
                </c:pt>
                <c:pt idx="27" formatCode="0%">
                  <c:v>0.49460790946661498</c:v>
                </c:pt>
                <c:pt idx="28" formatCode="0%">
                  <c:v>0.5140980617156492</c:v>
                </c:pt>
                <c:pt idx="29" formatCode="0%">
                  <c:v>0.50553320973102644</c:v>
                </c:pt>
                <c:pt idx="30" formatCode="0%">
                  <c:v>0.48951340928575582</c:v>
                </c:pt>
                <c:pt idx="31" formatCode="0%">
                  <c:v>0.47965689621202323</c:v>
                </c:pt>
                <c:pt idx="32" formatCode="0%">
                  <c:v>0.47034896557012518</c:v>
                </c:pt>
                <c:pt idx="33" formatCode="0%">
                  <c:v>0.47075344757412113</c:v>
                </c:pt>
                <c:pt idx="34" formatCode="0%">
                  <c:v>0.4721455470688069</c:v>
                </c:pt>
                <c:pt idx="35" formatCode="0%">
                  <c:v>0.45274818369983982</c:v>
                </c:pt>
                <c:pt idx="36" formatCode="0%">
                  <c:v>0.45193305324754091</c:v>
                </c:pt>
                <c:pt idx="37" formatCode="0%">
                  <c:v>0.45315357102003301</c:v>
                </c:pt>
                <c:pt idx="38" formatCode="0%">
                  <c:v>0.40666096124287715</c:v>
                </c:pt>
                <c:pt idx="39" formatCode="0%">
                  <c:v>0.41946405320529101</c:v>
                </c:pt>
                <c:pt idx="40" formatCode="0%">
                  <c:v>0.379293085603151</c:v>
                </c:pt>
                <c:pt idx="41" formatCode="0%">
                  <c:v>0.35035574331190977</c:v>
                </c:pt>
                <c:pt idx="42" formatCode="0%">
                  <c:v>0.3460285744218885</c:v>
                </c:pt>
                <c:pt idx="43" formatCode="0%">
                  <c:v>0.35052964370676276</c:v>
                </c:pt>
                <c:pt idx="44" formatCode="0%">
                  <c:v>0.34463177591037975</c:v>
                </c:pt>
                <c:pt idx="45" formatCode="0%">
                  <c:v>0.34397801909520115</c:v>
                </c:pt>
                <c:pt idx="46" formatCode="0%">
                  <c:v>0.31831027415761987</c:v>
                </c:pt>
                <c:pt idx="47" formatCode="0%">
                  <c:v>0.30231086221011261</c:v>
                </c:pt>
                <c:pt idx="48" formatCode="0%">
                  <c:v>0.29921141624659831</c:v>
                </c:pt>
                <c:pt idx="49" formatCode="0%">
                  <c:v>0.29055777313991887</c:v>
                </c:pt>
                <c:pt idx="50" formatCode="0%">
                  <c:v>0.30530416339309946</c:v>
                </c:pt>
                <c:pt idx="51" formatCode="0%">
                  <c:v>0.30009388783375246</c:v>
                </c:pt>
                <c:pt idx="52" formatCode="0%">
                  <c:v>0.29700193122168933</c:v>
                </c:pt>
                <c:pt idx="53" formatCode="0%">
                  <c:v>0.28330258395454783</c:v>
                </c:pt>
                <c:pt idx="54" formatCode="0%">
                  <c:v>0.28818278304431316</c:v>
                </c:pt>
                <c:pt idx="55" formatCode="0%">
                  <c:v>0.29064081770241101</c:v>
                </c:pt>
                <c:pt idx="56" formatCode="0%">
                  <c:v>0.29418335376447496</c:v>
                </c:pt>
                <c:pt idx="57" formatCode="0%">
                  <c:v>0.29176478277960322</c:v>
                </c:pt>
                <c:pt idx="58" formatCode="0%">
                  <c:v>0.2885353801680296</c:v>
                </c:pt>
                <c:pt idx="59" formatCode="0%">
                  <c:v>0.29409748365215299</c:v>
                </c:pt>
                <c:pt idx="60" formatCode="0%">
                  <c:v>0.29376754877277922</c:v>
                </c:pt>
                <c:pt idx="61" formatCode="0%">
                  <c:v>0.29446265538305033</c:v>
                </c:pt>
                <c:pt idx="62" formatCode="0%">
                  <c:v>0.29621000000000003</c:v>
                </c:pt>
                <c:pt idx="63" formatCode="0%">
                  <c:v>0.29084500000000002</c:v>
                </c:pt>
                <c:pt idx="64" formatCode="0%">
                  <c:v>0.28548000000000001</c:v>
                </c:pt>
                <c:pt idx="65" formatCode="0%">
                  <c:v>0.28447500000000003</c:v>
                </c:pt>
                <c:pt idx="66" formatCode="0%">
                  <c:v>0.28347</c:v>
                </c:pt>
                <c:pt idx="67" formatCode="0%">
                  <c:v>0.27790000000000004</c:v>
                </c:pt>
                <c:pt idx="68" formatCode="0%">
                  <c:v>0.28639000000000003</c:v>
                </c:pt>
                <c:pt idx="69" formatCode="0%">
                  <c:v>0.27878000000000003</c:v>
                </c:pt>
                <c:pt idx="70" formatCode="0%">
                  <c:v>0.27554000000000001</c:v>
                </c:pt>
                <c:pt idx="71" formatCode="0%">
                  <c:v>0.26989000000000002</c:v>
                </c:pt>
                <c:pt idx="72" formatCode="0%">
                  <c:v>0.26495000000000002</c:v>
                </c:pt>
                <c:pt idx="73" formatCode="0%">
                  <c:v>0.24857000000000001</c:v>
                </c:pt>
                <c:pt idx="74" formatCode="0%">
                  <c:v>0.24876000000000001</c:v>
                </c:pt>
                <c:pt idx="75" formatCode="0%">
                  <c:v>0.24714000000000003</c:v>
                </c:pt>
                <c:pt idx="76" formatCode="0%">
                  <c:v>0.23460000000000003</c:v>
                </c:pt>
                <c:pt idx="77" formatCode="0%">
                  <c:v>0.23906000000000002</c:v>
                </c:pt>
                <c:pt idx="78" formatCode="0%">
                  <c:v>0.22941000000000003</c:v>
                </c:pt>
                <c:pt idx="79" formatCode="0%">
                  <c:v>0.24360000000000001</c:v>
                </c:pt>
                <c:pt idx="80" formatCode="0%">
                  <c:v>0.24341000000000002</c:v>
                </c:pt>
                <c:pt idx="81" formatCode="0%">
                  <c:v>0.25287999999999999</c:v>
                </c:pt>
                <c:pt idx="82" formatCode="0%">
                  <c:v>0.25663000000000002</c:v>
                </c:pt>
                <c:pt idx="83" formatCode="0%">
                  <c:v>0.24722000000000002</c:v>
                </c:pt>
                <c:pt idx="84" formatCode="0%">
                  <c:v>0.24809000000000003</c:v>
                </c:pt>
                <c:pt idx="85" formatCode="0%">
                  <c:v>0.25073000000000001</c:v>
                </c:pt>
                <c:pt idx="86" formatCode="0%">
                  <c:v>0.25108000000000003</c:v>
                </c:pt>
                <c:pt idx="87" formatCode="0%">
                  <c:v>0.26159000000000004</c:v>
                </c:pt>
                <c:pt idx="88" formatCode="0%">
                  <c:v>0.27934000000000003</c:v>
                </c:pt>
                <c:pt idx="89" formatCode="0%">
                  <c:v>0.27807000000000004</c:v>
                </c:pt>
                <c:pt idx="90" formatCode="0%">
                  <c:v>0.28127000000000002</c:v>
                </c:pt>
                <c:pt idx="91" formatCode="0%">
                  <c:v>0.27616000000000002</c:v>
                </c:pt>
                <c:pt idx="92" formatCode="0%">
                  <c:v>0.29193000000000002</c:v>
                </c:pt>
                <c:pt idx="93" formatCode="0%">
                  <c:v>0.29460000000000003</c:v>
                </c:pt>
                <c:pt idx="94" formatCode="0%">
                  <c:v>0.29167000000000004</c:v>
                </c:pt>
                <c:pt idx="95" formatCode="0%">
                  <c:v>0.29465000000000002</c:v>
                </c:pt>
                <c:pt idx="96" formatCode="0%">
                  <c:v>0.30274999141693115</c:v>
                </c:pt>
                <c:pt idx="97" formatCode="0%">
                  <c:v>0.31237000226974487</c:v>
                </c:pt>
                <c:pt idx="98" formatCode="0%">
                  <c:v>0.32289999723434448</c:v>
                </c:pt>
                <c:pt idx="99" formatCode="0%">
                  <c:v>0.3330099880695343</c:v>
                </c:pt>
                <c:pt idx="100" formatCode="0%">
                  <c:v>0.3414900004863739</c:v>
                </c:pt>
                <c:pt idx="101" formatCode="0%">
                  <c:v>0.33237001299858093</c:v>
                </c:pt>
                <c:pt idx="102" formatCode="0%">
                  <c:v>0.32023000717163086</c:v>
                </c:pt>
                <c:pt idx="103" formatCode="0%">
                  <c:v>0.32295998930931091</c:v>
                </c:pt>
                <c:pt idx="104" formatCode="0%">
                  <c:v>0.33535999059677124</c:v>
                </c:pt>
                <c:pt idx="105" formatCode="0%">
                  <c:v>0.33976998925209045</c:v>
                </c:pt>
                <c:pt idx="106" formatCode="0%">
                  <c:v>0.34898000955581665</c:v>
                </c:pt>
                <c:pt idx="107" formatCode="0%">
                  <c:v>0.35951000452041626</c:v>
                </c:pt>
                <c:pt idx="108" formatCode="0%">
                  <c:v>0.38133001327514648</c:v>
                </c:pt>
                <c:pt idx="109" formatCode="0%">
                  <c:v>0.37847000360488892</c:v>
                </c:pt>
                <c:pt idx="110" formatCode="0%">
                  <c:v>0.3952299952507019</c:v>
                </c:pt>
                <c:pt idx="111" formatCode="0%">
                  <c:v>0.39800998568534851</c:v>
                </c:pt>
                <c:pt idx="112" formatCode="0%">
                  <c:v>0.4182400107383728</c:v>
                </c:pt>
              </c:numCache>
            </c:numRef>
          </c:val>
          <c:smooth val="0"/>
          <c:extLst xmlns:c16r2="http://schemas.microsoft.com/office/drawing/2015/06/chart">
            <c:ext xmlns:c16="http://schemas.microsoft.com/office/drawing/2014/chart" uri="{C3380CC4-5D6E-409C-BE32-E72D297353CC}">
              <c16:uniqueId val="{00000002-33BA-4047-A62F-AD25215EF791}"/>
            </c:ext>
          </c:extLst>
        </c:ser>
        <c:ser>
          <c:idx val="4"/>
          <c:order val="4"/>
          <c:tx>
            <c:v>Top 10% (UK)</c:v>
          </c:tx>
          <c:spPr>
            <a:ln>
              <a:solidFill>
                <a:schemeClr val="accent6"/>
              </a:solidFill>
            </a:ln>
          </c:spPr>
          <c:marker>
            <c:symbol val="triangle"/>
            <c:size val="7"/>
            <c:spPr>
              <a:solidFill>
                <a:schemeClr val="accent6"/>
              </a:solidFill>
              <a:ln>
                <a:solidFill>
                  <a:schemeClr val="accent6"/>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DataSeries!$AA$106:$AA$220</c:f>
              <c:numCache>
                <c:formatCode>0%</c:formatCode>
                <c:ptCount val="115"/>
                <c:pt idx="0">
                  <c:v>0.926570663452148</c:v>
                </c:pt>
                <c:pt idx="1">
                  <c:v>0.92938179016113298</c:v>
                </c:pt>
                <c:pt idx="2">
                  <c:v>0.92563362121582005</c:v>
                </c:pt>
                <c:pt idx="3">
                  <c:v>0.923946990966797</c:v>
                </c:pt>
                <c:pt idx="4">
                  <c:v>0.92366584777831995</c:v>
                </c:pt>
                <c:pt idx="5">
                  <c:v>0.92516510009765596</c:v>
                </c:pt>
                <c:pt idx="6">
                  <c:v>0.92544624328613301</c:v>
                </c:pt>
                <c:pt idx="7">
                  <c:v>0.92207290649414098</c:v>
                </c:pt>
                <c:pt idx="8">
                  <c:v>0.92047988891601595</c:v>
                </c:pt>
                <c:pt idx="9">
                  <c:v>0.921604385375977</c:v>
                </c:pt>
                <c:pt idx="10">
                  <c:v>0.918980712890625</c:v>
                </c:pt>
                <c:pt idx="11">
                  <c:v>0.92699623107910201</c:v>
                </c:pt>
                <c:pt idx="12">
                  <c:v>0.92845138549804695</c:v>
                </c:pt>
                <c:pt idx="13">
                  <c:v>0.92573257446289103</c:v>
                </c:pt>
                <c:pt idx="14">
                  <c:v>0.92965545654296899</c:v>
                </c:pt>
                <c:pt idx="19">
                  <c:v>0.88534126281738301</c:v>
                </c:pt>
                <c:pt idx="20">
                  <c:v>0.87973846435546899</c:v>
                </c:pt>
                <c:pt idx="21">
                  <c:v>0.88178054809570305</c:v>
                </c:pt>
                <c:pt idx="22">
                  <c:v>0.88824607849121096</c:v>
                </c:pt>
                <c:pt idx="23">
                  <c:v>0.88330375671386696</c:v>
                </c:pt>
                <c:pt idx="24">
                  <c:v>0.87929267883300799</c:v>
                </c:pt>
                <c:pt idx="25">
                  <c:v>0.88164772033691396</c:v>
                </c:pt>
                <c:pt idx="26">
                  <c:v>0.87211715698242198</c:v>
                </c:pt>
                <c:pt idx="27">
                  <c:v>0.87982826232910205</c:v>
                </c:pt>
                <c:pt idx="28">
                  <c:v>0.86682701110839799</c:v>
                </c:pt>
                <c:pt idx="29">
                  <c:v>0.87070228576660202</c:v>
                </c:pt>
                <c:pt idx="30">
                  <c:v>0.86131057739257799</c:v>
                </c:pt>
                <c:pt idx="31">
                  <c:v>0.85807365417480497</c:v>
                </c:pt>
                <c:pt idx="32">
                  <c:v>0.85741775512695295</c:v>
                </c:pt>
                <c:pt idx="33">
                  <c:v>0.864070663452148</c:v>
                </c:pt>
                <c:pt idx="34">
                  <c:v>0.861165924072266</c:v>
                </c:pt>
                <c:pt idx="35">
                  <c:v>0.85872962951660203</c:v>
                </c:pt>
                <c:pt idx="36">
                  <c:v>0.85163200378418003</c:v>
                </c:pt>
                <c:pt idx="37">
                  <c:v>0.85470039367675799</c:v>
                </c:pt>
                <c:pt idx="38">
                  <c:v>0.85012535095214803</c:v>
                </c:pt>
                <c:pt idx="39">
                  <c:v>0.84289375305175795</c:v>
                </c:pt>
                <c:pt idx="40">
                  <c:v>0.83811492919921904</c:v>
                </c:pt>
                <c:pt idx="41">
                  <c:v>0.82855720520019505</c:v>
                </c:pt>
                <c:pt idx="46">
                  <c:v>0.83511634826660197</c:v>
                </c:pt>
                <c:pt idx="47">
                  <c:v>0.829775314331055</c:v>
                </c:pt>
                <c:pt idx="48">
                  <c:v>0.83099349975585901</c:v>
                </c:pt>
                <c:pt idx="49">
                  <c:v>0.81768768310546902</c:v>
                </c:pt>
                <c:pt idx="50">
                  <c:v>0.79941551208496098</c:v>
                </c:pt>
                <c:pt idx="51">
                  <c:v>0.78301742553710896</c:v>
                </c:pt>
                <c:pt idx="52">
                  <c:v>0.77486534118652295</c:v>
                </c:pt>
                <c:pt idx="53">
                  <c:v>0.76933677673339795</c:v>
                </c:pt>
                <c:pt idx="54">
                  <c:v>0.76624458312988297</c:v>
                </c:pt>
                <c:pt idx="55">
                  <c:v>0.75321983337402298</c:v>
                </c:pt>
                <c:pt idx="56">
                  <c:v>0.73953918457031298</c:v>
                </c:pt>
                <c:pt idx="57">
                  <c:v>0.72417190551757804</c:v>
                </c:pt>
                <c:pt idx="58">
                  <c:v>0.72042373657226599</c:v>
                </c:pt>
                <c:pt idx="59">
                  <c:v>0.71639450073242195</c:v>
                </c:pt>
                <c:pt idx="60">
                  <c:v>0.70541389465332005</c:v>
                </c:pt>
                <c:pt idx="61">
                  <c:v>0.69359962463378899</c:v>
                </c:pt>
                <c:pt idx="62">
                  <c:v>0.67349678039550798</c:v>
                </c:pt>
                <c:pt idx="63">
                  <c:v>0.67945976257324203</c:v>
                </c:pt>
                <c:pt idx="64">
                  <c:v>0.68493743896484405</c:v>
                </c:pt>
                <c:pt idx="65">
                  <c:v>0.68159248352050805</c:v>
                </c:pt>
                <c:pt idx="66">
                  <c:v>0.66289489746093799</c:v>
                </c:pt>
                <c:pt idx="67">
                  <c:v>0.66712905883789098</c:v>
                </c:pt>
                <c:pt idx="68">
                  <c:v>0.67358558654785206</c:v>
                </c:pt>
                <c:pt idx="69">
                  <c:v>0.64605384826660195</c:v>
                </c:pt>
                <c:pt idx="70">
                  <c:v>0.64461517333984397</c:v>
                </c:pt>
                <c:pt idx="71">
                  <c:v>0.63398857116699203</c:v>
                </c:pt>
                <c:pt idx="72">
                  <c:v>0.65987777709960904</c:v>
                </c:pt>
                <c:pt idx="73">
                  <c:v>0.63403190612793003</c:v>
                </c:pt>
                <c:pt idx="74">
                  <c:v>0.61041164398193404</c:v>
                </c:pt>
                <c:pt idx="75">
                  <c:v>0.586549034118652</c:v>
                </c:pt>
                <c:pt idx="76">
                  <c:v>0.60951808929443396</c:v>
                </c:pt>
                <c:pt idx="77">
                  <c:v>0.57665588378906296</c:v>
                </c:pt>
                <c:pt idx="78">
                  <c:v>0.58840881347656204</c:v>
                </c:pt>
                <c:pt idx="79">
                  <c:v>0.54024837493896505</c:v>
                </c:pt>
                <c:pt idx="80">
                  <c:v>0.521030158996582</c:v>
                </c:pt>
                <c:pt idx="81">
                  <c:v>0.53165088653564496</c:v>
                </c:pt>
                <c:pt idx="82">
                  <c:v>0.51228263854980505</c:v>
                </c:pt>
                <c:pt idx="83">
                  <c:v>0.506638832092285</c:v>
                </c:pt>
                <c:pt idx="84">
                  <c:v>0.46705844879150399</c:v>
                </c:pt>
                <c:pt idx="85">
                  <c:v>0.48681293487548799</c:v>
                </c:pt>
                <c:pt idx="86">
                  <c:v>0.48824001312255899</c:v>
                </c:pt>
                <c:pt idx="87">
                  <c:v>0.50358818054199195</c:v>
                </c:pt>
                <c:pt idx="88">
                  <c:v>0.48185375213623</c:v>
                </c:pt>
                <c:pt idx="89">
                  <c:v>0.48526416778564502</c:v>
                </c:pt>
                <c:pt idx="90">
                  <c:v>0.45985729217529298</c:v>
                </c:pt>
                <c:pt idx="91">
                  <c:v>0.45589118957519498</c:v>
                </c:pt>
                <c:pt idx="92">
                  <c:v>0.47995822906494101</c:v>
                </c:pt>
                <c:pt idx="93">
                  <c:v>0.498296165466309</c:v>
                </c:pt>
                <c:pt idx="94">
                  <c:v>0.49545337677001899</c:v>
                </c:pt>
                <c:pt idx="95">
                  <c:v>0.46916976928710902</c:v>
                </c:pt>
                <c:pt idx="96">
                  <c:v>0.48378795623779303</c:v>
                </c:pt>
                <c:pt idx="97">
                  <c:v>0.515730209350586</c:v>
                </c:pt>
                <c:pt idx="98">
                  <c:v>0.51886837005615205</c:v>
                </c:pt>
                <c:pt idx="99">
                  <c:v>0.50071971893310596</c:v>
                </c:pt>
                <c:pt idx="100">
                  <c:v>0.50555076599121096</c:v>
                </c:pt>
                <c:pt idx="101">
                  <c:v>0.50239955902099598</c:v>
                </c:pt>
                <c:pt idx="102">
                  <c:v>0.508456230163574</c:v>
                </c:pt>
                <c:pt idx="103">
                  <c:v>0.50255298614501998</c:v>
                </c:pt>
                <c:pt idx="105">
                  <c:v>0.51189144134521503</c:v>
                </c:pt>
                <c:pt idx="106">
                  <c:v>0.51977294921874995</c:v>
                </c:pt>
                <c:pt idx="109">
                  <c:v>0.54013488769531204</c:v>
                </c:pt>
                <c:pt idx="112">
                  <c:v>0.51916015625</c:v>
                </c:pt>
              </c:numCache>
            </c:numRef>
          </c:val>
          <c:smooth val="0"/>
          <c:extLst xmlns:c16r2="http://schemas.microsoft.com/office/drawing/2015/06/chart">
            <c:ext xmlns:c16="http://schemas.microsoft.com/office/drawing/2014/chart" uri="{C3380CC4-5D6E-409C-BE32-E72D297353CC}">
              <c16:uniqueId val="{00000000-C8D0-4447-A880-35BD7B39C154}"/>
            </c:ext>
          </c:extLst>
        </c:ser>
        <c:ser>
          <c:idx val="5"/>
          <c:order val="5"/>
          <c:tx>
            <c:v>Top 1% (UK)</c:v>
          </c:tx>
          <c:spPr>
            <a:ln>
              <a:solidFill>
                <a:schemeClr val="accent6"/>
              </a:solidFill>
            </a:ln>
          </c:spPr>
          <c:marker>
            <c:symbol val="circle"/>
            <c:size val="6"/>
            <c:spPr>
              <a:solidFill>
                <a:schemeClr val="accent6"/>
              </a:solidFill>
              <a:ln>
                <a:solidFill>
                  <a:schemeClr val="accent6"/>
                </a:solidFill>
              </a:ln>
            </c:spPr>
          </c:marker>
          <c:cat>
            <c:numRef>
              <c:f>DataSeries!$A$106:$A$220</c:f>
              <c:numCache>
                <c:formatCode>General</c:formatCode>
                <c:ptCount val="115"/>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numCache>
            </c:numRef>
          </c:cat>
          <c:val>
            <c:numRef>
              <c:f>DataSeries!$AB$106:$AB$220</c:f>
              <c:numCache>
                <c:formatCode>0%</c:formatCode>
                <c:ptCount val="115"/>
                <c:pt idx="0">
                  <c:v>0.70651901245117199</c:v>
                </c:pt>
                <c:pt idx="1">
                  <c:v>0.73771629333496103</c:v>
                </c:pt>
                <c:pt idx="2">
                  <c:v>0.70651901245117199</c:v>
                </c:pt>
                <c:pt idx="3">
                  <c:v>0.70339920043945303</c:v>
                </c:pt>
                <c:pt idx="4">
                  <c:v>0.70007827758789098</c:v>
                </c:pt>
                <c:pt idx="5">
                  <c:v>0.71346282958984397</c:v>
                </c:pt>
                <c:pt idx="6">
                  <c:v>0.72091003417968702</c:v>
                </c:pt>
                <c:pt idx="7">
                  <c:v>0.69937377929687505</c:v>
                </c:pt>
                <c:pt idx="8">
                  <c:v>0.68649223327636699</c:v>
                </c:pt>
                <c:pt idx="9">
                  <c:v>0.70249351501464796</c:v>
                </c:pt>
                <c:pt idx="10">
                  <c:v>0.68830368041992196</c:v>
                </c:pt>
                <c:pt idx="11">
                  <c:v>0.67652023315429699</c:v>
                </c:pt>
                <c:pt idx="12">
                  <c:v>0.68779045104980496</c:v>
                </c:pt>
                <c:pt idx="13">
                  <c:v>0.66584556579589804</c:v>
                </c:pt>
                <c:pt idx="14">
                  <c:v>0.67214042663574203</c:v>
                </c:pt>
                <c:pt idx="19">
                  <c:v>0.62550647735595699</c:v>
                </c:pt>
                <c:pt idx="20">
                  <c:v>0.57314971923828095</c:v>
                </c:pt>
                <c:pt idx="21">
                  <c:v>0.60537918090820297</c:v>
                </c:pt>
                <c:pt idx="22">
                  <c:v>0.617354927062988</c:v>
                </c:pt>
                <c:pt idx="23">
                  <c:v>0.60244586944580103</c:v>
                </c:pt>
                <c:pt idx="24">
                  <c:v>0.59464096069335903</c:v>
                </c:pt>
                <c:pt idx="25">
                  <c:v>0.602700424194336</c:v>
                </c:pt>
                <c:pt idx="26">
                  <c:v>0.56887580871582</c:v>
                </c:pt>
                <c:pt idx="27">
                  <c:v>0.59110424041748</c:v>
                </c:pt>
                <c:pt idx="28">
                  <c:v>0.56459617614746105</c:v>
                </c:pt>
                <c:pt idx="29">
                  <c:v>0.56322406768798805</c:v>
                </c:pt>
                <c:pt idx="30">
                  <c:v>0.56937812805175803</c:v>
                </c:pt>
                <c:pt idx="31">
                  <c:v>0.53110935211181598</c:v>
                </c:pt>
                <c:pt idx="32">
                  <c:v>0.54318572998046899</c:v>
                </c:pt>
                <c:pt idx="33">
                  <c:v>0.559488868713379</c:v>
                </c:pt>
                <c:pt idx="34">
                  <c:v>0.53795265197753905</c:v>
                </c:pt>
                <c:pt idx="35">
                  <c:v>0.53976409912109402</c:v>
                </c:pt>
                <c:pt idx="36">
                  <c:v>0.53426807403564502</c:v>
                </c:pt>
                <c:pt idx="37">
                  <c:v>0.53131061553955095</c:v>
                </c:pt>
                <c:pt idx="38">
                  <c:v>0.54071914672851595</c:v>
                </c:pt>
                <c:pt idx="39">
                  <c:v>0.51188774108886703</c:v>
                </c:pt>
                <c:pt idx="40">
                  <c:v>0.509774398803711</c:v>
                </c:pt>
                <c:pt idx="41">
                  <c:v>0.49850311279296899</c:v>
                </c:pt>
                <c:pt idx="46">
                  <c:v>0.46076438903808598</c:v>
                </c:pt>
                <c:pt idx="47">
                  <c:v>0.44949310302734402</c:v>
                </c:pt>
                <c:pt idx="48">
                  <c:v>0.44385742187499999</c:v>
                </c:pt>
                <c:pt idx="49">
                  <c:v>0.43379375457763703</c:v>
                </c:pt>
                <c:pt idx="50">
                  <c:v>0.43041618347167998</c:v>
                </c:pt>
                <c:pt idx="51">
                  <c:v>0.41852638244628898</c:v>
                </c:pt>
                <c:pt idx="52">
                  <c:v>0.387755584716797</c:v>
                </c:pt>
                <c:pt idx="53">
                  <c:v>0.38887145996093803</c:v>
                </c:pt>
                <c:pt idx="54">
                  <c:v>0.40930950164794899</c:v>
                </c:pt>
                <c:pt idx="55">
                  <c:v>0.37862289428710899</c:v>
                </c:pt>
                <c:pt idx="56">
                  <c:v>0.37906074523925798</c:v>
                </c:pt>
                <c:pt idx="57">
                  <c:v>0.36568984985351599</c:v>
                </c:pt>
                <c:pt idx="58">
                  <c:v>0.35279254913330099</c:v>
                </c:pt>
                <c:pt idx="59">
                  <c:v>0.36094085693359401</c:v>
                </c:pt>
                <c:pt idx="60">
                  <c:v>0.35044082641601598</c:v>
                </c:pt>
                <c:pt idx="61">
                  <c:v>0.340330848693848</c:v>
                </c:pt>
                <c:pt idx="62">
                  <c:v>0.327640266418457</c:v>
                </c:pt>
                <c:pt idx="63">
                  <c:v>0.32382762908935497</c:v>
                </c:pt>
                <c:pt idx="64">
                  <c:v>0.320717658996582</c:v>
                </c:pt>
                <c:pt idx="65">
                  <c:v>0.30936054229736298</c:v>
                </c:pt>
                <c:pt idx="66">
                  <c:v>0.29270679473876898</c:v>
                </c:pt>
                <c:pt idx="67">
                  <c:v>0.29912342071533199</c:v>
                </c:pt>
                <c:pt idx="68">
                  <c:v>0.30529533386230501</c:v>
                </c:pt>
                <c:pt idx="69">
                  <c:v>0.276011428833008</c:v>
                </c:pt>
                <c:pt idx="70">
                  <c:v>0.273867111206055</c:v>
                </c:pt>
                <c:pt idx="71">
                  <c:v>0.26727466583252002</c:v>
                </c:pt>
                <c:pt idx="72">
                  <c:v>0.28352386474609398</c:v>
                </c:pt>
                <c:pt idx="73">
                  <c:v>0.26665752410888699</c:v>
                </c:pt>
                <c:pt idx="74">
                  <c:v>0.23667243957519499</c:v>
                </c:pt>
                <c:pt idx="75">
                  <c:v>0.22126346588134799</c:v>
                </c:pt>
                <c:pt idx="76">
                  <c:v>0.230811309814453</c:v>
                </c:pt>
                <c:pt idx="77">
                  <c:v>0.206281089782715</c:v>
                </c:pt>
                <c:pt idx="78">
                  <c:v>0.211547393798828</c:v>
                </c:pt>
                <c:pt idx="79">
                  <c:v>0.18525869369506801</c:v>
                </c:pt>
                <c:pt idx="80">
                  <c:v>0.18754444122314501</c:v>
                </c:pt>
                <c:pt idx="81">
                  <c:v>0.17385614395141599</c:v>
                </c:pt>
                <c:pt idx="82">
                  <c:v>0.172027168273926</c:v>
                </c:pt>
                <c:pt idx="83">
                  <c:v>0.174615592956543</c:v>
                </c:pt>
                <c:pt idx="84">
                  <c:v>0.152216196060181</c:v>
                </c:pt>
                <c:pt idx="85">
                  <c:v>0.157824687957764</c:v>
                </c:pt>
                <c:pt idx="86">
                  <c:v>0.16300773620605499</c:v>
                </c:pt>
                <c:pt idx="87">
                  <c:v>0.16673263549804701</c:v>
                </c:pt>
                <c:pt idx="88">
                  <c:v>0.152034149169922</c:v>
                </c:pt>
                <c:pt idx="89">
                  <c:v>0.165928421020508</c:v>
                </c:pt>
                <c:pt idx="90">
                  <c:v>0.16347330093383799</c:v>
                </c:pt>
                <c:pt idx="91">
                  <c:v>0.15580317497253399</c:v>
                </c:pt>
                <c:pt idx="92">
                  <c:v>0.16991674423217801</c:v>
                </c:pt>
                <c:pt idx="93">
                  <c:v>0.182895431518555</c:v>
                </c:pt>
                <c:pt idx="94">
                  <c:v>0.17645088195800801</c:v>
                </c:pt>
                <c:pt idx="95">
                  <c:v>0.162255592346191</c:v>
                </c:pt>
                <c:pt idx="96">
                  <c:v>0.165480728149414</c:v>
                </c:pt>
                <c:pt idx="97">
                  <c:v>0.19269138336181599</c:v>
                </c:pt>
                <c:pt idx="98">
                  <c:v>0.19961238861083999</c:v>
                </c:pt>
                <c:pt idx="99">
                  <c:v>0.19302942276001001</c:v>
                </c:pt>
                <c:pt idx="100">
                  <c:v>0.184968185424805</c:v>
                </c:pt>
                <c:pt idx="101">
                  <c:v>0.18856817245483401</c:v>
                </c:pt>
                <c:pt idx="102">
                  <c:v>0.180453090667725</c:v>
                </c:pt>
                <c:pt idx="103">
                  <c:v>0.167896499633789</c:v>
                </c:pt>
                <c:pt idx="105">
                  <c:v>0.18765665054321301</c:v>
                </c:pt>
                <c:pt idx="106">
                  <c:v>0.198744087219238</c:v>
                </c:pt>
                <c:pt idx="109">
                  <c:v>0.20581426620483401</c:v>
                </c:pt>
                <c:pt idx="112">
                  <c:v>0.19881242752075201</c:v>
                </c:pt>
              </c:numCache>
            </c:numRef>
          </c:val>
          <c:smooth val="0"/>
          <c:extLst xmlns:c16r2="http://schemas.microsoft.com/office/drawing/2015/06/chart">
            <c:ext xmlns:c16="http://schemas.microsoft.com/office/drawing/2014/chart" uri="{C3380CC4-5D6E-409C-BE32-E72D297353CC}">
              <c16:uniqueId val="{00000001-C8D0-4447-A880-35BD7B39C154}"/>
            </c:ext>
          </c:extLst>
        </c:ser>
        <c:dLbls>
          <c:showLegendKey val="0"/>
          <c:showVal val="0"/>
          <c:showCatName val="0"/>
          <c:showSerName val="0"/>
          <c:showPercent val="0"/>
          <c:showBubbleSize val="0"/>
        </c:dLbls>
        <c:marker val="1"/>
        <c:smooth val="0"/>
        <c:axId val="-873897056"/>
        <c:axId val="-873893248"/>
      </c:lineChart>
      <c:catAx>
        <c:axId val="-8738970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893248"/>
        <c:crossesAt val="0"/>
        <c:auto val="1"/>
        <c:lblAlgn val="ctr"/>
        <c:lblOffset val="100"/>
        <c:tickLblSkip val="10"/>
        <c:tickMarkSkip val="10"/>
        <c:noMultiLvlLbl val="0"/>
      </c:catAx>
      <c:valAx>
        <c:axId val="-873893248"/>
        <c:scaling>
          <c:orientation val="minMax"/>
          <c:max val="1"/>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897056"/>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48919736830555044"/>
          <c:y val="6.8598539003762754E-2"/>
          <c:w val="0.46729833588699438"/>
          <c:h val="0.1437098563899024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1970</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1.1595812247833237E-4</c:v>
              </c:pt>
              <c:pt idx="1">
                <c:v>5.7412206660956144E-4</c:v>
              </c:pt>
              <c:pt idx="2">
                <c:v>2.0185727626085281E-3</c:v>
              </c:pt>
              <c:pt idx="3">
                <c:v>5.0668396055698395E-2</c:v>
              </c:pt>
              <c:pt idx="4">
                <c:v>0.30877429246902466</c:v>
              </c:pt>
              <c:pt idx="5">
                <c:v>0.66404682397842407</c:v>
              </c:pt>
              <c:pt idx="6">
                <c:v>0.64808636903762817</c:v>
              </c:pt>
              <c:pt idx="7">
                <c:v>0.60686445236206055</c:v>
              </c:pt>
              <c:pt idx="8">
                <c:v>0.36927756667137146</c:v>
              </c:pt>
              <c:pt idx="9">
                <c:v>0.20828208327293396</c:v>
              </c:pt>
              <c:pt idx="10">
                <c:v>0.17046979069709778</c:v>
              </c:pt>
              <c:pt idx="11">
                <c:v>0.16756880283355713</c:v>
              </c:pt>
              <c:pt idx="12">
                <c:v>0.16740748286247253</c:v>
              </c:pt>
              <c:pt idx="13">
                <c:v>6.9031462073326111E-2</c:v>
              </c:pt>
            </c:numLit>
          </c:val>
          <c:extLst xmlns:c16r2="http://schemas.microsoft.com/office/drawing/2015/06/chart">
            <c:ext xmlns:c16="http://schemas.microsoft.com/office/drawing/2014/chart" uri="{C3380CC4-5D6E-409C-BE32-E72D297353CC}">
              <c16:uniqueId val="{00000000-7ACD-42A2-B952-A52B0ED6C4BA}"/>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2.6774172660555399E-4</c:v>
              </c:pt>
              <c:pt idx="1">
                <c:v>7.9795806622661488E-4</c:v>
              </c:pt>
              <c:pt idx="2">
                <c:v>2.5952471119840637E-3</c:v>
              </c:pt>
              <c:pt idx="3">
                <c:v>1.771973552380416E-2</c:v>
              </c:pt>
              <c:pt idx="4">
                <c:v>5.3757112556549851E-2</c:v>
              </c:pt>
              <c:pt idx="5">
                <c:v>5.3551607818805518E-2</c:v>
              </c:pt>
              <c:pt idx="6">
                <c:v>6.9109422443844618E-2</c:v>
              </c:pt>
              <c:pt idx="7">
                <c:v>0.13180331962883279</c:v>
              </c:pt>
              <c:pt idx="8">
                <c:v>0.36594220665270949</c:v>
              </c:pt>
              <c:pt idx="9">
                <c:v>0.53532549049001565</c:v>
              </c:pt>
              <c:pt idx="10">
                <c:v>0.55851067226175077</c:v>
              </c:pt>
              <c:pt idx="11">
                <c:v>0.52720829965802329</c:v>
              </c:pt>
              <c:pt idx="12">
                <c:v>0.42978163522728891</c:v>
              </c:pt>
              <c:pt idx="13">
                <c:v>0.16395124355713561</c:v>
              </c:pt>
            </c:numLit>
          </c:val>
          <c:extLst xmlns:c16r2="http://schemas.microsoft.com/office/drawing/2015/06/chart">
            <c:ext xmlns:c16="http://schemas.microsoft.com/office/drawing/2014/chart" uri="{C3380CC4-5D6E-409C-BE32-E72D297353CC}">
              <c16:uniqueId val="{00000001-7ACD-42A2-B952-A52B0ED6C4BA}"/>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3.4652191679924726E-3</c:v>
              </c:pt>
              <c:pt idx="1">
                <c:v>1.7050361260771751E-2</c:v>
              </c:pt>
              <c:pt idx="2">
                <c:v>6.8468533456325531E-2</c:v>
              </c:pt>
              <c:pt idx="3">
                <c:v>0.13999168574810028</c:v>
              </c:pt>
              <c:pt idx="4">
                <c:v>0.12542277574539185</c:v>
              </c:pt>
              <c:pt idx="5">
                <c:v>6.0421139001846313E-2</c:v>
              </c:pt>
              <c:pt idx="6">
                <c:v>5.8389991521835327E-2</c:v>
              </c:pt>
              <c:pt idx="7">
                <c:v>8.363649994134903E-2</c:v>
              </c:pt>
              <c:pt idx="8">
                <c:v>0.14687447249889374</c:v>
              </c:pt>
              <c:pt idx="9">
                <c:v>0.18881887197494507</c:v>
              </c:pt>
              <c:pt idx="10">
                <c:v>0.22416837513446808</c:v>
              </c:pt>
              <c:pt idx="11">
                <c:v>0.27625358104705811</c:v>
              </c:pt>
              <c:pt idx="12">
                <c:v>0.38452571630477905</c:v>
              </c:pt>
              <c:pt idx="13">
                <c:v>0.7627418041229248</c:v>
              </c:pt>
            </c:numLit>
          </c:val>
          <c:extLst xmlns:c16r2="http://schemas.microsoft.com/office/drawing/2015/06/chart">
            <c:ext xmlns:c16="http://schemas.microsoft.com/office/drawing/2014/chart" uri="{C3380CC4-5D6E-409C-BE32-E72D297353CC}">
              <c16:uniqueId val="{00000002-7ACD-42A2-B952-A52B0ED6C4BA}"/>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0.99615108107656758</c:v>
              </c:pt>
              <c:pt idx="1">
                <c:v>0.98157755759377396</c:v>
              </c:pt>
              <c:pt idx="2">
                <c:v>0.92691764668997545</c:v>
              </c:pt>
              <c:pt idx="3">
                <c:v>0.79162017204960888</c:v>
              </c:pt>
              <c:pt idx="4">
                <c:v>0.51204580678363532</c:v>
              </c:pt>
              <c:pt idx="5">
                <c:v>0.22198043820157776</c:v>
              </c:pt>
              <c:pt idx="6">
                <c:v>0.22441422475511155</c:v>
              </c:pt>
              <c:pt idx="7">
                <c:v>0.17769568046304812</c:v>
              </c:pt>
              <c:pt idx="8">
                <c:v>0.11790578253853326</c:v>
              </c:pt>
              <c:pt idx="9">
                <c:v>6.7573563083672655E-2</c:v>
              </c:pt>
              <c:pt idx="10">
                <c:v>4.6851157372610308E-2</c:v>
              </c:pt>
              <c:pt idx="11">
                <c:v>2.8969311343758949E-2</c:v>
              </c:pt>
              <c:pt idx="12">
                <c:v>1.8285144218678967E-2</c:v>
              </c:pt>
              <c:pt idx="13">
                <c:v>4.2754974722279734E-3</c:v>
              </c:pt>
            </c:numLit>
          </c:val>
          <c:extLst xmlns:c16r2="http://schemas.microsoft.com/office/drawing/2015/06/chart">
            <c:ext xmlns:c16="http://schemas.microsoft.com/office/drawing/2014/chart" uri="{C3380CC4-5D6E-409C-BE32-E72D297353CC}">
              <c16:uniqueId val="{00000003-7ACD-42A2-B952-A52B0ED6C4BA}"/>
            </c:ext>
          </c:extLst>
        </c:ser>
        <c:dLbls>
          <c:showLegendKey val="0"/>
          <c:showVal val="0"/>
          <c:showCatName val="0"/>
          <c:showSerName val="0"/>
          <c:showPercent val="0"/>
          <c:showBubbleSize val="0"/>
        </c:dLbls>
        <c:axId val="-873890528"/>
        <c:axId val="-873895968"/>
      </c:areaChart>
      <c:catAx>
        <c:axId val="-873890528"/>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873895968"/>
        <c:crosses val="autoZero"/>
        <c:auto val="1"/>
        <c:lblAlgn val="ctr"/>
        <c:lblOffset val="100"/>
        <c:tickLblSkip val="1"/>
        <c:noMultiLvlLbl val="0"/>
      </c:catAx>
      <c:valAx>
        <c:axId val="-873895968"/>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873890528"/>
        <c:crosses val="autoZero"/>
        <c:crossBetween val="midCat"/>
      </c:valAx>
    </c:plotArea>
    <c:plotVisOnly val="1"/>
    <c:dispBlanksAs val="gap"/>
    <c:showDLblsOverMax val="0"/>
  </c:chart>
  <c:userShapes r:id="rId1"/>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1984</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1.2499755939643364E-5</c:v>
              </c:pt>
              <c:pt idx="1">
                <c:v>1.7180704162456095E-4</c:v>
              </c:pt>
              <c:pt idx="2">
                <c:v>1.1377912946045399E-2</c:v>
              </c:pt>
              <c:pt idx="3">
                <c:v>5.7799004018306732E-2</c:v>
              </c:pt>
              <c:pt idx="4">
                <c:v>0.53307503461837769</c:v>
              </c:pt>
              <c:pt idx="5">
                <c:v>0.68120014667510986</c:v>
              </c:pt>
              <c:pt idx="6">
                <c:v>0.65499502420425415</c:v>
              </c:pt>
              <c:pt idx="7">
                <c:v>0.63197433948516846</c:v>
              </c:pt>
              <c:pt idx="8">
                <c:v>0.51491570472717285</c:v>
              </c:pt>
              <c:pt idx="9">
                <c:v>0.37186312675476074</c:v>
              </c:pt>
              <c:pt idx="10">
                <c:v>0.31879547238349915</c:v>
              </c:pt>
              <c:pt idx="11">
                <c:v>0.28276070952415466</c:v>
              </c:pt>
              <c:pt idx="12">
                <c:v>0.32142123579978943</c:v>
              </c:pt>
              <c:pt idx="13">
                <c:v>0.22942622005939484</c:v>
              </c:pt>
            </c:numLit>
          </c:val>
          <c:extLst xmlns:c16r2="http://schemas.microsoft.com/office/drawing/2015/06/chart">
            <c:ext xmlns:c16="http://schemas.microsoft.com/office/drawing/2014/chart" uri="{C3380CC4-5D6E-409C-BE32-E72D297353CC}">
              <c16:uniqueId val="{00000000-88FE-475C-BCF1-60835BD9E664}"/>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2.4218305282208916E-4</c:v>
              </c:pt>
              <c:pt idx="1">
                <c:v>6.0415984205827841E-4</c:v>
              </c:pt>
              <c:pt idx="2">
                <c:v>5.1174765287880257E-3</c:v>
              </c:pt>
              <c:pt idx="3">
                <c:v>1.8052091277912522E-2</c:v>
              </c:pt>
              <c:pt idx="4">
                <c:v>3.0184791076613166E-2</c:v>
              </c:pt>
              <c:pt idx="5">
                <c:v>3.0490423309716158E-2</c:v>
              </c:pt>
              <c:pt idx="6">
                <c:v>4.7416436303781728E-2</c:v>
              </c:pt>
              <c:pt idx="7">
                <c:v>8.367527614678319E-2</c:v>
              </c:pt>
              <c:pt idx="8">
                <c:v>0.19744999149059822</c:v>
              </c:pt>
              <c:pt idx="9">
                <c:v>0.32172329570140301</c:v>
              </c:pt>
              <c:pt idx="10">
                <c:v>0.40551191691086086</c:v>
              </c:pt>
              <c:pt idx="11">
                <c:v>0.47326214621027457</c:v>
              </c:pt>
              <c:pt idx="12">
                <c:v>0.36923071747235842</c:v>
              </c:pt>
              <c:pt idx="13">
                <c:v>0.16353653985301675</c:v>
              </c:pt>
            </c:numLit>
          </c:val>
          <c:extLst xmlns:c16r2="http://schemas.microsoft.com/office/drawing/2015/06/chart">
            <c:ext xmlns:c16="http://schemas.microsoft.com/office/drawing/2014/chart" uri="{C3380CC4-5D6E-409C-BE32-E72D297353CC}">
              <c16:uniqueId val="{00000001-88FE-475C-BCF1-60835BD9E664}"/>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2.6472145691514015E-3</c:v>
              </c:pt>
              <c:pt idx="1">
                <c:v>4.5487195253372192E-2</c:v>
              </c:pt>
              <c:pt idx="2">
                <c:v>9.7891472280025482E-2</c:v>
              </c:pt>
              <c:pt idx="3">
                <c:v>0.18434137105941772</c:v>
              </c:pt>
              <c:pt idx="4">
                <c:v>0.11531525105237961</c:v>
              </c:pt>
              <c:pt idx="5">
                <c:v>7.8729644417762756E-2</c:v>
              </c:pt>
              <c:pt idx="6">
                <c:v>9.8008900880813599E-2</c:v>
              </c:pt>
              <c:pt idx="7">
                <c:v>0.10939621180295944</c:v>
              </c:pt>
              <c:pt idx="8">
                <c:v>0.15445771813392639</c:v>
              </c:pt>
              <c:pt idx="9">
                <c:v>0.21218891441822052</c:v>
              </c:pt>
              <c:pt idx="10">
                <c:v>0.21120773255825043</c:v>
              </c:pt>
              <c:pt idx="11">
                <c:v>0.20672957599163055</c:v>
              </c:pt>
              <c:pt idx="12">
                <c:v>0.28349792957305908</c:v>
              </c:pt>
              <c:pt idx="13">
                <c:v>0.59520727396011353</c:v>
              </c:pt>
            </c:numLit>
          </c:val>
          <c:extLst xmlns:c16r2="http://schemas.microsoft.com/office/drawing/2015/06/chart">
            <c:ext xmlns:c16="http://schemas.microsoft.com/office/drawing/2014/chart" uri="{C3380CC4-5D6E-409C-BE32-E72D297353CC}">
              <c16:uniqueId val="{00000002-88FE-475C-BCF1-60835BD9E664}"/>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0.99709810268726573</c:v>
              </c:pt>
              <c:pt idx="1">
                <c:v>0.95373684099041989</c:v>
              </c:pt>
              <c:pt idx="2">
                <c:v>0.88561313416596388</c:v>
              </c:pt>
              <c:pt idx="3">
                <c:v>0.73980751981585791</c:v>
              </c:pt>
              <c:pt idx="4">
                <c:v>0.32142492423378588</c:v>
              </c:pt>
              <c:pt idx="5">
                <c:v>0.20957978596721413</c:v>
              </c:pt>
              <c:pt idx="6">
                <c:v>0.19957962784546529</c:v>
              </c:pt>
              <c:pt idx="7">
                <c:v>0.17495416122914362</c:v>
              </c:pt>
              <c:pt idx="8">
                <c:v>0.13317661359039557</c:v>
              </c:pt>
              <c:pt idx="9">
                <c:v>9.4224640422665304E-2</c:v>
              </c:pt>
              <c:pt idx="10">
                <c:v>6.4484883353038175E-2</c:v>
              </c:pt>
              <c:pt idx="11">
                <c:v>3.724757776018281E-2</c:v>
              </c:pt>
              <c:pt idx="12">
                <c:v>2.5850076068861649E-2</c:v>
              </c:pt>
              <c:pt idx="13">
                <c:v>1.1829980428637303E-2</c:v>
              </c:pt>
            </c:numLit>
          </c:val>
          <c:extLst xmlns:c16r2="http://schemas.microsoft.com/office/drawing/2015/06/chart">
            <c:ext xmlns:c16="http://schemas.microsoft.com/office/drawing/2014/chart" uri="{C3380CC4-5D6E-409C-BE32-E72D297353CC}">
              <c16:uniqueId val="{00000003-88FE-475C-BCF1-60835BD9E664}"/>
            </c:ext>
          </c:extLst>
        </c:ser>
        <c:dLbls>
          <c:showLegendKey val="0"/>
          <c:showVal val="0"/>
          <c:showCatName val="0"/>
          <c:showSerName val="0"/>
          <c:showPercent val="0"/>
          <c:showBubbleSize val="0"/>
        </c:dLbls>
        <c:axId val="-873888896"/>
        <c:axId val="-873887808"/>
      </c:areaChart>
      <c:catAx>
        <c:axId val="-873888896"/>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873887808"/>
        <c:crosses val="autoZero"/>
        <c:auto val="1"/>
        <c:lblAlgn val="ctr"/>
        <c:lblOffset val="100"/>
        <c:tickLblSkip val="1"/>
        <c:noMultiLvlLbl val="0"/>
      </c:catAx>
      <c:valAx>
        <c:axId val="-873887808"/>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873888896"/>
        <c:crosses val="autoZero"/>
        <c:crossBetween val="midCat"/>
      </c:valAx>
    </c:plotArea>
    <c:plotVisOnly val="1"/>
    <c:dispBlanksAs val="gap"/>
    <c:showDLblsOverMax val="0"/>
  </c:chart>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2. Top wealth shares in France, 1800-2014 </a:t>
            </a:r>
            <a:r>
              <a:rPr lang="fr-FR" sz="1200" b="0" baseline="0"/>
              <a:t>(% total wealth)</a:t>
            </a:r>
          </a:p>
        </c:rich>
      </c:tx>
      <c:layout>
        <c:manualLayout>
          <c:xMode val="edge"/>
          <c:yMode val="edge"/>
          <c:x val="0.2055502115305306"/>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 </c:v>
          </c:tx>
          <c:marker>
            <c:symbol val="square"/>
            <c:size val="5"/>
          </c:marker>
          <c:cat>
            <c:numRef>
              <c:f>DataSeries!$A$6:$A$218</c:f>
              <c:numCache>
                <c:formatCode>General</c:formatCode>
                <c:ptCount val="213"/>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numCache>
            </c:numRef>
          </c:cat>
          <c:val>
            <c:numRef>
              <c:f>DataSeries!$H$6:$H$220</c:f>
              <c:numCache>
                <c:formatCode>0%</c:formatCode>
                <c:ptCount val="215"/>
                <c:pt idx="0">
                  <c:v>0.44135639071464539</c:v>
                </c:pt>
                <c:pt idx="10">
                  <c:v>0.46287554502487183</c:v>
                </c:pt>
                <c:pt idx="20">
                  <c:v>0.47554641962051392</c:v>
                </c:pt>
                <c:pt idx="30">
                  <c:v>0.46227996051311493</c:v>
                </c:pt>
                <c:pt idx="40">
                  <c:v>0.4848385751247406</c:v>
                </c:pt>
                <c:pt idx="50">
                  <c:v>0.51367974281311035</c:v>
                </c:pt>
                <c:pt idx="60">
                  <c:v>0.5041448175907135</c:v>
                </c:pt>
                <c:pt idx="70">
                  <c:v>0.47320891916751862</c:v>
                </c:pt>
                <c:pt idx="80">
                  <c:v>0.47155113518238068</c:v>
                </c:pt>
                <c:pt idx="90">
                  <c:v>0.48942995071411133</c:v>
                </c:pt>
                <c:pt idx="102">
                  <c:v>0.52361208200454712</c:v>
                </c:pt>
                <c:pt idx="103">
                  <c:v>0.54364752769470215</c:v>
                </c:pt>
                <c:pt idx="104">
                  <c:v>0.56326371431350708</c:v>
                </c:pt>
                <c:pt idx="105">
                  <c:v>0.56903207302093506</c:v>
                </c:pt>
                <c:pt idx="107">
                  <c:v>0.54416239261627197</c:v>
                </c:pt>
                <c:pt idx="109">
                  <c:v>0.55371111631393433</c:v>
                </c:pt>
                <c:pt idx="110">
                  <c:v>0.54022610187530518</c:v>
                </c:pt>
                <c:pt idx="111">
                  <c:v>0.55407136678695679</c:v>
                </c:pt>
                <c:pt idx="112">
                  <c:v>0.55299860239028931</c:v>
                </c:pt>
                <c:pt idx="113">
                  <c:v>0.54561007022857666</c:v>
                </c:pt>
                <c:pt idx="114">
                  <c:v>0.54563915729522705</c:v>
                </c:pt>
                <c:pt idx="115">
                  <c:v>0.54002082347869873</c:v>
                </c:pt>
                <c:pt idx="116">
                  <c:v>0.53761017322540283</c:v>
                </c:pt>
                <c:pt idx="117">
                  <c:v>0.5348658561706543</c:v>
                </c:pt>
                <c:pt idx="118">
                  <c:v>0.52808487415313721</c:v>
                </c:pt>
                <c:pt idx="119">
                  <c:v>0.52001339197158813</c:v>
                </c:pt>
                <c:pt idx="120">
                  <c:v>0.50458508729934692</c:v>
                </c:pt>
                <c:pt idx="121">
                  <c:v>0.49396041035652161</c:v>
                </c:pt>
                <c:pt idx="122">
                  <c:v>0.48459905385971069</c:v>
                </c:pt>
                <c:pt idx="123">
                  <c:v>0.4773123562335968</c:v>
                </c:pt>
                <c:pt idx="124">
                  <c:v>0.47426941990852356</c:v>
                </c:pt>
                <c:pt idx="125">
                  <c:v>0.44698676466941833</c:v>
                </c:pt>
                <c:pt idx="126">
                  <c:v>0.45357441902160645</c:v>
                </c:pt>
                <c:pt idx="127">
                  <c:v>0.47740781307220459</c:v>
                </c:pt>
                <c:pt idx="129">
                  <c:v>0.49073213338851929</c:v>
                </c:pt>
                <c:pt idx="130">
                  <c:v>0.49606510996818542</c:v>
                </c:pt>
                <c:pt idx="131">
                  <c:v>0.46331968903541565</c:v>
                </c:pt>
                <c:pt idx="132">
                  <c:v>0.44795596599578857</c:v>
                </c:pt>
                <c:pt idx="133">
                  <c:v>0.44593453407287598</c:v>
                </c:pt>
                <c:pt idx="135">
                  <c:v>0.43745332956314087</c:v>
                </c:pt>
                <c:pt idx="136">
                  <c:v>0.43266689777374268</c:v>
                </c:pt>
                <c:pt idx="137">
                  <c:v>0.42636778950691223</c:v>
                </c:pt>
                <c:pt idx="138">
                  <c:v>0.39694234728813171</c:v>
                </c:pt>
                <c:pt idx="139">
                  <c:v>0.39993491768836975</c:v>
                </c:pt>
                <c:pt idx="140">
                  <c:v>0.34785136580467224</c:v>
                </c:pt>
                <c:pt idx="141">
                  <c:v>0.34842631220817566</c:v>
                </c:pt>
                <c:pt idx="142">
                  <c:v>0.36246976256370544</c:v>
                </c:pt>
                <c:pt idx="143">
                  <c:v>0.38055065274238586</c:v>
                </c:pt>
                <c:pt idx="144">
                  <c:v>0.37837943434715271</c:v>
                </c:pt>
                <c:pt idx="145">
                  <c:v>0.35172206163406372</c:v>
                </c:pt>
                <c:pt idx="146">
                  <c:v>0.30701702833175659</c:v>
                </c:pt>
                <c:pt idx="147">
                  <c:v>0.30239072442054749</c:v>
                </c:pt>
                <c:pt idx="148">
                  <c:v>0.30566766858100891</c:v>
                </c:pt>
                <c:pt idx="149">
                  <c:v>0.33264631032943726</c:v>
                </c:pt>
                <c:pt idx="150">
                  <c:v>0.3337734043598175</c:v>
                </c:pt>
                <c:pt idx="151">
                  <c:v>0.32724377512931824</c:v>
                </c:pt>
                <c:pt idx="152">
                  <c:v>0.32055097818374634</c:v>
                </c:pt>
                <c:pt idx="153">
                  <c:v>0.31898128986358643</c:v>
                </c:pt>
                <c:pt idx="154">
                  <c:v>0.30430740118026733</c:v>
                </c:pt>
                <c:pt idx="155">
                  <c:v>0.31082555651664734</c:v>
                </c:pt>
                <c:pt idx="156">
                  <c:v>0.31331267952919006</c:v>
                </c:pt>
                <c:pt idx="157">
                  <c:v>0.33243447542190552</c:v>
                </c:pt>
                <c:pt idx="158">
                  <c:v>0.31122326850891113</c:v>
                </c:pt>
                <c:pt idx="159">
                  <c:v>0.32563254237174988</c:v>
                </c:pt>
                <c:pt idx="160">
                  <c:v>0.31434929370880127</c:v>
                </c:pt>
                <c:pt idx="162">
                  <c:v>0.32007354497909546</c:v>
                </c:pt>
                <c:pt idx="164">
                  <c:v>0.32549843192100525</c:v>
                </c:pt>
                <c:pt idx="165">
                  <c:v>0.31861624121665955</c:v>
                </c:pt>
                <c:pt idx="166">
                  <c:v>0.30487611889839172</c:v>
                </c:pt>
                <c:pt idx="167">
                  <c:v>0.29204955697059631</c:v>
                </c:pt>
                <c:pt idx="168">
                  <c:v>0.25710725784301758</c:v>
                </c:pt>
                <c:pt idx="169">
                  <c:v>0.23332299292087555</c:v>
                </c:pt>
                <c:pt idx="170">
                  <c:v>0.2032662034034729</c:v>
                </c:pt>
                <c:pt idx="171">
                  <c:v>0.19840297102928162</c:v>
                </c:pt>
                <c:pt idx="172">
                  <c:v>0.19785000383853912</c:v>
                </c:pt>
                <c:pt idx="173">
                  <c:v>0.19778589904308319</c:v>
                </c:pt>
                <c:pt idx="174">
                  <c:v>0.19133062660694122</c:v>
                </c:pt>
                <c:pt idx="175">
                  <c:v>0.18681147694587708</c:v>
                </c:pt>
                <c:pt idx="176">
                  <c:v>0.18303044140338898</c:v>
                </c:pt>
                <c:pt idx="177">
                  <c:v>0.17867012321949005</c:v>
                </c:pt>
                <c:pt idx="178">
                  <c:v>0.1760200709104538</c:v>
                </c:pt>
                <c:pt idx="179">
                  <c:v>0.17435543239116669</c:v>
                </c:pt>
                <c:pt idx="180">
                  <c:v>0.17206966876983643</c:v>
                </c:pt>
                <c:pt idx="181">
                  <c:v>0.16674692928791046</c:v>
                </c:pt>
                <c:pt idx="182">
                  <c:v>0.16178768873214722</c:v>
                </c:pt>
                <c:pt idx="183">
                  <c:v>0.15927664935588837</c:v>
                </c:pt>
                <c:pt idx="184">
                  <c:v>0.15803715586662292</c:v>
                </c:pt>
                <c:pt idx="185">
                  <c:v>0.16139578819274902</c:v>
                </c:pt>
                <c:pt idx="186">
                  <c:v>0.16787329316139221</c:v>
                </c:pt>
                <c:pt idx="187">
                  <c:v>0.17058651149272919</c:v>
                </c:pt>
                <c:pt idx="188">
                  <c:v>0.17369793355464935</c:v>
                </c:pt>
                <c:pt idx="189">
                  <c:v>0.17659205198287964</c:v>
                </c:pt>
                <c:pt idx="190">
                  <c:v>0.1718258410692215</c:v>
                </c:pt>
                <c:pt idx="191">
                  <c:v>0.18091577291488647</c:v>
                </c:pt>
                <c:pt idx="192">
                  <c:v>0.17498087882995605</c:v>
                </c:pt>
                <c:pt idx="193">
                  <c:v>0.18789549171924591</c:v>
                </c:pt>
                <c:pt idx="194">
                  <c:v>0.19323828816413879</c:v>
                </c:pt>
                <c:pt idx="195">
                  <c:v>0.19642245769500732</c:v>
                </c:pt>
                <c:pt idx="196">
                  <c:v>0.23320883512496948</c:v>
                </c:pt>
                <c:pt idx="197">
                  <c:v>0.2530817985534668</c:v>
                </c:pt>
                <c:pt idx="198">
                  <c:v>0.26698577404022217</c:v>
                </c:pt>
                <c:pt idx="199">
                  <c:v>0.27835509181022644</c:v>
                </c:pt>
                <c:pt idx="200">
                  <c:v>0.28112295269966125</c:v>
                </c:pt>
                <c:pt idx="201">
                  <c:v>0.27050107717514038</c:v>
                </c:pt>
                <c:pt idx="202">
                  <c:v>0.25402334332466125</c:v>
                </c:pt>
                <c:pt idx="203">
                  <c:v>0.24618318676948547</c:v>
                </c:pt>
                <c:pt idx="204">
                  <c:v>0.237641841173172</c:v>
                </c:pt>
                <c:pt idx="205">
                  <c:v>0.22511057555675507</c:v>
                </c:pt>
                <c:pt idx="206">
                  <c:v>0.22132071852684021</c:v>
                </c:pt>
                <c:pt idx="207">
                  <c:v>0.22374854981899261</c:v>
                </c:pt>
                <c:pt idx="208">
                  <c:v>0.2159292995929718</c:v>
                </c:pt>
                <c:pt idx="209">
                  <c:v>0.21701069176197052</c:v>
                </c:pt>
                <c:pt idx="210">
                  <c:v>0.23506593704223633</c:v>
                </c:pt>
                <c:pt idx="211">
                  <c:v>0.22975511848926544</c:v>
                </c:pt>
                <c:pt idx="212">
                  <c:v>0.22357787191867828</c:v>
                </c:pt>
                <c:pt idx="213">
                  <c:v>0.22904562950134277</c:v>
                </c:pt>
                <c:pt idx="214">
                  <c:v>0.2337886244058609</c:v>
                </c:pt>
              </c:numCache>
            </c:numRef>
          </c:val>
          <c:smooth val="0"/>
          <c:extLst xmlns:c16r2="http://schemas.microsoft.com/office/drawing/2015/06/chart">
            <c:ext xmlns:c16="http://schemas.microsoft.com/office/drawing/2014/chart" uri="{C3380CC4-5D6E-409C-BE32-E72D297353CC}">
              <c16:uniqueId val="{00000000-411D-4B17-BB4C-1C59407BF833}"/>
            </c:ext>
          </c:extLst>
        </c:ser>
        <c:ser>
          <c:idx val="0"/>
          <c:order val="1"/>
          <c:tx>
            <c:v>Top 10-1%</c:v>
          </c:tx>
          <c:spPr>
            <a:ln w="28575">
              <a:solidFill>
                <a:schemeClr val="accent1"/>
              </a:solidFill>
              <a:prstDash val="solid"/>
            </a:ln>
          </c:spPr>
          <c:marker>
            <c:symbol val="diamond"/>
            <c:size val="6"/>
            <c:spPr>
              <a:solidFill>
                <a:schemeClr val="accent1"/>
              </a:solidFill>
              <a:ln w="12700">
                <a:solidFill>
                  <a:schemeClr val="accent1"/>
                </a:solidFill>
                <a:prstDash val="solid"/>
              </a:ln>
            </c:spPr>
          </c:marker>
          <c:cat>
            <c:numRef>
              <c:f>DataSeries!$A$6:$A$218</c:f>
              <c:numCache>
                <c:formatCode>General</c:formatCode>
                <c:ptCount val="213"/>
                <c:pt idx="0">
                  <c:v>1800</c:v>
                </c:pt>
                <c:pt idx="1">
                  <c:v>1801</c:v>
                </c:pt>
                <c:pt idx="2">
                  <c:v>1802</c:v>
                </c:pt>
                <c:pt idx="3">
                  <c:v>1803</c:v>
                </c:pt>
                <c:pt idx="4">
                  <c:v>1804</c:v>
                </c:pt>
                <c:pt idx="5">
                  <c:v>1805</c:v>
                </c:pt>
                <c:pt idx="6">
                  <c:v>1806</c:v>
                </c:pt>
                <c:pt idx="7">
                  <c:v>1807</c:v>
                </c:pt>
                <c:pt idx="8">
                  <c:v>1808</c:v>
                </c:pt>
                <c:pt idx="9">
                  <c:v>1809</c:v>
                </c:pt>
                <c:pt idx="10">
                  <c:v>1810</c:v>
                </c:pt>
                <c:pt idx="11">
                  <c:v>1811</c:v>
                </c:pt>
                <c:pt idx="12">
                  <c:v>1812</c:v>
                </c:pt>
                <c:pt idx="13">
                  <c:v>1813</c:v>
                </c:pt>
                <c:pt idx="14">
                  <c:v>1814</c:v>
                </c:pt>
                <c:pt idx="15">
                  <c:v>1815</c:v>
                </c:pt>
                <c:pt idx="16">
                  <c:v>1816</c:v>
                </c:pt>
                <c:pt idx="17">
                  <c:v>1817</c:v>
                </c:pt>
                <c:pt idx="18">
                  <c:v>1818</c:v>
                </c:pt>
                <c:pt idx="19">
                  <c:v>1819</c:v>
                </c:pt>
                <c:pt idx="20">
                  <c:v>1820</c:v>
                </c:pt>
                <c:pt idx="21">
                  <c:v>1821</c:v>
                </c:pt>
                <c:pt idx="22">
                  <c:v>1822</c:v>
                </c:pt>
                <c:pt idx="23">
                  <c:v>1823</c:v>
                </c:pt>
                <c:pt idx="24">
                  <c:v>1824</c:v>
                </c:pt>
                <c:pt idx="25">
                  <c:v>1825</c:v>
                </c:pt>
                <c:pt idx="26">
                  <c:v>1826</c:v>
                </c:pt>
                <c:pt idx="27">
                  <c:v>1827</c:v>
                </c:pt>
                <c:pt idx="28">
                  <c:v>1828</c:v>
                </c:pt>
                <c:pt idx="29">
                  <c:v>1829</c:v>
                </c:pt>
                <c:pt idx="30">
                  <c:v>1830</c:v>
                </c:pt>
                <c:pt idx="31">
                  <c:v>1831</c:v>
                </c:pt>
                <c:pt idx="32">
                  <c:v>1832</c:v>
                </c:pt>
                <c:pt idx="33">
                  <c:v>1833</c:v>
                </c:pt>
                <c:pt idx="34">
                  <c:v>1834</c:v>
                </c:pt>
                <c:pt idx="35">
                  <c:v>1835</c:v>
                </c:pt>
                <c:pt idx="36">
                  <c:v>1836</c:v>
                </c:pt>
                <c:pt idx="37">
                  <c:v>1837</c:v>
                </c:pt>
                <c:pt idx="38">
                  <c:v>1838</c:v>
                </c:pt>
                <c:pt idx="39">
                  <c:v>1839</c:v>
                </c:pt>
                <c:pt idx="40">
                  <c:v>1840</c:v>
                </c:pt>
                <c:pt idx="41">
                  <c:v>1841</c:v>
                </c:pt>
                <c:pt idx="42">
                  <c:v>1842</c:v>
                </c:pt>
                <c:pt idx="43">
                  <c:v>1843</c:v>
                </c:pt>
                <c:pt idx="44">
                  <c:v>1844</c:v>
                </c:pt>
                <c:pt idx="45">
                  <c:v>1845</c:v>
                </c:pt>
                <c:pt idx="46">
                  <c:v>1846</c:v>
                </c:pt>
                <c:pt idx="47">
                  <c:v>1847</c:v>
                </c:pt>
                <c:pt idx="48">
                  <c:v>1848</c:v>
                </c:pt>
                <c:pt idx="49">
                  <c:v>1849</c:v>
                </c:pt>
                <c:pt idx="50">
                  <c:v>1850</c:v>
                </c:pt>
                <c:pt idx="51">
                  <c:v>1851</c:v>
                </c:pt>
                <c:pt idx="52">
                  <c:v>1852</c:v>
                </c:pt>
                <c:pt idx="53">
                  <c:v>1853</c:v>
                </c:pt>
                <c:pt idx="54">
                  <c:v>1854</c:v>
                </c:pt>
                <c:pt idx="55">
                  <c:v>1855</c:v>
                </c:pt>
                <c:pt idx="56">
                  <c:v>1856</c:v>
                </c:pt>
                <c:pt idx="57">
                  <c:v>1857</c:v>
                </c:pt>
                <c:pt idx="58">
                  <c:v>1858</c:v>
                </c:pt>
                <c:pt idx="59">
                  <c:v>1859</c:v>
                </c:pt>
                <c:pt idx="60">
                  <c:v>1860</c:v>
                </c:pt>
                <c:pt idx="61">
                  <c:v>1861</c:v>
                </c:pt>
                <c:pt idx="62">
                  <c:v>1862</c:v>
                </c:pt>
                <c:pt idx="63">
                  <c:v>1863</c:v>
                </c:pt>
                <c:pt idx="64">
                  <c:v>1864</c:v>
                </c:pt>
                <c:pt idx="65">
                  <c:v>1865</c:v>
                </c:pt>
                <c:pt idx="66">
                  <c:v>1866</c:v>
                </c:pt>
                <c:pt idx="67">
                  <c:v>1867</c:v>
                </c:pt>
                <c:pt idx="68">
                  <c:v>1868</c:v>
                </c:pt>
                <c:pt idx="69">
                  <c:v>1869</c:v>
                </c:pt>
                <c:pt idx="70">
                  <c:v>1870</c:v>
                </c:pt>
                <c:pt idx="71">
                  <c:v>1871</c:v>
                </c:pt>
                <c:pt idx="72">
                  <c:v>1872</c:v>
                </c:pt>
                <c:pt idx="73">
                  <c:v>1873</c:v>
                </c:pt>
                <c:pt idx="74">
                  <c:v>1874</c:v>
                </c:pt>
                <c:pt idx="75">
                  <c:v>1875</c:v>
                </c:pt>
                <c:pt idx="76">
                  <c:v>1876</c:v>
                </c:pt>
                <c:pt idx="77">
                  <c:v>1877</c:v>
                </c:pt>
                <c:pt idx="78">
                  <c:v>1878</c:v>
                </c:pt>
                <c:pt idx="79">
                  <c:v>1879</c:v>
                </c:pt>
                <c:pt idx="80">
                  <c:v>1880</c:v>
                </c:pt>
                <c:pt idx="81">
                  <c:v>1881</c:v>
                </c:pt>
                <c:pt idx="82">
                  <c:v>1882</c:v>
                </c:pt>
                <c:pt idx="83">
                  <c:v>1883</c:v>
                </c:pt>
                <c:pt idx="84">
                  <c:v>1884</c:v>
                </c:pt>
                <c:pt idx="85">
                  <c:v>1885</c:v>
                </c:pt>
                <c:pt idx="86">
                  <c:v>1886</c:v>
                </c:pt>
                <c:pt idx="87">
                  <c:v>1887</c:v>
                </c:pt>
                <c:pt idx="88">
                  <c:v>1888</c:v>
                </c:pt>
                <c:pt idx="89">
                  <c:v>1889</c:v>
                </c:pt>
                <c:pt idx="90">
                  <c:v>1890</c:v>
                </c:pt>
                <c:pt idx="91">
                  <c:v>1891</c:v>
                </c:pt>
                <c:pt idx="92">
                  <c:v>1892</c:v>
                </c:pt>
                <c:pt idx="93">
                  <c:v>1893</c:v>
                </c:pt>
                <c:pt idx="94">
                  <c:v>1894</c:v>
                </c:pt>
                <c:pt idx="95">
                  <c:v>1895</c:v>
                </c:pt>
                <c:pt idx="96">
                  <c:v>1896</c:v>
                </c:pt>
                <c:pt idx="97">
                  <c:v>1897</c:v>
                </c:pt>
                <c:pt idx="98">
                  <c:v>1898</c:v>
                </c:pt>
                <c:pt idx="99">
                  <c:v>1899</c:v>
                </c:pt>
                <c:pt idx="100">
                  <c:v>1900</c:v>
                </c:pt>
                <c:pt idx="101">
                  <c:v>1901</c:v>
                </c:pt>
                <c:pt idx="102">
                  <c:v>1902</c:v>
                </c:pt>
                <c:pt idx="103">
                  <c:v>1903</c:v>
                </c:pt>
                <c:pt idx="104">
                  <c:v>1904</c:v>
                </c:pt>
                <c:pt idx="105">
                  <c:v>1905</c:v>
                </c:pt>
                <c:pt idx="106">
                  <c:v>1906</c:v>
                </c:pt>
                <c:pt idx="107">
                  <c:v>1907</c:v>
                </c:pt>
                <c:pt idx="108">
                  <c:v>1908</c:v>
                </c:pt>
                <c:pt idx="109">
                  <c:v>1909</c:v>
                </c:pt>
                <c:pt idx="110">
                  <c:v>1910</c:v>
                </c:pt>
                <c:pt idx="111">
                  <c:v>1911</c:v>
                </c:pt>
                <c:pt idx="112">
                  <c:v>1912</c:v>
                </c:pt>
                <c:pt idx="113">
                  <c:v>1913</c:v>
                </c:pt>
                <c:pt idx="114">
                  <c:v>1914</c:v>
                </c:pt>
                <c:pt idx="115">
                  <c:v>1915</c:v>
                </c:pt>
                <c:pt idx="116">
                  <c:v>1916</c:v>
                </c:pt>
                <c:pt idx="117">
                  <c:v>1917</c:v>
                </c:pt>
                <c:pt idx="118">
                  <c:v>1918</c:v>
                </c:pt>
                <c:pt idx="119">
                  <c:v>1919</c:v>
                </c:pt>
                <c:pt idx="120">
                  <c:v>1920</c:v>
                </c:pt>
                <c:pt idx="121">
                  <c:v>1921</c:v>
                </c:pt>
                <c:pt idx="122">
                  <c:v>1922</c:v>
                </c:pt>
                <c:pt idx="123">
                  <c:v>1923</c:v>
                </c:pt>
                <c:pt idx="124">
                  <c:v>1924</c:v>
                </c:pt>
                <c:pt idx="125">
                  <c:v>1925</c:v>
                </c:pt>
                <c:pt idx="126">
                  <c:v>1926</c:v>
                </c:pt>
                <c:pt idx="127">
                  <c:v>1927</c:v>
                </c:pt>
                <c:pt idx="128">
                  <c:v>1928</c:v>
                </c:pt>
                <c:pt idx="129">
                  <c:v>1929</c:v>
                </c:pt>
                <c:pt idx="130">
                  <c:v>1930</c:v>
                </c:pt>
                <c:pt idx="131">
                  <c:v>1931</c:v>
                </c:pt>
                <c:pt idx="132">
                  <c:v>1932</c:v>
                </c:pt>
                <c:pt idx="133">
                  <c:v>1933</c:v>
                </c:pt>
                <c:pt idx="134">
                  <c:v>1934</c:v>
                </c:pt>
                <c:pt idx="135">
                  <c:v>1935</c:v>
                </c:pt>
                <c:pt idx="136">
                  <c:v>1936</c:v>
                </c:pt>
                <c:pt idx="137">
                  <c:v>1937</c:v>
                </c:pt>
                <c:pt idx="138">
                  <c:v>1938</c:v>
                </c:pt>
                <c:pt idx="139">
                  <c:v>1939</c:v>
                </c:pt>
                <c:pt idx="140">
                  <c:v>1940</c:v>
                </c:pt>
                <c:pt idx="141">
                  <c:v>1941</c:v>
                </c:pt>
                <c:pt idx="142">
                  <c:v>1942</c:v>
                </c:pt>
                <c:pt idx="143">
                  <c:v>1943</c:v>
                </c:pt>
                <c:pt idx="144">
                  <c:v>1944</c:v>
                </c:pt>
                <c:pt idx="145">
                  <c:v>1945</c:v>
                </c:pt>
                <c:pt idx="146">
                  <c:v>1946</c:v>
                </c:pt>
                <c:pt idx="147">
                  <c:v>1947</c:v>
                </c:pt>
                <c:pt idx="148">
                  <c:v>1948</c:v>
                </c:pt>
                <c:pt idx="149">
                  <c:v>1949</c:v>
                </c:pt>
                <c:pt idx="150">
                  <c:v>1950</c:v>
                </c:pt>
                <c:pt idx="151">
                  <c:v>1951</c:v>
                </c:pt>
                <c:pt idx="152">
                  <c:v>1952</c:v>
                </c:pt>
                <c:pt idx="153">
                  <c:v>1953</c:v>
                </c:pt>
                <c:pt idx="154">
                  <c:v>1954</c:v>
                </c:pt>
                <c:pt idx="155">
                  <c:v>1955</c:v>
                </c:pt>
                <c:pt idx="156">
                  <c:v>1956</c:v>
                </c:pt>
                <c:pt idx="157">
                  <c:v>1957</c:v>
                </c:pt>
                <c:pt idx="158">
                  <c:v>1958</c:v>
                </c:pt>
                <c:pt idx="159">
                  <c:v>1959</c:v>
                </c:pt>
                <c:pt idx="160">
                  <c:v>1960</c:v>
                </c:pt>
                <c:pt idx="161">
                  <c:v>1961</c:v>
                </c:pt>
                <c:pt idx="162">
                  <c:v>1962</c:v>
                </c:pt>
                <c:pt idx="163">
                  <c:v>1963</c:v>
                </c:pt>
                <c:pt idx="164">
                  <c:v>1964</c:v>
                </c:pt>
                <c:pt idx="165">
                  <c:v>1965</c:v>
                </c:pt>
                <c:pt idx="166">
                  <c:v>1966</c:v>
                </c:pt>
                <c:pt idx="167">
                  <c:v>1967</c:v>
                </c:pt>
                <c:pt idx="168">
                  <c:v>1968</c:v>
                </c:pt>
                <c:pt idx="169">
                  <c:v>1969</c:v>
                </c:pt>
                <c:pt idx="170">
                  <c:v>1970</c:v>
                </c:pt>
                <c:pt idx="171">
                  <c:v>1971</c:v>
                </c:pt>
                <c:pt idx="172">
                  <c:v>1972</c:v>
                </c:pt>
                <c:pt idx="173">
                  <c:v>1973</c:v>
                </c:pt>
                <c:pt idx="174">
                  <c:v>1974</c:v>
                </c:pt>
                <c:pt idx="175">
                  <c:v>1975</c:v>
                </c:pt>
                <c:pt idx="176">
                  <c:v>1976</c:v>
                </c:pt>
                <c:pt idx="177">
                  <c:v>1977</c:v>
                </c:pt>
                <c:pt idx="178">
                  <c:v>1978</c:v>
                </c:pt>
                <c:pt idx="179">
                  <c:v>1979</c:v>
                </c:pt>
                <c:pt idx="180">
                  <c:v>1980</c:v>
                </c:pt>
                <c:pt idx="181">
                  <c:v>1981</c:v>
                </c:pt>
                <c:pt idx="182">
                  <c:v>1982</c:v>
                </c:pt>
                <c:pt idx="183">
                  <c:v>1983</c:v>
                </c:pt>
                <c:pt idx="184">
                  <c:v>1984</c:v>
                </c:pt>
                <c:pt idx="185">
                  <c:v>1985</c:v>
                </c:pt>
                <c:pt idx="186">
                  <c:v>1986</c:v>
                </c:pt>
                <c:pt idx="187">
                  <c:v>1987</c:v>
                </c:pt>
                <c:pt idx="188">
                  <c:v>1988</c:v>
                </c:pt>
                <c:pt idx="189">
                  <c:v>1989</c:v>
                </c:pt>
                <c:pt idx="190">
                  <c:v>1990</c:v>
                </c:pt>
                <c:pt idx="191">
                  <c:v>1991</c:v>
                </c:pt>
                <c:pt idx="192">
                  <c:v>1992</c:v>
                </c:pt>
                <c:pt idx="193">
                  <c:v>1993</c:v>
                </c:pt>
                <c:pt idx="194">
                  <c:v>1994</c:v>
                </c:pt>
                <c:pt idx="195">
                  <c:v>1995</c:v>
                </c:pt>
                <c:pt idx="196">
                  <c:v>1996</c:v>
                </c:pt>
                <c:pt idx="197">
                  <c:v>1997</c:v>
                </c:pt>
                <c:pt idx="198">
                  <c:v>1998</c:v>
                </c:pt>
                <c:pt idx="199">
                  <c:v>1999</c:v>
                </c:pt>
                <c:pt idx="200">
                  <c:v>2000</c:v>
                </c:pt>
                <c:pt idx="201">
                  <c:v>2001</c:v>
                </c:pt>
                <c:pt idx="202">
                  <c:v>2002</c:v>
                </c:pt>
                <c:pt idx="203">
                  <c:v>2003</c:v>
                </c:pt>
                <c:pt idx="204">
                  <c:v>2004</c:v>
                </c:pt>
                <c:pt idx="205">
                  <c:v>2005</c:v>
                </c:pt>
                <c:pt idx="206">
                  <c:v>2006</c:v>
                </c:pt>
                <c:pt idx="207">
                  <c:v>2007</c:v>
                </c:pt>
                <c:pt idx="208">
                  <c:v>2008</c:v>
                </c:pt>
                <c:pt idx="209">
                  <c:v>2009</c:v>
                </c:pt>
                <c:pt idx="210">
                  <c:v>2010</c:v>
                </c:pt>
                <c:pt idx="211">
                  <c:v>2011</c:v>
                </c:pt>
                <c:pt idx="212">
                  <c:v>2012</c:v>
                </c:pt>
              </c:numCache>
            </c:numRef>
          </c:cat>
          <c:val>
            <c:numRef>
              <c:f>DataSeries!$J$6:$J$220</c:f>
              <c:numCache>
                <c:formatCode>0%</c:formatCode>
                <c:ptCount val="215"/>
                <c:pt idx="0">
                  <c:v>0.34870269894599915</c:v>
                </c:pt>
                <c:pt idx="10">
                  <c:v>0.3561740517616272</c:v>
                </c:pt>
                <c:pt idx="20">
                  <c:v>0.36078000068664551</c:v>
                </c:pt>
                <c:pt idx="30">
                  <c:v>0.34962989389896393</c:v>
                </c:pt>
                <c:pt idx="40">
                  <c:v>0.34841108322143555</c:v>
                </c:pt>
                <c:pt idx="50">
                  <c:v>0.33507326245307922</c:v>
                </c:pt>
                <c:pt idx="60">
                  <c:v>0.31565338373184204</c:v>
                </c:pt>
                <c:pt idx="70">
                  <c:v>0.34440837800502777</c:v>
                </c:pt>
                <c:pt idx="80">
                  <c:v>0.35776378214359283</c:v>
                </c:pt>
                <c:pt idx="90">
                  <c:v>0.34334802627563477</c:v>
                </c:pt>
                <c:pt idx="102">
                  <c:v>0.31690490245819092</c:v>
                </c:pt>
                <c:pt idx="103">
                  <c:v>0.30698502063751221</c:v>
                </c:pt>
                <c:pt idx="104">
                  <c:v>0.29539179801940918</c:v>
                </c:pt>
                <c:pt idx="105">
                  <c:v>0.29110151529312134</c:v>
                </c:pt>
                <c:pt idx="107">
                  <c:v>0.30566197633743286</c:v>
                </c:pt>
                <c:pt idx="109">
                  <c:v>0.29733681678771973</c:v>
                </c:pt>
                <c:pt idx="110">
                  <c:v>0.30704158544540405</c:v>
                </c:pt>
                <c:pt idx="111">
                  <c:v>0.30028867721557617</c:v>
                </c:pt>
                <c:pt idx="112">
                  <c:v>0.2994542121887207</c:v>
                </c:pt>
                <c:pt idx="113">
                  <c:v>0.30342006683349609</c:v>
                </c:pt>
                <c:pt idx="114">
                  <c:v>0.30343455076217651</c:v>
                </c:pt>
                <c:pt idx="115">
                  <c:v>0.30340790748596191</c:v>
                </c:pt>
                <c:pt idx="116">
                  <c:v>0.30542647838592529</c:v>
                </c:pt>
                <c:pt idx="117">
                  <c:v>0.30738604068756104</c:v>
                </c:pt>
                <c:pt idx="118">
                  <c:v>0.31032842397689819</c:v>
                </c:pt>
                <c:pt idx="119">
                  <c:v>0.3133278489112854</c:v>
                </c:pt>
                <c:pt idx="120">
                  <c:v>0.31834703683853149</c:v>
                </c:pt>
                <c:pt idx="121">
                  <c:v>0.32173547148704529</c:v>
                </c:pt>
                <c:pt idx="122">
                  <c:v>0.32497268915176392</c:v>
                </c:pt>
                <c:pt idx="123">
                  <c:v>0.32753172516822815</c:v>
                </c:pt>
                <c:pt idx="124">
                  <c:v>0.32909068465232849</c:v>
                </c:pt>
                <c:pt idx="125">
                  <c:v>0.33984479308128357</c:v>
                </c:pt>
                <c:pt idx="126">
                  <c:v>0.33351433277130127</c:v>
                </c:pt>
                <c:pt idx="127">
                  <c:v>0.32064121961593628</c:v>
                </c:pt>
                <c:pt idx="129">
                  <c:v>0.31192469596862793</c:v>
                </c:pt>
                <c:pt idx="130">
                  <c:v>0.30619069933891296</c:v>
                </c:pt>
                <c:pt idx="131">
                  <c:v>0.32425329089164734</c:v>
                </c:pt>
                <c:pt idx="132">
                  <c:v>0.33169937133789063</c:v>
                </c:pt>
                <c:pt idx="133">
                  <c:v>0.33522069454193115</c:v>
                </c:pt>
                <c:pt idx="135">
                  <c:v>0.33478593826293945</c:v>
                </c:pt>
                <c:pt idx="136">
                  <c:v>0.33420044183731079</c:v>
                </c:pt>
                <c:pt idx="137">
                  <c:v>0.33744481205940247</c:v>
                </c:pt>
                <c:pt idx="138">
                  <c:v>0.35039159655570984</c:v>
                </c:pt>
                <c:pt idx="139">
                  <c:v>0.35579285025596619</c:v>
                </c:pt>
                <c:pt idx="140">
                  <c:v>0.37622854113578796</c:v>
                </c:pt>
                <c:pt idx="141">
                  <c:v>0.38392665982246399</c:v>
                </c:pt>
                <c:pt idx="142">
                  <c:v>0.38096889853477478</c:v>
                </c:pt>
                <c:pt idx="143">
                  <c:v>0.38337144255638123</c:v>
                </c:pt>
                <c:pt idx="144">
                  <c:v>0.38004884123802185</c:v>
                </c:pt>
                <c:pt idx="145">
                  <c:v>0.38573330640792847</c:v>
                </c:pt>
                <c:pt idx="146">
                  <c:v>0.39048689603805542</c:v>
                </c:pt>
                <c:pt idx="147">
                  <c:v>0.38580504059791565</c:v>
                </c:pt>
                <c:pt idx="148">
                  <c:v>0.3934759795665741</c:v>
                </c:pt>
                <c:pt idx="149">
                  <c:v>0.38255113363265991</c:v>
                </c:pt>
                <c:pt idx="150">
                  <c:v>0.38862320780754089</c:v>
                </c:pt>
                <c:pt idx="151">
                  <c:v>0.37253698706626892</c:v>
                </c:pt>
                <c:pt idx="152">
                  <c:v>0.4027094841003418</c:v>
                </c:pt>
                <c:pt idx="153">
                  <c:v>0.40946120023727417</c:v>
                </c:pt>
                <c:pt idx="154">
                  <c:v>0.40423488616943359</c:v>
                </c:pt>
                <c:pt idx="155">
                  <c:v>0.39490750432014465</c:v>
                </c:pt>
                <c:pt idx="156">
                  <c:v>0.38619610667228699</c:v>
                </c:pt>
                <c:pt idx="157">
                  <c:v>0.37380778789520264</c:v>
                </c:pt>
                <c:pt idx="158">
                  <c:v>0.38043886423110962</c:v>
                </c:pt>
                <c:pt idx="159">
                  <c:v>0.38157352805137634</c:v>
                </c:pt>
                <c:pt idx="160">
                  <c:v>0.39662206172943115</c:v>
                </c:pt>
                <c:pt idx="162">
                  <c:v>0.38592004776000977</c:v>
                </c:pt>
                <c:pt idx="164">
                  <c:v>0.40344443917274475</c:v>
                </c:pt>
                <c:pt idx="165">
                  <c:v>0.39715400338172913</c:v>
                </c:pt>
                <c:pt idx="166">
                  <c:v>0.38941177725791931</c:v>
                </c:pt>
                <c:pt idx="167">
                  <c:v>0.38080534338951111</c:v>
                </c:pt>
                <c:pt idx="168">
                  <c:v>0.36751663684844971</c:v>
                </c:pt>
                <c:pt idx="169">
                  <c:v>0.35427157580852509</c:v>
                </c:pt>
                <c:pt idx="170">
                  <c:v>0.37838286161422729</c:v>
                </c:pt>
                <c:pt idx="171">
                  <c:v>0.37454888224601746</c:v>
                </c:pt>
                <c:pt idx="172">
                  <c:v>0.37319420278072357</c:v>
                </c:pt>
                <c:pt idx="173">
                  <c:v>0.3709503561258316</c:v>
                </c:pt>
                <c:pt idx="174">
                  <c:v>0.36605356633663177</c:v>
                </c:pt>
                <c:pt idx="175">
                  <c:v>0.36247792840003967</c:v>
                </c:pt>
                <c:pt idx="176">
                  <c:v>0.35825316607952118</c:v>
                </c:pt>
                <c:pt idx="177">
                  <c:v>0.35374461114406586</c:v>
                </c:pt>
                <c:pt idx="178">
                  <c:v>0.34863568842411041</c:v>
                </c:pt>
                <c:pt idx="179">
                  <c:v>0.34477032721042633</c:v>
                </c:pt>
                <c:pt idx="180">
                  <c:v>0.34438812732696533</c:v>
                </c:pt>
                <c:pt idx="181">
                  <c:v>0.34234361350536346</c:v>
                </c:pt>
                <c:pt idx="182">
                  <c:v>0.34066617488861084</c:v>
                </c:pt>
                <c:pt idx="183">
                  <c:v>0.34082527458667755</c:v>
                </c:pt>
                <c:pt idx="184">
                  <c:v>0.34171643853187561</c:v>
                </c:pt>
                <c:pt idx="185">
                  <c:v>0.33997571468353271</c:v>
                </c:pt>
                <c:pt idx="186">
                  <c:v>0.33778479695320129</c:v>
                </c:pt>
                <c:pt idx="187">
                  <c:v>0.33440209925174713</c:v>
                </c:pt>
                <c:pt idx="188">
                  <c:v>0.33120270073413849</c:v>
                </c:pt>
                <c:pt idx="189">
                  <c:v>0.33096635341644287</c:v>
                </c:pt>
                <c:pt idx="190">
                  <c:v>0.33089129626750946</c:v>
                </c:pt>
                <c:pt idx="191">
                  <c:v>0.3256266713142395</c:v>
                </c:pt>
                <c:pt idx="192">
                  <c:v>0.33507215976715088</c:v>
                </c:pt>
                <c:pt idx="193">
                  <c:v>0.32423661649227142</c:v>
                </c:pt>
                <c:pt idx="194">
                  <c:v>0.31875535845756531</c:v>
                </c:pt>
                <c:pt idx="195">
                  <c:v>0.31474399566650391</c:v>
                </c:pt>
                <c:pt idx="196">
                  <c:v>0.30686050653457642</c:v>
                </c:pt>
                <c:pt idx="197">
                  <c:v>0.29930299520492554</c:v>
                </c:pt>
                <c:pt idx="198">
                  <c:v>0.29629850387573242</c:v>
                </c:pt>
                <c:pt idx="199">
                  <c:v>0.29040351510047913</c:v>
                </c:pt>
                <c:pt idx="200">
                  <c:v>0.28943958878517151</c:v>
                </c:pt>
                <c:pt idx="201">
                  <c:v>0.29058164358139038</c:v>
                </c:pt>
                <c:pt idx="202">
                  <c:v>0.29203358292579651</c:v>
                </c:pt>
                <c:pt idx="203">
                  <c:v>0.29222574830055237</c:v>
                </c:pt>
                <c:pt idx="204">
                  <c:v>0.29205730557441711</c:v>
                </c:pt>
                <c:pt idx="205">
                  <c:v>0.29861761629581451</c:v>
                </c:pt>
                <c:pt idx="206">
                  <c:v>0.30682584643363953</c:v>
                </c:pt>
                <c:pt idx="207">
                  <c:v>0.31213970482349396</c:v>
                </c:pt>
                <c:pt idx="208">
                  <c:v>0.31610509753227234</c:v>
                </c:pt>
                <c:pt idx="209">
                  <c:v>0.32351522147655487</c:v>
                </c:pt>
                <c:pt idx="210">
                  <c:v>0.32407045364379883</c:v>
                </c:pt>
                <c:pt idx="211">
                  <c:v>0.32098667323589325</c:v>
                </c:pt>
                <c:pt idx="212">
                  <c:v>0.32154349982738495</c:v>
                </c:pt>
                <c:pt idx="213">
                  <c:v>0.31947028636932373</c:v>
                </c:pt>
                <c:pt idx="214">
                  <c:v>0.318976029753685</c:v>
                </c:pt>
              </c:numCache>
            </c:numRef>
          </c:val>
          <c:smooth val="1"/>
          <c:extLst xmlns:c16r2="http://schemas.microsoft.com/office/drawing/2015/06/chart">
            <c:ext xmlns:c16="http://schemas.microsoft.com/office/drawing/2014/chart" uri="{C3380CC4-5D6E-409C-BE32-E72D297353CC}">
              <c16:uniqueId val="{00000001-411D-4B17-BB4C-1C59407BF833}"/>
            </c:ext>
          </c:extLst>
        </c:ser>
        <c:dLbls>
          <c:showLegendKey val="0"/>
          <c:showVal val="0"/>
          <c:showCatName val="0"/>
          <c:showSerName val="0"/>
          <c:showPercent val="0"/>
          <c:showBubbleSize val="0"/>
        </c:dLbls>
        <c:marker val="1"/>
        <c:smooth val="0"/>
        <c:axId val="-928141632"/>
        <c:axId val="-928146528"/>
      </c:lineChart>
      <c:catAx>
        <c:axId val="-92814163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46528"/>
        <c:crossesAt val="0"/>
        <c:auto val="1"/>
        <c:lblAlgn val="ctr"/>
        <c:lblOffset val="100"/>
        <c:tickLblSkip val="20"/>
        <c:tickMarkSkip val="10"/>
        <c:noMultiLvlLbl val="0"/>
      </c:catAx>
      <c:valAx>
        <c:axId val="-928146528"/>
        <c:scaling>
          <c:orientation val="minMax"/>
          <c:max val="0.60000000000000009"/>
          <c:min val="0.1"/>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41632"/>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15053818064625377"/>
          <c:y val="0.59148742077971961"/>
          <c:w val="0.22086164292172508"/>
          <c:h val="0.24537623853928828"/>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t>Asset composition by wealth level, France 2000</a:t>
            </a:r>
            <a:endParaRPr lang="fr-F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1.5900272410362959E-4</c:v>
              </c:pt>
              <c:pt idx="1">
                <c:v>6.0376403853297234E-3</c:v>
              </c:pt>
              <c:pt idx="2">
                <c:v>6.4430668950080872E-2</c:v>
              </c:pt>
              <c:pt idx="3">
                <c:v>0.21256175637245178</c:v>
              </c:pt>
              <c:pt idx="4">
                <c:v>0.52472668886184692</c:v>
              </c:pt>
              <c:pt idx="5">
                <c:v>0.60574102401733398</c:v>
              </c:pt>
              <c:pt idx="6">
                <c:v>0.62913060188293457</c:v>
              </c:pt>
              <c:pt idx="7">
                <c:v>0.59416556358337402</c:v>
              </c:pt>
              <c:pt idx="8">
                <c:v>0.48905947804450989</c:v>
              </c:pt>
              <c:pt idx="9">
                <c:v>0.38601177930831909</c:v>
              </c:pt>
              <c:pt idx="10">
                <c:v>0.30454337596893311</c:v>
              </c:pt>
              <c:pt idx="11">
                <c:v>0.21911296248435974</c:v>
              </c:pt>
              <c:pt idx="12">
                <c:v>0.11672072857618332</c:v>
              </c:pt>
              <c:pt idx="13">
                <c:v>3.2810922712087631E-2</c:v>
              </c:pt>
            </c:numLit>
          </c:val>
          <c:extLst xmlns:c16r2="http://schemas.microsoft.com/office/drawing/2015/06/chart">
            <c:ext xmlns:c16="http://schemas.microsoft.com/office/drawing/2014/chart" uri="{C3380CC4-5D6E-409C-BE32-E72D297353CC}">
              <c16:uniqueId val="{00000000-3FE0-4B3A-B22F-2E070F192AFC}"/>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3.4754063811319916E-5</c:v>
              </c:pt>
              <c:pt idx="1">
                <c:v>8.4922571065103216E-4</c:v>
              </c:pt>
              <c:pt idx="2">
                <c:v>4.7294885682480324E-3</c:v>
              </c:pt>
              <c:pt idx="3">
                <c:v>1.2932579403513153E-2</c:v>
              </c:pt>
              <c:pt idx="4">
                <c:v>1.7025342819784028E-2</c:v>
              </c:pt>
              <c:pt idx="5">
                <c:v>2.2114304736973678E-2</c:v>
              </c:pt>
              <c:pt idx="6">
                <c:v>2.5828748231361588E-2</c:v>
              </c:pt>
              <c:pt idx="7">
                <c:v>3.9528613452743132E-2</c:v>
              </c:pt>
              <c:pt idx="8">
                <c:v>8.8415753226823962E-2</c:v>
              </c:pt>
              <c:pt idx="9">
                <c:v>0.17035777951303918</c:v>
              </c:pt>
              <c:pt idx="10">
                <c:v>0.26451260521871323</c:v>
              </c:pt>
              <c:pt idx="11">
                <c:v>0.19757687417882344</c:v>
              </c:pt>
              <c:pt idx="12">
                <c:v>6.2172457216156329E-2</c:v>
              </c:pt>
              <c:pt idx="13">
                <c:v>1.20327895780579E-2</c:v>
              </c:pt>
            </c:numLit>
          </c:val>
          <c:extLst xmlns:c16r2="http://schemas.microsoft.com/office/drawing/2015/06/chart">
            <c:ext xmlns:c16="http://schemas.microsoft.com/office/drawing/2014/chart" uri="{C3380CC4-5D6E-409C-BE32-E72D297353CC}">
              <c16:uniqueId val="{00000001-3FE0-4B3A-B22F-2E070F192AFC}"/>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2.910208968387451E-5</c:v>
              </c:pt>
              <c:pt idx="1">
                <c:v>1.4709258452057838E-2</c:v>
              </c:pt>
              <c:pt idx="2">
                <c:v>0.1199900284409523</c:v>
              </c:pt>
              <c:pt idx="3">
                <c:v>0.21338127553462982</c:v>
              </c:pt>
              <c:pt idx="4">
                <c:v>0.24101001024246216</c:v>
              </c:pt>
              <c:pt idx="5">
                <c:v>0.19431470334529877</c:v>
              </c:pt>
              <c:pt idx="6">
                <c:v>0.19045767188072205</c:v>
              </c:pt>
              <c:pt idx="7">
                <c:v>0.22412359714508057</c:v>
              </c:pt>
              <c:pt idx="8">
                <c:v>0.30767038464546204</c:v>
              </c:pt>
              <c:pt idx="9">
                <c:v>0.35177561640739441</c:v>
              </c:pt>
              <c:pt idx="10">
                <c:v>0.37127602100372314</c:v>
              </c:pt>
              <c:pt idx="11">
                <c:v>0.55747449398040771</c:v>
              </c:pt>
              <c:pt idx="12">
                <c:v>0.80940753221511841</c:v>
              </c:pt>
              <c:pt idx="13">
                <c:v>0.95290619134902954</c:v>
              </c:pt>
            </c:numLit>
          </c:val>
          <c:extLst xmlns:c16r2="http://schemas.microsoft.com/office/drawing/2015/06/chart">
            <c:ext xmlns:c16="http://schemas.microsoft.com/office/drawing/2014/chart" uri="{C3380CC4-5D6E-409C-BE32-E72D297353CC}">
              <c16:uniqueId val="{00000002-3FE0-4B3A-B22F-2E070F192AFC}"/>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0.99977714111913796</c:v>
              </c:pt>
              <c:pt idx="1">
                <c:v>0.97840387515059868</c:v>
              </c:pt>
              <c:pt idx="2">
                <c:v>0.81084981811487855</c:v>
              </c:pt>
              <c:pt idx="3">
                <c:v>0.56112439592027408</c:v>
              </c:pt>
              <c:pt idx="4">
                <c:v>0.21723797871804404</c:v>
              </c:pt>
              <c:pt idx="5">
                <c:v>0.17782998029887814</c:v>
              </c:pt>
              <c:pt idx="6">
                <c:v>0.15458298357248196</c:v>
              </c:pt>
              <c:pt idx="7">
                <c:v>0.14218221221849095</c:v>
              </c:pt>
              <c:pt idx="8">
                <c:v>0.11485439616095149</c:v>
              </c:pt>
              <c:pt idx="9">
                <c:v>9.1854801041831996E-2</c:v>
              </c:pt>
              <c:pt idx="10">
                <c:v>5.9667979886645503E-2</c:v>
              </c:pt>
              <c:pt idx="11">
                <c:v>2.583568950412354E-2</c:v>
              </c:pt>
              <c:pt idx="12">
                <c:v>1.1699298632018717E-2</c:v>
              </c:pt>
              <c:pt idx="13">
                <c:v>2.250126769731305E-3</c:v>
              </c:pt>
            </c:numLit>
          </c:val>
          <c:extLst xmlns:c16r2="http://schemas.microsoft.com/office/drawing/2015/06/chart">
            <c:ext xmlns:c16="http://schemas.microsoft.com/office/drawing/2014/chart" uri="{C3380CC4-5D6E-409C-BE32-E72D297353CC}">
              <c16:uniqueId val="{00000003-3FE0-4B3A-B22F-2E070F192AFC}"/>
            </c:ext>
          </c:extLst>
        </c:ser>
        <c:dLbls>
          <c:showLegendKey val="0"/>
          <c:showVal val="0"/>
          <c:showCatName val="0"/>
          <c:showSerName val="0"/>
          <c:showPercent val="0"/>
          <c:showBubbleSize val="0"/>
        </c:dLbls>
        <c:axId val="-873894880"/>
        <c:axId val="-873886176"/>
      </c:areaChart>
      <c:catAx>
        <c:axId val="-873894880"/>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873886176"/>
        <c:crosses val="autoZero"/>
        <c:auto val="1"/>
        <c:lblAlgn val="ctr"/>
        <c:lblOffset val="100"/>
        <c:tickLblSkip val="1"/>
        <c:noMultiLvlLbl val="0"/>
      </c:catAx>
      <c:valAx>
        <c:axId val="-873886176"/>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873894880"/>
        <c:crosses val="autoZero"/>
        <c:crossBetween val="midCat"/>
      </c:valAx>
    </c:plotArea>
    <c:plotVisOnly val="1"/>
    <c:dispBlanksAs val="gap"/>
    <c:showDLblsOverMax val="0"/>
  </c:chart>
  <c:userShapes r:id="rId1"/>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Decomposition</a:t>
            </a:r>
            <a:r>
              <a:rPr lang="fr-FR" sz="1600" baseline="0">
                <a:latin typeface="Arial"/>
                <a:cs typeface="Arial"/>
              </a:rPr>
              <a:t> of bottom 50%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2055896613379963"/>
          <c:y val="2.100840336134454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DataSeries!$AT$176:$AT$220</c:f>
              <c:numCache>
                <c:formatCode>0.0%</c:formatCode>
                <c:ptCount val="45"/>
                <c:pt idx="0">
                  <c:v>1.0165727430774041E-2</c:v>
                </c:pt>
                <c:pt idx="1">
                  <c:v>1.0496001999712234E-2</c:v>
                </c:pt>
                <c:pt idx="2">
                  <c:v>1.017946223959143E-2</c:v>
                </c:pt>
                <c:pt idx="3">
                  <c:v>1.0101641873973222E-2</c:v>
                </c:pt>
                <c:pt idx="4">
                  <c:v>1.1487384654742527E-2</c:v>
                </c:pt>
                <c:pt idx="5">
                  <c:v>1.2584760277547957E-2</c:v>
                </c:pt>
                <c:pt idx="6">
                  <c:v>1.3498145734757827E-2</c:v>
                </c:pt>
                <c:pt idx="7">
                  <c:v>1.4439249902920892E-2</c:v>
                </c:pt>
                <c:pt idx="8">
                  <c:v>1.6847035567337798E-2</c:v>
                </c:pt>
                <c:pt idx="9">
                  <c:v>1.8932190522946257E-2</c:v>
                </c:pt>
                <c:pt idx="10">
                  <c:v>2.0123341173601261E-2</c:v>
                </c:pt>
                <c:pt idx="11">
                  <c:v>2.1908798430537502E-2</c:v>
                </c:pt>
                <c:pt idx="12">
                  <c:v>2.304105371072751E-2</c:v>
                </c:pt>
                <c:pt idx="13">
                  <c:v>2.3637848816953522E-2</c:v>
                </c:pt>
                <c:pt idx="14">
                  <c:v>2.3755110614565922E-2</c:v>
                </c:pt>
                <c:pt idx="15">
                  <c:v>2.5181200052234232E-2</c:v>
                </c:pt>
                <c:pt idx="16">
                  <c:v>2.7166254121055999E-2</c:v>
                </c:pt>
                <c:pt idx="17">
                  <c:v>2.9691737152367281E-2</c:v>
                </c:pt>
                <c:pt idx="18">
                  <c:v>3.178327677142101E-2</c:v>
                </c:pt>
                <c:pt idx="19">
                  <c:v>2.9220186588484243E-2</c:v>
                </c:pt>
                <c:pt idx="20">
                  <c:v>2.7382087646029341E-2</c:v>
                </c:pt>
                <c:pt idx="21">
                  <c:v>2.6940736366668716E-2</c:v>
                </c:pt>
                <c:pt idx="22">
                  <c:v>1.7632554805478762E-2</c:v>
                </c:pt>
                <c:pt idx="23">
                  <c:v>1.9111841484257042E-2</c:v>
                </c:pt>
                <c:pt idx="24">
                  <c:v>1.8786353475093165E-2</c:v>
                </c:pt>
                <c:pt idx="25">
                  <c:v>2.0592348513222447E-2</c:v>
                </c:pt>
                <c:pt idx="26">
                  <c:v>2.0253337665529614E-2</c:v>
                </c:pt>
                <c:pt idx="27">
                  <c:v>2.1026407538556668E-2</c:v>
                </c:pt>
                <c:pt idx="28">
                  <c:v>2.0908826832510385E-2</c:v>
                </c:pt>
                <c:pt idx="29">
                  <c:v>2.1887618343697568E-2</c:v>
                </c:pt>
                <c:pt idx="30">
                  <c:v>2.2864361465423144E-2</c:v>
                </c:pt>
                <c:pt idx="31">
                  <c:v>2.5249570210718275E-2</c:v>
                </c:pt>
                <c:pt idx="32">
                  <c:v>2.5926579001747996E-2</c:v>
                </c:pt>
                <c:pt idx="33">
                  <c:v>2.6378422197211648E-2</c:v>
                </c:pt>
                <c:pt idx="34">
                  <c:v>2.8958504076658897E-2</c:v>
                </c:pt>
                <c:pt idx="35">
                  <c:v>3.1088344810370927E-2</c:v>
                </c:pt>
                <c:pt idx="36">
                  <c:v>3.0839078990752E-2</c:v>
                </c:pt>
                <c:pt idx="37">
                  <c:v>2.9935050341890701E-2</c:v>
                </c:pt>
                <c:pt idx="38">
                  <c:v>2.9232579385251256E-2</c:v>
                </c:pt>
                <c:pt idx="39">
                  <c:v>2.7545603392979956E-2</c:v>
                </c:pt>
                <c:pt idx="40">
                  <c:v>2.5375605678551238E-2</c:v>
                </c:pt>
                <c:pt idx="41">
                  <c:v>2.9106425425048599E-2</c:v>
                </c:pt>
                <c:pt idx="42">
                  <c:v>3.060689300399666E-2</c:v>
                </c:pt>
                <c:pt idx="43">
                  <c:v>3.0221435595247925E-2</c:v>
                </c:pt>
                <c:pt idx="44">
                  <c:v>2.8983963289247683E-2</c:v>
                </c:pt>
              </c:numCache>
            </c:numRef>
          </c:val>
          <c:extLst xmlns:c16r2="http://schemas.microsoft.com/office/drawing/2015/06/chart">
            <c:ext xmlns:c16="http://schemas.microsoft.com/office/drawing/2014/chart" uri="{C3380CC4-5D6E-409C-BE32-E72D297353CC}">
              <c16:uniqueId val="{00000000-4D7C-4E5A-A5C5-53564DC4CD85}"/>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DataSeries!$AU$176:$AU$220</c:f>
              <c:numCache>
                <c:formatCode>0.0%</c:formatCode>
                <c:ptCount val="45"/>
                <c:pt idx="0">
                  <c:v>1.9473492737738509E-3</c:v>
                </c:pt>
                <c:pt idx="1">
                  <c:v>1.8568082624114265E-3</c:v>
                </c:pt>
                <c:pt idx="2">
                  <c:v>1.7827446273057522E-3</c:v>
                </c:pt>
                <c:pt idx="3">
                  <c:v>1.6889168123263567E-3</c:v>
                </c:pt>
                <c:pt idx="4">
                  <c:v>1.5961441454654471E-3</c:v>
                </c:pt>
                <c:pt idx="5">
                  <c:v>1.519545849353445E-3</c:v>
                </c:pt>
                <c:pt idx="6">
                  <c:v>1.8099316704650295E-3</c:v>
                </c:pt>
                <c:pt idx="7">
                  <c:v>2.0788100688137762E-3</c:v>
                </c:pt>
                <c:pt idx="8">
                  <c:v>2.2801336314067235E-3</c:v>
                </c:pt>
                <c:pt idx="9">
                  <c:v>2.4642091657565315E-3</c:v>
                </c:pt>
                <c:pt idx="10">
                  <c:v>2.302245225344824E-3</c:v>
                </c:pt>
                <c:pt idx="11">
                  <c:v>2.1417724360191992E-3</c:v>
                </c:pt>
                <c:pt idx="12">
                  <c:v>2.0010555036568205E-3</c:v>
                </c:pt>
                <c:pt idx="13">
                  <c:v>1.8768938201927112E-3</c:v>
                </c:pt>
                <c:pt idx="14">
                  <c:v>1.7381353986685862E-3</c:v>
                </c:pt>
                <c:pt idx="15">
                  <c:v>1.6556228255959478E-3</c:v>
                </c:pt>
                <c:pt idx="16">
                  <c:v>1.5467162174674777E-3</c:v>
                </c:pt>
                <c:pt idx="17">
                  <c:v>1.4671026268121749E-3</c:v>
                </c:pt>
                <c:pt idx="18">
                  <c:v>1.3834584635864695E-3</c:v>
                </c:pt>
                <c:pt idx="19">
                  <c:v>1.6390989598598154E-3</c:v>
                </c:pt>
                <c:pt idx="20">
                  <c:v>1.9574734393426915E-3</c:v>
                </c:pt>
                <c:pt idx="21">
                  <c:v>1.2917946701081293E-3</c:v>
                </c:pt>
                <c:pt idx="22">
                  <c:v>1.0506448159808782E-3</c:v>
                </c:pt>
                <c:pt idx="23">
                  <c:v>1.4861622018132788E-3</c:v>
                </c:pt>
                <c:pt idx="24">
                  <c:v>1.297010224756621E-3</c:v>
                </c:pt>
                <c:pt idx="25">
                  <c:v>1.3527975183108168E-3</c:v>
                </c:pt>
                <c:pt idx="26">
                  <c:v>1.0982941150975431E-3</c:v>
                </c:pt>
                <c:pt idx="27">
                  <c:v>1.1243392134750538E-3</c:v>
                </c:pt>
                <c:pt idx="28">
                  <c:v>9.3170859732565037E-4</c:v>
                </c:pt>
                <c:pt idx="29">
                  <c:v>9.5494134737921855E-4</c:v>
                </c:pt>
                <c:pt idx="30">
                  <c:v>8.7671436387381661E-4</c:v>
                </c:pt>
                <c:pt idx="31">
                  <c:v>9.6000743528955269E-4</c:v>
                </c:pt>
                <c:pt idx="32">
                  <c:v>1.0781097292305586E-3</c:v>
                </c:pt>
                <c:pt idx="33">
                  <c:v>1.1600858861382749E-3</c:v>
                </c:pt>
                <c:pt idx="34">
                  <c:v>1.4048836858680149E-3</c:v>
                </c:pt>
                <c:pt idx="35">
                  <c:v>1.445744165034937E-3</c:v>
                </c:pt>
                <c:pt idx="36">
                  <c:v>1.4330121680421371E-3</c:v>
                </c:pt>
                <c:pt idx="37">
                  <c:v>1.3202986132799697E-3</c:v>
                </c:pt>
                <c:pt idx="38">
                  <c:v>1.1987423052762243E-3</c:v>
                </c:pt>
                <c:pt idx="39">
                  <c:v>1.2148668806231044E-3</c:v>
                </c:pt>
                <c:pt idx="40">
                  <c:v>1.2636910779877525E-3</c:v>
                </c:pt>
                <c:pt idx="41">
                  <c:v>1.5287111095385643E-3</c:v>
                </c:pt>
                <c:pt idx="42">
                  <c:v>1.604276489358823E-3</c:v>
                </c:pt>
                <c:pt idx="43">
                  <c:v>1.5229764616851924E-3</c:v>
                </c:pt>
                <c:pt idx="44">
                  <c:v>1.4604813324234516E-3</c:v>
                </c:pt>
              </c:numCache>
            </c:numRef>
          </c:val>
          <c:extLst xmlns:c16r2="http://schemas.microsoft.com/office/drawing/2015/06/chart">
            <c:ext xmlns:c16="http://schemas.microsoft.com/office/drawing/2014/chart" uri="{C3380CC4-5D6E-409C-BE32-E72D297353CC}">
              <c16:uniqueId val="{00000001-4D7C-4E5A-A5C5-53564DC4CD85}"/>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DataSeries!$AV$176:$AV$220</c:f>
              <c:numCache>
                <c:formatCode>0.0%</c:formatCode>
                <c:ptCount val="45"/>
                <c:pt idx="0">
                  <c:v>6.9435070917683583E-3</c:v>
                </c:pt>
                <c:pt idx="1">
                  <c:v>7.395343039588935E-3</c:v>
                </c:pt>
                <c:pt idx="2">
                  <c:v>7.7613078337168961E-3</c:v>
                </c:pt>
                <c:pt idx="3">
                  <c:v>8.0665886230792821E-3</c:v>
                </c:pt>
                <c:pt idx="4">
                  <c:v>8.0505880356385867E-3</c:v>
                </c:pt>
                <c:pt idx="5">
                  <c:v>8.0130679924368745E-3</c:v>
                </c:pt>
                <c:pt idx="6">
                  <c:v>8.2004726337704462E-3</c:v>
                </c:pt>
                <c:pt idx="7">
                  <c:v>8.8016020885696017E-3</c:v>
                </c:pt>
                <c:pt idx="8">
                  <c:v>9.1031800086148196E-3</c:v>
                </c:pt>
                <c:pt idx="9">
                  <c:v>9.1144835265934629E-3</c:v>
                </c:pt>
                <c:pt idx="10">
                  <c:v>9.2334067835553174E-3</c:v>
                </c:pt>
                <c:pt idx="11">
                  <c:v>9.2708391027092746E-3</c:v>
                </c:pt>
                <c:pt idx="12">
                  <c:v>9.3970803510248779E-3</c:v>
                </c:pt>
                <c:pt idx="13">
                  <c:v>9.7834398974421741E-3</c:v>
                </c:pt>
                <c:pt idx="14">
                  <c:v>1.0575098491980413E-2</c:v>
                </c:pt>
                <c:pt idx="15">
                  <c:v>1.1657662709478531E-2</c:v>
                </c:pt>
                <c:pt idx="16">
                  <c:v>1.2724822549696216E-2</c:v>
                </c:pt>
                <c:pt idx="17">
                  <c:v>1.3587106714047337E-2</c:v>
                </c:pt>
                <c:pt idx="18">
                  <c:v>1.4540850402123356E-2</c:v>
                </c:pt>
                <c:pt idx="19">
                  <c:v>1.5789633696203523E-2</c:v>
                </c:pt>
                <c:pt idx="20">
                  <c:v>1.6983601409843452E-2</c:v>
                </c:pt>
                <c:pt idx="21">
                  <c:v>1.7896740852752002E-2</c:v>
                </c:pt>
                <c:pt idx="22">
                  <c:v>1.8330312653532181E-2</c:v>
                </c:pt>
                <c:pt idx="23">
                  <c:v>1.8158201420910167E-2</c:v>
                </c:pt>
                <c:pt idx="24">
                  <c:v>1.8860676475160709E-2</c:v>
                </c:pt>
                <c:pt idx="25">
                  <c:v>1.9251342753734711E-2</c:v>
                </c:pt>
                <c:pt idx="26">
                  <c:v>1.6923771012816502E-2</c:v>
                </c:pt>
                <c:pt idx="27">
                  <c:v>1.4338597713508386E-2</c:v>
                </c:pt>
                <c:pt idx="28">
                  <c:v>1.2578436832655353E-2</c:v>
                </c:pt>
                <c:pt idx="29">
                  <c:v>1.3040383456354353E-2</c:v>
                </c:pt>
                <c:pt idx="30">
                  <c:v>1.3444434478845094E-2</c:v>
                </c:pt>
                <c:pt idx="31">
                  <c:v>1.3679701552813089E-2</c:v>
                </c:pt>
                <c:pt idx="32">
                  <c:v>1.5035956781861634E-2</c:v>
                </c:pt>
                <c:pt idx="33">
                  <c:v>1.4866988545964934E-2</c:v>
                </c:pt>
                <c:pt idx="34">
                  <c:v>1.5377679054599185E-2</c:v>
                </c:pt>
                <c:pt idx="35">
                  <c:v>1.5887469113532015E-2</c:v>
                </c:pt>
                <c:pt idx="36">
                  <c:v>1.5580801327656501E-2</c:v>
                </c:pt>
                <c:pt idx="37">
                  <c:v>1.576265212417953E-2</c:v>
                </c:pt>
                <c:pt idx="38">
                  <c:v>1.5515303723659266E-2</c:v>
                </c:pt>
                <c:pt idx="39">
                  <c:v>1.2745837469847088E-2</c:v>
                </c:pt>
                <c:pt idx="40">
                  <c:v>8.7552966045030441E-3</c:v>
                </c:pt>
                <c:pt idx="41">
                  <c:v>9.2465618346345667E-3</c:v>
                </c:pt>
                <c:pt idx="42">
                  <c:v>9.7670477822102975E-3</c:v>
                </c:pt>
                <c:pt idx="43">
                  <c:v>9.9399046187506855E-3</c:v>
                </c:pt>
                <c:pt idx="44">
                  <c:v>1.0255535972083091E-2</c:v>
                </c:pt>
              </c:numCache>
            </c:numRef>
          </c:val>
          <c:extLst xmlns:c16r2="http://schemas.microsoft.com/office/drawing/2015/06/chart">
            <c:ext xmlns:c16="http://schemas.microsoft.com/office/drawing/2014/chart" uri="{C3380CC4-5D6E-409C-BE32-E72D297353CC}">
              <c16:uniqueId val="{00000002-4D7C-4E5A-A5C5-53564DC4CD85}"/>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DataSeries!$AW$176:$AW$220</c:f>
              <c:numCache>
                <c:formatCode>0.0%</c:formatCode>
                <c:ptCount val="45"/>
                <c:pt idx="0">
                  <c:v>4.9422765549548525E-2</c:v>
                </c:pt>
                <c:pt idx="1">
                  <c:v>5.1842773695926749E-2</c:v>
                </c:pt>
                <c:pt idx="2">
                  <c:v>5.3553139206970593E-2</c:v>
                </c:pt>
                <c:pt idx="3">
                  <c:v>5.4174015739193851E-2</c:v>
                </c:pt>
                <c:pt idx="4">
                  <c:v>5.3602578354389724E-2</c:v>
                </c:pt>
                <c:pt idx="5">
                  <c:v>5.3575672486835937E-2</c:v>
                </c:pt>
                <c:pt idx="6">
                  <c:v>5.5269117264262292E-2</c:v>
                </c:pt>
                <c:pt idx="7">
                  <c:v>5.6782963825536631E-2</c:v>
                </c:pt>
                <c:pt idx="8">
                  <c:v>5.514037386166043E-2</c:v>
                </c:pt>
                <c:pt idx="9">
                  <c:v>5.3359536522835531E-2</c:v>
                </c:pt>
                <c:pt idx="10">
                  <c:v>5.1751483431908232E-2</c:v>
                </c:pt>
                <c:pt idx="11">
                  <c:v>5.1482452320179804E-2</c:v>
                </c:pt>
                <c:pt idx="12">
                  <c:v>5.3061302289256804E-2</c:v>
                </c:pt>
                <c:pt idx="13">
                  <c:v>5.3740241116269537E-2</c:v>
                </c:pt>
                <c:pt idx="14">
                  <c:v>5.3750424106238572E-2</c:v>
                </c:pt>
                <c:pt idx="15">
                  <c:v>5.3383206845927983E-2</c:v>
                </c:pt>
                <c:pt idx="16">
                  <c:v>5.1516465161761824E-2</c:v>
                </c:pt>
                <c:pt idx="17">
                  <c:v>5.0258593747046582E-2</c:v>
                </c:pt>
                <c:pt idx="18">
                  <c:v>4.8843914500133992E-2</c:v>
                </c:pt>
                <c:pt idx="19">
                  <c:v>4.5414667873530282E-2</c:v>
                </c:pt>
                <c:pt idx="20">
                  <c:v>4.3005091560270173E-2</c:v>
                </c:pt>
                <c:pt idx="21">
                  <c:v>4.1104793979682072E-2</c:v>
                </c:pt>
                <c:pt idx="22">
                  <c:v>4.0993860479214404E-2</c:v>
                </c:pt>
                <c:pt idx="23">
                  <c:v>3.9686041414403059E-2</c:v>
                </c:pt>
                <c:pt idx="24">
                  <c:v>3.8606236495436735E-2</c:v>
                </c:pt>
                <c:pt idx="25">
                  <c:v>3.863744077003025E-2</c:v>
                </c:pt>
                <c:pt idx="26">
                  <c:v>3.7323795695825321E-2</c:v>
                </c:pt>
                <c:pt idx="27">
                  <c:v>3.6089801311774666E-2</c:v>
                </c:pt>
                <c:pt idx="28">
                  <c:v>3.5654024606176886E-2</c:v>
                </c:pt>
                <c:pt idx="29">
                  <c:v>3.4064248419072109E-2</c:v>
                </c:pt>
                <c:pt idx="30">
                  <c:v>3.1845403198848869E-2</c:v>
                </c:pt>
                <c:pt idx="31">
                  <c:v>3.1164642341586384E-2</c:v>
                </c:pt>
                <c:pt idx="32">
                  <c:v>3.1779321642777025E-2</c:v>
                </c:pt>
                <c:pt idx="33">
                  <c:v>3.0964230170169599E-2</c:v>
                </c:pt>
                <c:pt idx="34">
                  <c:v>2.9278136503713734E-2</c:v>
                </c:pt>
                <c:pt idx="35">
                  <c:v>2.7151467147488065E-2</c:v>
                </c:pt>
                <c:pt idx="36">
                  <c:v>2.5206948488079545E-2</c:v>
                </c:pt>
                <c:pt idx="37">
                  <c:v>2.3587668506777154E-2</c:v>
                </c:pt>
                <c:pt idx="38">
                  <c:v>2.3516732833022663E-2</c:v>
                </c:pt>
                <c:pt idx="39">
                  <c:v>2.3335537182207308E-2</c:v>
                </c:pt>
                <c:pt idx="40">
                  <c:v>2.0694506049978037E-2</c:v>
                </c:pt>
                <c:pt idx="41">
                  <c:v>2.1099193837511587E-2</c:v>
                </c:pt>
                <c:pt idx="42">
                  <c:v>2.1953852515984924E-2</c:v>
                </c:pt>
                <c:pt idx="43">
                  <c:v>2.2463035028553586E-2</c:v>
                </c:pt>
                <c:pt idx="44">
                  <c:v>2.2751041522751987E-2</c:v>
                </c:pt>
              </c:numCache>
            </c:numRef>
          </c:val>
          <c:extLst xmlns:c16r2="http://schemas.microsoft.com/office/drawing/2015/06/chart">
            <c:ext xmlns:c16="http://schemas.microsoft.com/office/drawing/2014/chart" uri="{C3380CC4-5D6E-409C-BE32-E72D297353CC}">
              <c16:uniqueId val="{00000003-4D7C-4E5A-A5C5-53564DC4CD85}"/>
            </c:ext>
          </c:extLst>
        </c:ser>
        <c:dLbls>
          <c:showLegendKey val="0"/>
          <c:showVal val="0"/>
          <c:showCatName val="0"/>
          <c:showSerName val="0"/>
          <c:showPercent val="0"/>
          <c:showBubbleSize val="0"/>
        </c:dLbls>
        <c:axId val="-873893792"/>
        <c:axId val="-873892704"/>
      </c:areaChart>
      <c:dateAx>
        <c:axId val="-87389379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873892704"/>
        <c:crosses val="autoZero"/>
        <c:auto val="0"/>
        <c:lblOffset val="100"/>
        <c:baseTimeUnit val="days"/>
      </c:dateAx>
      <c:valAx>
        <c:axId val="-873892704"/>
        <c:scaling>
          <c:orientation val="minMax"/>
          <c:max val="0.1"/>
          <c:min val="0"/>
        </c:scaling>
        <c:delete val="0"/>
        <c:axPos val="l"/>
        <c:majorGridlines>
          <c:spPr>
            <a:effectLst/>
          </c:spPr>
        </c:majorGridlines>
        <c:minorGridlines/>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873893792"/>
        <c:crosses val="autoZero"/>
        <c:crossBetween val="midCat"/>
        <c:majorUnit val="2.0000000000000004E-2"/>
        <c:minorUnit val="2.0000000000000004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baseline="0">
                <a:latin typeface="Arial"/>
                <a:cs typeface="Arial"/>
              </a:rPr>
              <a:t>Dec</a:t>
            </a:r>
            <a:r>
              <a:rPr lang="fr-FR" sz="1600">
                <a:latin typeface="Arial"/>
                <a:cs typeface="Arial"/>
              </a:rPr>
              <a:t>omposition</a:t>
            </a:r>
            <a:r>
              <a:rPr lang="fr-FR" sz="1600" baseline="0">
                <a:latin typeface="Arial"/>
                <a:cs typeface="Arial"/>
              </a:rPr>
              <a:t> of top 10%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14401335608910956"/>
          <c:y val="1.6805016333866211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DataSeries!$BB$176:$BB$220</c:f>
              <c:numCache>
                <c:formatCode>0%</c:formatCode>
                <c:ptCount val="45"/>
                <c:pt idx="0">
                  <c:v>9.7319222521036863E-2</c:v>
                </c:pt>
                <c:pt idx="1">
                  <c:v>0.10135955223813653</c:v>
                </c:pt>
                <c:pt idx="2">
                  <c:v>0.10207128152251244</c:v>
                </c:pt>
                <c:pt idx="3">
                  <c:v>0.10455699404701591</c:v>
                </c:pt>
                <c:pt idx="4">
                  <c:v>0.11466515017673373</c:v>
                </c:pt>
                <c:pt idx="5">
                  <c:v>0.12202632986009121</c:v>
                </c:pt>
                <c:pt idx="6">
                  <c:v>0.12619207240641117</c:v>
                </c:pt>
                <c:pt idx="7">
                  <c:v>0.13086069375276566</c:v>
                </c:pt>
                <c:pt idx="8">
                  <c:v>0.1389849204570055</c:v>
                </c:pt>
                <c:pt idx="9">
                  <c:v>0.14657249115407467</c:v>
                </c:pt>
                <c:pt idx="10">
                  <c:v>0.15101072005927563</c:v>
                </c:pt>
                <c:pt idx="11">
                  <c:v>0.15717519633471966</c:v>
                </c:pt>
                <c:pt idx="12">
                  <c:v>0.16035029105842113</c:v>
                </c:pt>
                <c:pt idx="13">
                  <c:v>0.16091432981193066</c:v>
                </c:pt>
                <c:pt idx="14">
                  <c:v>0.16077856160700321</c:v>
                </c:pt>
                <c:pt idx="15">
                  <c:v>0.15994663909077644</c:v>
                </c:pt>
                <c:pt idx="16">
                  <c:v>0.15793905220925808</c:v>
                </c:pt>
                <c:pt idx="17">
                  <c:v>0.15863583795726299</c:v>
                </c:pt>
                <c:pt idx="18">
                  <c:v>0.15924346633255482</c:v>
                </c:pt>
                <c:pt idx="19">
                  <c:v>0.15819752216339111</c:v>
                </c:pt>
                <c:pt idx="20">
                  <c:v>0.16197429690510035</c:v>
                </c:pt>
                <c:pt idx="21">
                  <c:v>0.16227005701512098</c:v>
                </c:pt>
                <c:pt idx="22">
                  <c:v>0.16580096911638975</c:v>
                </c:pt>
                <c:pt idx="23">
                  <c:v>0.15722483675926924</c:v>
                </c:pt>
                <c:pt idx="24">
                  <c:v>0.15368993952870369</c:v>
                </c:pt>
                <c:pt idx="25">
                  <c:v>0.14835912548005581</c:v>
                </c:pt>
                <c:pt idx="26">
                  <c:v>0.13805854320526123</c:v>
                </c:pt>
                <c:pt idx="27">
                  <c:v>0.1317171580158174</c:v>
                </c:pt>
                <c:pt idx="28">
                  <c:v>0.12626667320728302</c:v>
                </c:pt>
                <c:pt idx="29">
                  <c:v>0.1247754842042923</c:v>
                </c:pt>
                <c:pt idx="30">
                  <c:v>0.12502060690894723</c:v>
                </c:pt>
                <c:pt idx="31">
                  <c:v>0.13174696359783411</c:v>
                </c:pt>
                <c:pt idx="32">
                  <c:v>0.14123925473541021</c:v>
                </c:pt>
                <c:pt idx="33">
                  <c:v>0.1512236213311553</c:v>
                </c:pt>
                <c:pt idx="34">
                  <c:v>0.16045765532180667</c:v>
                </c:pt>
                <c:pt idx="35">
                  <c:v>0.17152675800025463</c:v>
                </c:pt>
                <c:pt idx="36">
                  <c:v>0.17896270286291838</c:v>
                </c:pt>
                <c:pt idx="37">
                  <c:v>0.18290935177356005</c:v>
                </c:pt>
                <c:pt idx="38">
                  <c:v>0.18752467259764671</c:v>
                </c:pt>
                <c:pt idx="39">
                  <c:v>0.18740994110703468</c:v>
                </c:pt>
                <c:pt idx="40">
                  <c:v>0.18853496201336384</c:v>
                </c:pt>
                <c:pt idx="41">
                  <c:v>0.18960688915103674</c:v>
                </c:pt>
                <c:pt idx="42">
                  <c:v>0.18928593769669533</c:v>
                </c:pt>
                <c:pt idx="43">
                  <c:v>0.18686772882938385</c:v>
                </c:pt>
                <c:pt idx="44">
                  <c:v>0.18378026969730854</c:v>
                </c:pt>
              </c:numCache>
            </c:numRef>
          </c:val>
          <c:extLst xmlns:c16r2="http://schemas.microsoft.com/office/drawing/2015/06/chart">
            <c:ext xmlns:c16="http://schemas.microsoft.com/office/drawing/2014/chart" uri="{C3380CC4-5D6E-409C-BE32-E72D297353CC}">
              <c16:uniqueId val="{00000000-8112-4085-8203-D3F5DB2BDD57}"/>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DataSeries!$BC$176:$BC$220</c:f>
              <c:numCache>
                <c:formatCode>0%</c:formatCode>
                <c:ptCount val="45"/>
                <c:pt idx="0">
                  <c:v>0.28243961825772923</c:v>
                </c:pt>
                <c:pt idx="1">
                  <c:v>0.27824596066322482</c:v>
                </c:pt>
                <c:pt idx="2">
                  <c:v>0.27621410735944363</c:v>
                </c:pt>
                <c:pt idx="3">
                  <c:v>0.27076574163912898</c:v>
                </c:pt>
                <c:pt idx="4">
                  <c:v>0.26499687287481233</c:v>
                </c:pt>
                <c:pt idx="5">
                  <c:v>0.2614824640297827</c:v>
                </c:pt>
                <c:pt idx="6">
                  <c:v>0.25368574283892609</c:v>
                </c:pt>
                <c:pt idx="7">
                  <c:v>0.24514658998145197</c:v>
                </c:pt>
                <c:pt idx="8">
                  <c:v>0.23153742254086052</c:v>
                </c:pt>
                <c:pt idx="9">
                  <c:v>0.21925688776470817</c:v>
                </c:pt>
                <c:pt idx="10">
                  <c:v>0.21104485192039935</c:v>
                </c:pt>
                <c:pt idx="11">
                  <c:v>0.20245331614889125</c:v>
                </c:pt>
                <c:pt idx="12">
                  <c:v>0.19522867195706917</c:v>
                </c:pt>
                <c:pt idx="13">
                  <c:v>0.18918533305537136</c:v>
                </c:pt>
                <c:pt idx="14">
                  <c:v>0.18119804873805645</c:v>
                </c:pt>
                <c:pt idx="15">
                  <c:v>0.17117792272307009</c:v>
                </c:pt>
                <c:pt idx="16">
                  <c:v>0.1586415754918534</c:v>
                </c:pt>
                <c:pt idx="17">
                  <c:v>0.1493089898659096</c:v>
                </c:pt>
                <c:pt idx="18">
                  <c:v>0.13973508557260222</c:v>
                </c:pt>
                <c:pt idx="19">
                  <c:v>0.12419677361446235</c:v>
                </c:pt>
                <c:pt idx="20">
                  <c:v>0.11696520066839095</c:v>
                </c:pt>
                <c:pt idx="21">
                  <c:v>0.11960851091062513</c:v>
                </c:pt>
                <c:pt idx="22">
                  <c:v>0.10575059468773793</c:v>
                </c:pt>
                <c:pt idx="23">
                  <c:v>9.932443774173623E-2</c:v>
                </c:pt>
                <c:pt idx="24">
                  <c:v>9.5338577195915541E-2</c:v>
                </c:pt>
                <c:pt idx="25">
                  <c:v>9.0752223506109453E-2</c:v>
                </c:pt>
                <c:pt idx="26">
                  <c:v>8.7765683917859966E-2</c:v>
                </c:pt>
                <c:pt idx="27">
                  <c:v>8.2174119338595281E-2</c:v>
                </c:pt>
                <c:pt idx="28">
                  <c:v>8.0761919605750881E-2</c:v>
                </c:pt>
                <c:pt idx="29">
                  <c:v>8.1421928925162659E-2</c:v>
                </c:pt>
                <c:pt idx="30">
                  <c:v>8.4533297691193166E-2</c:v>
                </c:pt>
                <c:pt idx="31">
                  <c:v>8.8201195931682533E-2</c:v>
                </c:pt>
                <c:pt idx="32">
                  <c:v>9.2027121790286548E-2</c:v>
                </c:pt>
                <c:pt idx="33">
                  <c:v>9.2986037715451469E-2</c:v>
                </c:pt>
                <c:pt idx="34">
                  <c:v>9.1321077884874605E-2</c:v>
                </c:pt>
                <c:pt idx="35">
                  <c:v>9.1219862055189616E-2</c:v>
                </c:pt>
                <c:pt idx="36">
                  <c:v>8.8711446060551313E-2</c:v>
                </c:pt>
                <c:pt idx="37">
                  <c:v>8.4488990827205956E-2</c:v>
                </c:pt>
                <c:pt idx="38">
                  <c:v>8.0906819459322071E-2</c:v>
                </c:pt>
                <c:pt idx="39">
                  <c:v>7.6088598853309042E-2</c:v>
                </c:pt>
                <c:pt idx="40">
                  <c:v>7.140042848351498E-2</c:v>
                </c:pt>
                <c:pt idx="41">
                  <c:v>6.9820962073007503E-2</c:v>
                </c:pt>
                <c:pt idx="42">
                  <c:v>6.715411619911979E-2</c:v>
                </c:pt>
                <c:pt idx="43">
                  <c:v>6.375094253074004E-2</c:v>
                </c:pt>
                <c:pt idx="44">
                  <c:v>6.1134931387923086E-2</c:v>
                </c:pt>
              </c:numCache>
            </c:numRef>
          </c:val>
          <c:extLst xmlns:c16r2="http://schemas.microsoft.com/office/drawing/2015/06/chart">
            <c:ext xmlns:c16="http://schemas.microsoft.com/office/drawing/2014/chart" uri="{C3380CC4-5D6E-409C-BE32-E72D297353CC}">
              <c16:uniqueId val="{00000001-8112-4085-8203-D3F5DB2BDD57}"/>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DataSeries!$BD$176:$BD$220</c:f>
              <c:numCache>
                <c:formatCode>0%</c:formatCode>
                <c:ptCount val="45"/>
                <c:pt idx="0">
                  <c:v>0.17775997925658288</c:v>
                </c:pt>
                <c:pt idx="1">
                  <c:v>0.16781747719414405</c:v>
                </c:pt>
                <c:pt idx="2">
                  <c:v>0.16615145800587514</c:v>
                </c:pt>
                <c:pt idx="3">
                  <c:v>0.16626050526577096</c:v>
                </c:pt>
                <c:pt idx="4">
                  <c:v>0.15061901220522375</c:v>
                </c:pt>
                <c:pt idx="5">
                  <c:v>0.13845436415492107</c:v>
                </c:pt>
                <c:pt idx="6">
                  <c:v>0.13321283739698456</c:v>
                </c:pt>
                <c:pt idx="7">
                  <c:v>0.12744547089729921</c:v>
                </c:pt>
                <c:pt idx="8">
                  <c:v>0.12601145017645415</c:v>
                </c:pt>
                <c:pt idx="9">
                  <c:v>0.1260860557598836</c:v>
                </c:pt>
                <c:pt idx="10">
                  <c:v>0.12746974364837999</c:v>
                </c:pt>
                <c:pt idx="11">
                  <c:v>0.12215445177876881</c:v>
                </c:pt>
                <c:pt idx="12">
                  <c:v>0.11822985985586115</c:v>
                </c:pt>
                <c:pt idx="13">
                  <c:v>0.12046967049916726</c:v>
                </c:pt>
                <c:pt idx="14">
                  <c:v>0.12770066406658045</c:v>
                </c:pt>
                <c:pt idx="15">
                  <c:v>0.14009824116331016</c:v>
                </c:pt>
                <c:pt idx="16">
                  <c:v>0.1596805502540099</c:v>
                </c:pt>
                <c:pt idx="17">
                  <c:v>0.16808878616234932</c:v>
                </c:pt>
                <c:pt idx="18">
                  <c:v>0.17744007019903063</c:v>
                </c:pt>
                <c:pt idx="19">
                  <c:v>0.1979397698854527</c:v>
                </c:pt>
                <c:pt idx="20">
                  <c:v>0.19728469905289639</c:v>
                </c:pt>
                <c:pt idx="21">
                  <c:v>0.20043665147463968</c:v>
                </c:pt>
                <c:pt idx="22">
                  <c:v>0.21478526626014915</c:v>
                </c:pt>
                <c:pt idx="23">
                  <c:v>0.23202381217258256</c:v>
                </c:pt>
                <c:pt idx="24">
                  <c:v>0.23798430793434786</c:v>
                </c:pt>
                <c:pt idx="25">
                  <c:v>0.24530811918439785</c:v>
                </c:pt>
                <c:pt idx="26">
                  <c:v>0.28715407312800356</c:v>
                </c:pt>
                <c:pt idx="27">
                  <c:v>0.31068714397251207</c:v>
                </c:pt>
                <c:pt idx="28">
                  <c:v>0.32813356423391188</c:v>
                </c:pt>
                <c:pt idx="29">
                  <c:v>0.33639842624282007</c:v>
                </c:pt>
                <c:pt idx="30">
                  <c:v>0.33726420917124011</c:v>
                </c:pt>
                <c:pt idx="31">
                  <c:v>0.31891597194702503</c:v>
                </c:pt>
                <c:pt idx="32">
                  <c:v>0.29123810951003365</c:v>
                </c:pt>
                <c:pt idx="33">
                  <c:v>0.27336354841366817</c:v>
                </c:pt>
                <c:pt idx="34">
                  <c:v>0.25871537626963809</c:v>
                </c:pt>
                <c:pt idx="35">
                  <c:v>0.24247958809167308</c:v>
                </c:pt>
                <c:pt idx="36">
                  <c:v>0.24216611703351709</c:v>
                </c:pt>
                <c:pt idx="37">
                  <c:v>0.2497132932528143</c:v>
                </c:pt>
                <c:pt idx="38">
                  <c:v>0.24232657555413478</c:v>
                </c:pt>
                <c:pt idx="39">
                  <c:v>0.25242576138129857</c:v>
                </c:pt>
                <c:pt idx="40">
                  <c:v>0.27348578262592599</c:v>
                </c:pt>
                <c:pt idx="41">
                  <c:v>0.26606369336396629</c:v>
                </c:pt>
                <c:pt idx="42">
                  <c:v>0.26278848294643242</c:v>
                </c:pt>
                <c:pt idx="43">
                  <c:v>0.27144475138563523</c:v>
                </c:pt>
                <c:pt idx="44">
                  <c:v>0.28105770378553557</c:v>
                </c:pt>
              </c:numCache>
            </c:numRef>
          </c:val>
          <c:extLst xmlns:c16r2="http://schemas.microsoft.com/office/drawing/2015/06/chart">
            <c:ext xmlns:c16="http://schemas.microsoft.com/office/drawing/2014/chart" uri="{C3380CC4-5D6E-409C-BE32-E72D297353CC}">
              <c16:uniqueId val="{00000002-8112-4085-8203-D3F5DB2BDD57}"/>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DataSeries!$BE$176:$BE$220</c:f>
              <c:numCache>
                <c:formatCode>0%</c:formatCode>
                <c:ptCount val="45"/>
                <c:pt idx="0">
                  <c:v>2.4127251537417585E-2</c:v>
                </c:pt>
                <c:pt idx="1">
                  <c:v>2.5530528895002531E-2</c:v>
                </c:pt>
                <c:pt idx="2">
                  <c:v>2.6605038914943004E-2</c:v>
                </c:pt>
                <c:pt idx="3">
                  <c:v>2.7151525869830998E-2</c:v>
                </c:pt>
                <c:pt idx="4">
                  <c:v>2.7103805048005702E-2</c:v>
                </c:pt>
                <c:pt idx="5">
                  <c:v>2.7331972885724257E-2</c:v>
                </c:pt>
                <c:pt idx="6">
                  <c:v>2.8193259479546852E-2</c:v>
                </c:pt>
                <c:pt idx="7">
                  <c:v>2.8962805906291317E-2</c:v>
                </c:pt>
                <c:pt idx="8">
                  <c:v>2.8122407714225195E-2</c:v>
                </c:pt>
                <c:pt idx="9">
                  <c:v>2.7211686209755205E-2</c:v>
                </c:pt>
                <c:pt idx="10">
                  <c:v>2.6885728586136842E-2</c:v>
                </c:pt>
                <c:pt idx="11">
                  <c:v>2.7246707201154501E-2</c:v>
                </c:pt>
                <c:pt idx="12">
                  <c:v>2.8608169621737869E-2</c:v>
                </c:pt>
                <c:pt idx="13">
                  <c:v>2.9516992924510245E-2</c:v>
                </c:pt>
                <c:pt idx="14">
                  <c:v>3.0075931317206959E-2</c:v>
                </c:pt>
                <c:pt idx="15">
                  <c:v>3.0162754909900363E-2</c:v>
                </c:pt>
                <c:pt idx="16">
                  <c:v>2.9395405170686579E-2</c:v>
                </c:pt>
                <c:pt idx="17">
                  <c:v>2.8963389739172039E-2</c:v>
                </c:pt>
                <c:pt idx="18">
                  <c:v>2.8431156892763439E-2</c:v>
                </c:pt>
                <c:pt idx="19">
                  <c:v>2.7224541588009792E-2</c:v>
                </c:pt>
                <c:pt idx="20">
                  <c:v>2.6554629345188738E-2</c:v>
                </c:pt>
                <c:pt idx="21">
                  <c:v>2.4227117599261206E-2</c:v>
                </c:pt>
                <c:pt idx="22">
                  <c:v>2.3624956763622244E-2</c:v>
                </c:pt>
                <c:pt idx="23">
                  <c:v>2.3589357800436979E-2</c:v>
                </c:pt>
                <c:pt idx="24">
                  <c:v>2.49945218869916E-2</c:v>
                </c:pt>
                <c:pt idx="25">
                  <c:v>2.6739755740987324E-2</c:v>
                </c:pt>
                <c:pt idx="26">
                  <c:v>2.7095722604472475E-2</c:v>
                </c:pt>
                <c:pt idx="27">
                  <c:v>2.7812577481578372E-2</c:v>
                </c:pt>
                <c:pt idx="28">
                  <c:v>2.8122098024946442E-2</c:v>
                </c:pt>
                <c:pt idx="29">
                  <c:v>2.6144245392094961E-2</c:v>
                </c:pt>
                <c:pt idx="30">
                  <c:v>2.3734654521656514E-2</c:v>
                </c:pt>
                <c:pt idx="31">
                  <c:v>2.2203202301548011E-2</c:v>
                </c:pt>
                <c:pt idx="32">
                  <c:v>2.1536583740843988E-2</c:v>
                </c:pt>
                <c:pt idx="33">
                  <c:v>2.081922813601686E-2</c:v>
                </c:pt>
                <c:pt idx="34">
                  <c:v>1.920887609558845E-2</c:v>
                </c:pt>
                <c:pt idx="35">
                  <c:v>1.8509267500329156E-2</c:v>
                </c:pt>
                <c:pt idx="36">
                  <c:v>1.8288618239431842E-2</c:v>
                </c:pt>
                <c:pt idx="37">
                  <c:v>1.8757511997997169E-2</c:v>
                </c:pt>
                <c:pt idx="38">
                  <c:v>2.1256826572575722E-2</c:v>
                </c:pt>
                <c:pt idx="39">
                  <c:v>2.4573434772865353E-2</c:v>
                </c:pt>
                <c:pt idx="40">
                  <c:v>2.5740922148182639E-2</c:v>
                </c:pt>
                <c:pt idx="41">
                  <c:v>2.5227021855789372E-2</c:v>
                </c:pt>
                <c:pt idx="42">
                  <c:v>2.5853006609012765E-2</c:v>
                </c:pt>
                <c:pt idx="43">
                  <c:v>2.6452623412170508E-2</c:v>
                </c:pt>
                <c:pt idx="44">
                  <c:v>2.6791781826053834E-2</c:v>
                </c:pt>
              </c:numCache>
            </c:numRef>
          </c:val>
          <c:extLst xmlns:c16r2="http://schemas.microsoft.com/office/drawing/2015/06/chart">
            <c:ext xmlns:c16="http://schemas.microsoft.com/office/drawing/2014/chart" uri="{C3380CC4-5D6E-409C-BE32-E72D297353CC}">
              <c16:uniqueId val="{00000003-8112-4085-8203-D3F5DB2BDD57}"/>
            </c:ext>
          </c:extLst>
        </c:ser>
        <c:dLbls>
          <c:showLegendKey val="0"/>
          <c:showVal val="0"/>
          <c:showCatName val="0"/>
          <c:showSerName val="0"/>
          <c:showPercent val="0"/>
          <c:showBubbleSize val="0"/>
        </c:dLbls>
        <c:axId val="-873889440"/>
        <c:axId val="-873572496"/>
      </c:areaChart>
      <c:dateAx>
        <c:axId val="-873889440"/>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873572496"/>
        <c:crosses val="autoZero"/>
        <c:auto val="0"/>
        <c:lblOffset val="100"/>
        <c:baseTimeUnit val="days"/>
      </c:dateAx>
      <c:valAx>
        <c:axId val="-873572496"/>
        <c:scaling>
          <c:orientation val="minMax"/>
          <c:max val="0.70000000000000007"/>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873889440"/>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baseline="0">
                <a:latin typeface="Arial"/>
                <a:cs typeface="Arial"/>
              </a:rPr>
              <a:t>Dec</a:t>
            </a:r>
            <a:r>
              <a:rPr lang="fr-FR" sz="1600">
                <a:latin typeface="Arial"/>
                <a:cs typeface="Arial"/>
              </a:rPr>
              <a:t>omposition</a:t>
            </a:r>
            <a:r>
              <a:rPr lang="fr-FR" sz="1600" baseline="0">
                <a:latin typeface="Arial"/>
                <a:cs typeface="Arial"/>
              </a:rPr>
              <a:t> of top 10-1% wealth share </a:t>
            </a:r>
            <a:r>
              <a:rPr lang="fr-FR" sz="1600" b="0">
                <a:latin typeface="Arial"/>
                <a:cs typeface="Arial"/>
              </a:rPr>
              <a:t>(% aggregate</a:t>
            </a:r>
            <a:r>
              <a:rPr lang="fr-FR" sz="1600" b="0" baseline="0">
                <a:latin typeface="Arial"/>
                <a:cs typeface="Arial"/>
              </a:rPr>
              <a:t> wealth</a:t>
            </a:r>
            <a:r>
              <a:rPr lang="fr-FR" sz="1600" b="0">
                <a:latin typeface="Arial"/>
                <a:cs typeface="Arial"/>
              </a:rPr>
              <a:t>)</a:t>
            </a:r>
            <a:endParaRPr lang="fr-FR" sz="1200" b="0">
              <a:latin typeface="Arial"/>
              <a:cs typeface="Arial"/>
            </a:endParaRPr>
          </a:p>
        </c:rich>
      </c:tx>
      <c:layout>
        <c:manualLayout>
          <c:xMode val="edge"/>
          <c:yMode val="edge"/>
          <c:x val="0.2055896613379963"/>
          <c:y val="2.100840336134454E-2"/>
        </c:manualLayout>
      </c:layout>
      <c:overlay val="0"/>
    </c:title>
    <c:autoTitleDeleted val="0"/>
    <c:plotArea>
      <c:layout>
        <c:manualLayout>
          <c:layoutTarget val="inner"/>
          <c:xMode val="edge"/>
          <c:yMode val="edge"/>
          <c:x val="5.3847502991246819E-2"/>
          <c:y val="7.7546152319195399E-2"/>
          <c:w val="0.920988771129163"/>
          <c:h val="0.847528452325812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DataSeries!$BJ$176:$BJ$220</c:f>
              <c:numCache>
                <c:formatCode>0%</c:formatCode>
                <c:ptCount val="45"/>
                <c:pt idx="0">
                  <c:v>7.0061614736914635E-2</c:v>
                </c:pt>
                <c:pt idx="1">
                  <c:v>7.2418712079524994E-2</c:v>
                </c:pt>
                <c:pt idx="2">
                  <c:v>7.238495722413063E-2</c:v>
                </c:pt>
                <c:pt idx="3">
                  <c:v>7.3601312935352325E-2</c:v>
                </c:pt>
                <c:pt idx="4">
                  <c:v>8.0115713179111481E-2</c:v>
                </c:pt>
                <c:pt idx="5">
                  <c:v>8.4629233926534653E-2</c:v>
                </c:pt>
                <c:pt idx="6">
                  <c:v>8.811698853969574E-2</c:v>
                </c:pt>
                <c:pt idx="7">
                  <c:v>9.1988131403923035E-2</c:v>
                </c:pt>
                <c:pt idx="8">
                  <c:v>9.8324418067932129E-2</c:v>
                </c:pt>
                <c:pt idx="9">
                  <c:v>0.10434931516647339</c:v>
                </c:pt>
                <c:pt idx="10">
                  <c:v>0.10783080384135246</c:v>
                </c:pt>
                <c:pt idx="11">
                  <c:v>0.11255987733602524</c:v>
                </c:pt>
                <c:pt idx="12">
                  <c:v>0.11517392843961716</c:v>
                </c:pt>
                <c:pt idx="13">
                  <c:v>0.11592848226428032</c:v>
                </c:pt>
                <c:pt idx="14">
                  <c:v>0.11614357680082321</c:v>
                </c:pt>
                <c:pt idx="15">
                  <c:v>0.11470897123217583</c:v>
                </c:pt>
                <c:pt idx="16">
                  <c:v>0.11252910271286964</c:v>
                </c:pt>
                <c:pt idx="17">
                  <c:v>0.11243292316794395</c:v>
                </c:pt>
                <c:pt idx="18">
                  <c:v>0.11238353699445724</c:v>
                </c:pt>
                <c:pt idx="19">
                  <c:v>0.11191385611891747</c:v>
                </c:pt>
                <c:pt idx="20">
                  <c:v>0.11474797129631042</c:v>
                </c:pt>
                <c:pt idx="21">
                  <c:v>0.1153319887816906</c:v>
                </c:pt>
                <c:pt idx="22">
                  <c:v>0.1239379346370697</c:v>
                </c:pt>
                <c:pt idx="23">
                  <c:v>0.1173134408891201</c:v>
                </c:pt>
                <c:pt idx="24">
                  <c:v>0.11591315269470215</c:v>
                </c:pt>
                <c:pt idx="25">
                  <c:v>0.11182643845677376</c:v>
                </c:pt>
                <c:pt idx="26">
                  <c:v>0.10621575638651848</c:v>
                </c:pt>
                <c:pt idx="27">
                  <c:v>0.10098129138350487</c:v>
                </c:pt>
                <c:pt idx="28">
                  <c:v>9.7116276621818542E-2</c:v>
                </c:pt>
                <c:pt idx="29">
                  <c:v>9.6099685877561569E-2</c:v>
                </c:pt>
                <c:pt idx="30">
                  <c:v>9.7272075712680817E-2</c:v>
                </c:pt>
                <c:pt idx="31">
                  <c:v>0.10172287374734879</c:v>
                </c:pt>
                <c:pt idx="32">
                  <c:v>0.10776976495981216</c:v>
                </c:pt>
                <c:pt idx="33">
                  <c:v>0.11495959758758545</c:v>
                </c:pt>
                <c:pt idx="34">
                  <c:v>0.12212737649679184</c:v>
                </c:pt>
                <c:pt idx="35">
                  <c:v>0.12817350029945374</c:v>
                </c:pt>
                <c:pt idx="36">
                  <c:v>0.1325872503221035</c:v>
                </c:pt>
                <c:pt idx="37">
                  <c:v>0.13488398119807243</c:v>
                </c:pt>
                <c:pt idx="38">
                  <c:v>0.13781707361340523</c:v>
                </c:pt>
                <c:pt idx="39">
                  <c:v>0.13751105964183807</c:v>
                </c:pt>
                <c:pt idx="40">
                  <c:v>0.13983799144625664</c:v>
                </c:pt>
                <c:pt idx="41">
                  <c:v>0.14068073034286499</c:v>
                </c:pt>
                <c:pt idx="42">
                  <c:v>0.14133105799555779</c:v>
                </c:pt>
                <c:pt idx="43">
                  <c:v>0.13944514468312263</c:v>
                </c:pt>
                <c:pt idx="44">
                  <c:v>0.13712963089346886</c:v>
                </c:pt>
              </c:numCache>
            </c:numRef>
          </c:val>
          <c:extLst xmlns:c16r2="http://schemas.microsoft.com/office/drawing/2015/06/chart">
            <c:ext xmlns:c16="http://schemas.microsoft.com/office/drawing/2014/chart" uri="{C3380CC4-5D6E-409C-BE32-E72D297353CC}">
              <c16:uniqueId val="{00000000-C075-4680-833B-EC09625B38D6}"/>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DataSeries!$BK$176:$BK$220</c:f>
              <c:numCache>
                <c:formatCode>0%</c:formatCode>
                <c:ptCount val="45"/>
                <c:pt idx="0">
                  <c:v>0.20791520282324008</c:v>
                </c:pt>
                <c:pt idx="1">
                  <c:v>0.20366649185956684</c:v>
                </c:pt>
                <c:pt idx="2">
                  <c:v>0.2010388079652442</c:v>
                </c:pt>
                <c:pt idx="3">
                  <c:v>0.1959675622654618</c:v>
                </c:pt>
                <c:pt idx="4">
                  <c:v>0.19072192138958644</c:v>
                </c:pt>
                <c:pt idx="5">
                  <c:v>0.18714776254675619</c:v>
                </c:pt>
                <c:pt idx="6">
                  <c:v>0.18079094383995303</c:v>
                </c:pt>
                <c:pt idx="7">
                  <c:v>0.1739425257577274</c:v>
                </c:pt>
                <c:pt idx="8">
                  <c:v>0.16355352327293388</c:v>
                </c:pt>
                <c:pt idx="9">
                  <c:v>0.15417320840759405</c:v>
                </c:pt>
                <c:pt idx="10">
                  <c:v>0.14834777993640658</c:v>
                </c:pt>
                <c:pt idx="11">
                  <c:v>0.14225971790043154</c:v>
                </c:pt>
                <c:pt idx="12">
                  <c:v>0.13713602093000399</c:v>
                </c:pt>
                <c:pt idx="13">
                  <c:v>0.13284537510587791</c:v>
                </c:pt>
                <c:pt idx="14">
                  <c:v>0.12719313134066051</c:v>
                </c:pt>
                <c:pt idx="15">
                  <c:v>0.11723460815170729</c:v>
                </c:pt>
                <c:pt idx="16">
                  <c:v>0.10599507812047824</c:v>
                </c:pt>
                <c:pt idx="17">
                  <c:v>9.7313793899193118E-2</c:v>
                </c:pt>
                <c:pt idx="18">
                  <c:v>8.8831963411317827E-2</c:v>
                </c:pt>
                <c:pt idx="19">
                  <c:v>8.2528570908046439E-2</c:v>
                </c:pt>
                <c:pt idx="20">
                  <c:v>8.1335620590426622E-2</c:v>
                </c:pt>
                <c:pt idx="21">
                  <c:v>8.1086477567969079E-2</c:v>
                </c:pt>
                <c:pt idx="22">
                  <c:v>7.6740015146985113E-2</c:v>
                </c:pt>
                <c:pt idx="23">
                  <c:v>7.3495015299704924E-2</c:v>
                </c:pt>
                <c:pt idx="24">
                  <c:v>6.8524492342526555E-2</c:v>
                </c:pt>
                <c:pt idx="25">
                  <c:v>6.6322111576428616E-2</c:v>
                </c:pt>
                <c:pt idx="26">
                  <c:v>6.5929908514143987E-2</c:v>
                </c:pt>
                <c:pt idx="27">
                  <c:v>6.2867823196901734E-2</c:v>
                </c:pt>
                <c:pt idx="28">
                  <c:v>6.3267273247001182E-2</c:v>
                </c:pt>
                <c:pt idx="29">
                  <c:v>6.3574109788319177E-2</c:v>
                </c:pt>
                <c:pt idx="30">
                  <c:v>6.6031524664545482E-2</c:v>
                </c:pt>
                <c:pt idx="31">
                  <c:v>6.8156310249137195E-2</c:v>
                </c:pt>
                <c:pt idx="32">
                  <c:v>6.9052706381766804E-2</c:v>
                </c:pt>
                <c:pt idx="33">
                  <c:v>6.7659039589371056E-2</c:v>
                </c:pt>
                <c:pt idx="34">
                  <c:v>6.5588868716110027E-2</c:v>
                </c:pt>
                <c:pt idx="35">
                  <c:v>6.4749610424742005E-2</c:v>
                </c:pt>
                <c:pt idx="36">
                  <c:v>6.397703662131915E-2</c:v>
                </c:pt>
                <c:pt idx="37">
                  <c:v>6.2537309471937169E-2</c:v>
                </c:pt>
                <c:pt idx="38">
                  <c:v>6.028178694629209E-2</c:v>
                </c:pt>
                <c:pt idx="39">
                  <c:v>5.7859754166657951E-2</c:v>
                </c:pt>
                <c:pt idx="40">
                  <c:v>5.4469960809514315E-2</c:v>
                </c:pt>
                <c:pt idx="41">
                  <c:v>5.3495396594885954E-2</c:v>
                </c:pt>
                <c:pt idx="42">
                  <c:v>5.2382308669673229E-2</c:v>
                </c:pt>
                <c:pt idx="43">
                  <c:v>4.9727726886108506E-2</c:v>
                </c:pt>
                <c:pt idx="44">
                  <c:v>4.7687156465078401E-2</c:v>
                </c:pt>
              </c:numCache>
            </c:numRef>
          </c:val>
          <c:extLst xmlns:c16r2="http://schemas.microsoft.com/office/drawing/2015/06/chart">
            <c:ext xmlns:c16="http://schemas.microsoft.com/office/drawing/2014/chart" uri="{C3380CC4-5D6E-409C-BE32-E72D297353CC}">
              <c16:uniqueId val="{00000001-C075-4680-833B-EC09625B38D6}"/>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DataSeries!$BL$176:$BL$220</c:f>
              <c:numCache>
                <c:formatCode>0%</c:formatCode>
                <c:ptCount val="45"/>
                <c:pt idx="0">
                  <c:v>7.9620580270557101E-2</c:v>
                </c:pt>
                <c:pt idx="1">
                  <c:v>7.6472350187800769E-2</c:v>
                </c:pt>
                <c:pt idx="2">
                  <c:v>7.6841422837032589E-2</c:v>
                </c:pt>
                <c:pt idx="3">
                  <c:v>7.7972186689616599E-2</c:v>
                </c:pt>
                <c:pt idx="4">
                  <c:v>7.1839567248282415E-2</c:v>
                </c:pt>
                <c:pt idx="5">
                  <c:v>6.7123129808526735E-2</c:v>
                </c:pt>
                <c:pt idx="6">
                  <c:v>6.5006761797919699E-2</c:v>
                </c:pt>
                <c:pt idx="7">
                  <c:v>6.2798995065453223E-2</c:v>
                </c:pt>
                <c:pt idx="8">
                  <c:v>6.2455941330975928E-2</c:v>
                </c:pt>
                <c:pt idx="9">
                  <c:v>6.2702418269846155E-2</c:v>
                </c:pt>
                <c:pt idx="10">
                  <c:v>6.4951174822230215E-2</c:v>
                </c:pt>
                <c:pt idx="11">
                  <c:v>6.3940853983040974E-2</c:v>
                </c:pt>
                <c:pt idx="12">
                  <c:v>6.3580786018068144E-2</c:v>
                </c:pt>
                <c:pt idx="13">
                  <c:v>6.6475680776563753E-2</c:v>
                </c:pt>
                <c:pt idx="14">
                  <c:v>7.2306497024746924E-2</c:v>
                </c:pt>
                <c:pt idx="15">
                  <c:v>8.1821381033034671E-2</c:v>
                </c:pt>
                <c:pt idx="16">
                  <c:v>9.3656175489103502E-2</c:v>
                </c:pt>
                <c:pt idx="17">
                  <c:v>9.936808002132945E-2</c:v>
                </c:pt>
                <c:pt idx="18">
                  <c:v>0.10517633498575318</c:v>
                </c:pt>
                <c:pt idx="19">
                  <c:v>0.11267794176207872</c:v>
                </c:pt>
                <c:pt idx="20">
                  <c:v>0.11136122450258656</c:v>
                </c:pt>
                <c:pt idx="21">
                  <c:v>0.10790822945170829</c:v>
                </c:pt>
                <c:pt idx="22">
                  <c:v>0.11373108060034953</c:v>
                </c:pt>
                <c:pt idx="23">
                  <c:v>0.11271919051326511</c:v>
                </c:pt>
                <c:pt idx="24">
                  <c:v>0.11242795318373172</c:v>
                </c:pt>
                <c:pt idx="25">
                  <c:v>0.1130695204571748</c:v>
                </c:pt>
                <c:pt idx="26">
                  <c:v>0.1108717118701803</c:v>
                </c:pt>
                <c:pt idx="27">
                  <c:v>0.11097932171890262</c:v>
                </c:pt>
                <c:pt idx="28">
                  <c:v>0.11113344817453522</c:v>
                </c:pt>
                <c:pt idx="29">
                  <c:v>0.10777135358762563</c:v>
                </c:pt>
                <c:pt idx="30">
                  <c:v>0.10529020103249812</c:v>
                </c:pt>
                <c:pt idx="31">
                  <c:v>0.10121872706378282</c:v>
                </c:pt>
                <c:pt idx="32">
                  <c:v>9.6398978179855266E-2</c:v>
                </c:pt>
                <c:pt idx="33">
                  <c:v>9.1441757227663845E-2</c:v>
                </c:pt>
                <c:pt idx="34">
                  <c:v>8.7515678929814988E-2</c:v>
                </c:pt>
                <c:pt idx="35">
                  <c:v>8.9569465275879917E-2</c:v>
                </c:pt>
                <c:pt idx="36">
                  <c:v>9.4386794135855989E-2</c:v>
                </c:pt>
                <c:pt idx="37">
                  <c:v>9.8488100019893082E-2</c:v>
                </c:pt>
                <c:pt idx="38">
                  <c:v>9.9617511839662914E-2</c:v>
                </c:pt>
                <c:pt idx="39">
                  <c:v>0.10684532954785741</c:v>
                </c:pt>
                <c:pt idx="40">
                  <c:v>0.10731978203562847</c:v>
                </c:pt>
                <c:pt idx="41">
                  <c:v>0.10487024564299283</c:v>
                </c:pt>
                <c:pt idx="42">
                  <c:v>0.10533377441476313</c:v>
                </c:pt>
                <c:pt idx="43">
                  <c:v>0.10722651485874199</c:v>
                </c:pt>
                <c:pt idx="44">
                  <c:v>0.1107924975288711</c:v>
                </c:pt>
              </c:numCache>
            </c:numRef>
          </c:val>
          <c:extLst xmlns:c16r2="http://schemas.microsoft.com/office/drawing/2015/06/chart">
            <c:ext xmlns:c16="http://schemas.microsoft.com/office/drawing/2014/chart" uri="{C3380CC4-5D6E-409C-BE32-E72D297353CC}">
              <c16:uniqueId val="{00000002-C075-4680-833B-EC09625B38D6}"/>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DataSeries!$BM$176:$BM$220</c:f>
              <c:numCache>
                <c:formatCode>0%</c:formatCode>
                <c:ptCount val="45"/>
                <c:pt idx="0">
                  <c:v>2.0774572472983824E-2</c:v>
                </c:pt>
                <c:pt idx="1">
                  <c:v>2.199211542470407E-2</c:v>
                </c:pt>
                <c:pt idx="2">
                  <c:v>2.2927313467658562E-2</c:v>
                </c:pt>
                <c:pt idx="3">
                  <c:v>2.3408022072632581E-2</c:v>
                </c:pt>
                <c:pt idx="4">
                  <c:v>2.3376586015843706E-2</c:v>
                </c:pt>
                <c:pt idx="5">
                  <c:v>2.3583121546678312E-2</c:v>
                </c:pt>
                <c:pt idx="6">
                  <c:v>2.4338682446051328E-2</c:v>
                </c:pt>
                <c:pt idx="7">
                  <c:v>2.5015637116286661E-2</c:v>
                </c:pt>
                <c:pt idx="8">
                  <c:v>2.430190505867677E-2</c:v>
                </c:pt>
                <c:pt idx="9">
                  <c:v>2.3526532404151097E-2</c:v>
                </c:pt>
                <c:pt idx="10">
                  <c:v>2.3257860221039171E-2</c:v>
                </c:pt>
                <c:pt idx="11">
                  <c:v>2.3583204100744406E-2</c:v>
                </c:pt>
                <c:pt idx="12">
                  <c:v>2.4775086851513591E-2</c:v>
                </c:pt>
                <c:pt idx="13">
                  <c:v>2.5575796558010185E-2</c:v>
                </c:pt>
                <c:pt idx="14">
                  <c:v>2.6073769515841456E-2</c:v>
                </c:pt>
                <c:pt idx="15">
                  <c:v>2.6210807823968847E-2</c:v>
                </c:pt>
                <c:pt idx="16">
                  <c:v>2.5604141783470542E-2</c:v>
                </c:pt>
                <c:pt idx="17">
                  <c:v>2.5287055404124622E-2</c:v>
                </c:pt>
                <c:pt idx="18">
                  <c:v>2.488045100441405E-2</c:v>
                </c:pt>
                <c:pt idx="19">
                  <c:v>2.3845719187989337E-2</c:v>
                </c:pt>
                <c:pt idx="20">
                  <c:v>2.3279137317977122E-2</c:v>
                </c:pt>
                <c:pt idx="21">
                  <c:v>2.1180764100925349E-2</c:v>
                </c:pt>
                <c:pt idx="22">
                  <c:v>2.0825283505158929E-2</c:v>
                </c:pt>
                <c:pt idx="23">
                  <c:v>2.0561152771295957E-2</c:v>
                </c:pt>
                <c:pt idx="24">
                  <c:v>2.1903441390414988E-2</c:v>
                </c:pt>
                <c:pt idx="25">
                  <c:v>2.3539679586457963E-2</c:v>
                </c:pt>
                <c:pt idx="26">
                  <c:v>2.3847840673710576E-2</c:v>
                </c:pt>
                <c:pt idx="27">
                  <c:v>2.4449457130391872E-2</c:v>
                </c:pt>
                <c:pt idx="28">
                  <c:v>2.4781444919010163E-2</c:v>
                </c:pt>
                <c:pt idx="29">
                  <c:v>2.3016629146735405E-2</c:v>
                </c:pt>
                <c:pt idx="30">
                  <c:v>2.0873780099065185E-2</c:v>
                </c:pt>
                <c:pt idx="31">
                  <c:v>1.9510978480921565E-2</c:v>
                </c:pt>
                <c:pt idx="32">
                  <c:v>1.8848165329221594E-2</c:v>
                </c:pt>
                <c:pt idx="33">
                  <c:v>1.8207107160960044E-2</c:v>
                </c:pt>
                <c:pt idx="34">
                  <c:v>1.6808413719420191E-2</c:v>
                </c:pt>
                <c:pt idx="35">
                  <c:v>1.6100437091936967E-2</c:v>
                </c:pt>
                <c:pt idx="36">
                  <c:v>1.5910563791160733E-2</c:v>
                </c:pt>
                <c:pt idx="37">
                  <c:v>1.6294880333347715E-2</c:v>
                </c:pt>
                <c:pt idx="38">
                  <c:v>1.8434549086147424E-2</c:v>
                </c:pt>
                <c:pt idx="39">
                  <c:v>2.1354640358359885E-2</c:v>
                </c:pt>
                <c:pt idx="40">
                  <c:v>2.2417987136995839E-2</c:v>
                </c:pt>
                <c:pt idx="41">
                  <c:v>2.1981127056433847E-2</c:v>
                </c:pt>
                <c:pt idx="42">
                  <c:v>2.2547834474224083E-2</c:v>
                </c:pt>
                <c:pt idx="43">
                  <c:v>2.3070793394632624E-2</c:v>
                </c:pt>
                <c:pt idx="44">
                  <c:v>2.3366592173182259E-2</c:v>
                </c:pt>
              </c:numCache>
            </c:numRef>
          </c:val>
          <c:extLst xmlns:c16r2="http://schemas.microsoft.com/office/drawing/2015/06/chart">
            <c:ext xmlns:c16="http://schemas.microsoft.com/office/drawing/2014/chart" uri="{C3380CC4-5D6E-409C-BE32-E72D297353CC}">
              <c16:uniqueId val="{00000003-C075-4680-833B-EC09625B38D6}"/>
            </c:ext>
          </c:extLst>
        </c:ser>
        <c:dLbls>
          <c:showLegendKey val="0"/>
          <c:showVal val="0"/>
          <c:showCatName val="0"/>
          <c:showSerName val="0"/>
          <c:showPercent val="0"/>
          <c:showBubbleSize val="0"/>
        </c:dLbls>
        <c:axId val="-873574672"/>
        <c:axId val="-873573040"/>
      </c:areaChart>
      <c:dateAx>
        <c:axId val="-87357467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873573040"/>
        <c:crosses val="autoZero"/>
        <c:auto val="0"/>
        <c:lblOffset val="100"/>
        <c:baseTimeUnit val="days"/>
      </c:dateAx>
      <c:valAx>
        <c:axId val="-873573040"/>
        <c:scaling>
          <c:orientation val="minMax"/>
          <c:max val="0.45"/>
          <c:min val="0"/>
        </c:scaling>
        <c:delete val="0"/>
        <c:axPos val="l"/>
        <c:majorGridlines>
          <c:spPr>
            <a:effectLst/>
          </c:spPr>
        </c:majorGridlines>
        <c:minorGridlines/>
        <c:numFmt formatCode="0%" sourceLinked="0"/>
        <c:majorTickMark val="out"/>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873574672"/>
        <c:crosses val="autoZero"/>
        <c:crossBetween val="midCat"/>
        <c:majorUnit val="5.000000000000001E-2"/>
        <c:minorUnit val="5.000000000000001E-2"/>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2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lgn="ctr">
              <a:defRPr sz="1600" b="1" i="0" u="none" strike="noStrike" baseline="0">
                <a:solidFill>
                  <a:srgbClr val="000000"/>
                </a:solidFill>
                <a:latin typeface="Arial"/>
                <a:ea typeface="Arial"/>
                <a:cs typeface="Arial"/>
              </a:defRPr>
            </a:pPr>
            <a:r>
              <a:rPr lang="fr-FR"/>
              <a:t>Wealth concentration in France, 1970-2012</a:t>
            </a:r>
          </a:p>
        </c:rich>
      </c:tx>
      <c:layout>
        <c:manualLayout>
          <c:xMode val="edge"/>
          <c:yMode val="edge"/>
          <c:x val="0.28602194236646544"/>
          <c:y val="2.2583686314084266E-3"/>
        </c:manualLayout>
      </c:layout>
      <c:overlay val="0"/>
      <c:spPr>
        <a:noFill/>
        <a:ln w="25400">
          <a:noFill/>
        </a:ln>
      </c:spPr>
    </c:title>
    <c:autoTitleDeleted val="0"/>
    <c:plotArea>
      <c:layout>
        <c:manualLayout>
          <c:layoutTarget val="inner"/>
          <c:xMode val="edge"/>
          <c:yMode val="edge"/>
          <c:x val="7.8303882583239004E-2"/>
          <c:y val="5.8910369943594498E-2"/>
          <c:w val="0.90330212694985001"/>
          <c:h val="0.84968845357744904"/>
        </c:manualLayout>
      </c:layout>
      <c:lineChart>
        <c:grouping val="standard"/>
        <c:varyColors val="0"/>
        <c:ser>
          <c:idx val="1"/>
          <c:order val="0"/>
          <c:tx>
            <c:v>Top 10% (Upper Class)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0"/>
          <c:extLst xmlns:c16r2="http://schemas.microsoft.com/office/drawing/2015/06/chart">
            <c:ext xmlns:c16="http://schemas.microsoft.com/office/drawing/2014/chart" uri="{C3380CC4-5D6E-409C-BE32-E72D297353CC}">
              <c16:uniqueId val="{00000000-0935-44A4-8822-687D39ABCB5F}"/>
            </c:ext>
          </c:extLst>
        </c:ser>
        <c:ser>
          <c:idx val="0"/>
          <c:order val="1"/>
          <c:tx>
            <c:v>Middle 40% (Middle Class)</c:v>
          </c:tx>
          <c:spPr>
            <a:ln w="63500">
              <a:solidFill>
                <a:srgbClr val="4F81BD"/>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1"/>
          <c:extLst xmlns:c16r2="http://schemas.microsoft.com/office/drawing/2015/06/chart">
            <c:ext xmlns:c16="http://schemas.microsoft.com/office/drawing/2014/chart" uri="{C3380CC4-5D6E-409C-BE32-E72D297353CC}">
              <c16:uniqueId val="{00000001-0935-44A4-8822-687D39ABCB5F}"/>
            </c:ext>
          </c:extLst>
        </c:ser>
        <c:ser>
          <c:idx val="2"/>
          <c:order val="2"/>
          <c:tx>
            <c:v>Bottom 50% (Lower Class)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0935-44A4-8822-687D39ABCB5F}"/>
            </c:ext>
          </c:extLst>
        </c:ser>
        <c:dLbls>
          <c:showLegendKey val="0"/>
          <c:showVal val="0"/>
          <c:showCatName val="0"/>
          <c:showSerName val="0"/>
          <c:showPercent val="0"/>
          <c:showBubbleSize val="0"/>
        </c:dLbls>
        <c:smooth val="0"/>
        <c:axId val="-873576848"/>
        <c:axId val="-873561616"/>
      </c:lineChart>
      <c:catAx>
        <c:axId val="-87357684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61616"/>
        <c:crossesAt val="0"/>
        <c:auto val="1"/>
        <c:lblAlgn val="ctr"/>
        <c:lblOffset val="100"/>
        <c:tickLblSkip val="5"/>
        <c:tickMarkSkip val="5"/>
        <c:noMultiLvlLbl val="0"/>
      </c:catAx>
      <c:valAx>
        <c:axId val="-873561616"/>
        <c:scaling>
          <c:orientation val="minMax"/>
          <c:max val="0.70000000000000007"/>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76848"/>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21297314422585834"/>
          <c:y val="0.55822602275895949"/>
          <c:w val="0.32661187903020966"/>
          <c:h val="0.15272421470081837"/>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2"/>
</c:chartSpace>
</file>

<file path=xl/charts/chart2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1085-4FA6-A3B4-680A14955522}"/>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1085-4FA6-A3B4-680A14955522}"/>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1085-4FA6-A3B4-680A14955522}"/>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1085-4FA6-A3B4-680A14955522}"/>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1085-4FA6-A3B4-680A14955522}"/>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1085-4FA6-A3B4-680A14955522}"/>
            </c:ext>
          </c:extLst>
        </c:ser>
        <c:dLbls>
          <c:showLegendKey val="0"/>
          <c:showVal val="0"/>
          <c:showCatName val="0"/>
          <c:showSerName val="0"/>
          <c:showPercent val="0"/>
          <c:showBubbleSize val="0"/>
        </c:dLbls>
        <c:smooth val="0"/>
        <c:axId val="-873565968"/>
        <c:axId val="-873575216"/>
      </c:lineChart>
      <c:catAx>
        <c:axId val="-87356596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75216"/>
        <c:crossesAt val="0"/>
        <c:auto val="1"/>
        <c:lblAlgn val="ctr"/>
        <c:lblOffset val="100"/>
        <c:tickLblSkip val="5"/>
        <c:tickMarkSkip val="5"/>
        <c:noMultiLvlLbl val="0"/>
      </c:catAx>
      <c:valAx>
        <c:axId val="-873575216"/>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65968"/>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2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A5D5-4831-9378-DE80462427EB}"/>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A5D5-4831-9378-DE80462427EB}"/>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A5D5-4831-9378-DE80462427EB}"/>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A5D5-4831-9378-DE80462427EB}"/>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A5D5-4831-9378-DE80462427EB}"/>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A5D5-4831-9378-DE80462427EB}"/>
            </c:ext>
          </c:extLst>
        </c:ser>
        <c:ser>
          <c:idx val="4"/>
          <c:order val="6"/>
          <c:tx>
            <c:v>Top 10% (40-59-yr)</c:v>
          </c:tx>
          <c:spPr>
            <a:ln>
              <a:solidFill>
                <a:schemeClr val="accent1"/>
              </a:solidFill>
            </a:ln>
          </c:spPr>
          <c:marker>
            <c:symbol val="square"/>
            <c:size val="6"/>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DataSeries!$AH$176:$AH$218</c:f>
              <c:numCache>
                <c:formatCode>0%</c:formatCode>
                <c:ptCount val="43"/>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numCache>
            </c:numRef>
          </c:val>
          <c:smooth val="0"/>
          <c:extLst xmlns:c16r2="http://schemas.microsoft.com/office/drawing/2015/06/chart">
            <c:ext xmlns:c16="http://schemas.microsoft.com/office/drawing/2014/chart" uri="{C3380CC4-5D6E-409C-BE32-E72D297353CC}">
              <c16:uniqueId val="{00000006-A5D5-4831-9378-DE80462427EB}"/>
            </c:ext>
          </c:extLst>
        </c:ser>
        <c:ser>
          <c:idx val="8"/>
          <c:order val="7"/>
          <c:tx>
            <c:v>Midle 40% (40-59-yr)</c:v>
          </c:tx>
          <c:spPr>
            <a:ln>
              <a:solidFill>
                <a:schemeClr val="accent2"/>
              </a:solidFill>
            </a:ln>
          </c:spPr>
          <c:marker>
            <c:symbol val="square"/>
            <c:size val="6"/>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DataSeries!$AG$176:$AG$218</c:f>
              <c:numCache>
                <c:formatCode>0%</c:formatCode>
                <c:ptCount val="43"/>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numCache>
            </c:numRef>
          </c:val>
          <c:smooth val="0"/>
          <c:extLst xmlns:c16r2="http://schemas.microsoft.com/office/drawing/2015/06/chart">
            <c:ext xmlns:c16="http://schemas.microsoft.com/office/drawing/2014/chart" uri="{C3380CC4-5D6E-409C-BE32-E72D297353CC}">
              <c16:uniqueId val="{00000007-A5D5-4831-9378-DE80462427EB}"/>
            </c:ext>
          </c:extLst>
        </c:ser>
        <c:ser>
          <c:idx val="10"/>
          <c:order val="8"/>
          <c:tx>
            <c:v>Bottom 50% (40-59-yr)</c:v>
          </c:tx>
          <c:spPr>
            <a:ln>
              <a:solidFill>
                <a:schemeClr val="accent3">
                  <a:shade val="76000"/>
                  <a:shade val="95000"/>
                  <a:satMod val="105000"/>
                </a:schemeClr>
              </a:solidFill>
            </a:ln>
          </c:spPr>
          <c:marker>
            <c:symbol val="square"/>
            <c:size val="5"/>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DataSeries!$AF$176:$AF$218</c:f>
              <c:numCache>
                <c:formatCode>0%</c:formatCode>
                <c:ptCount val="43"/>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numCache>
            </c:numRef>
          </c:val>
          <c:smooth val="0"/>
          <c:extLst xmlns:c16r2="http://schemas.microsoft.com/office/drawing/2015/06/chart">
            <c:ext xmlns:c16="http://schemas.microsoft.com/office/drawing/2014/chart" uri="{C3380CC4-5D6E-409C-BE32-E72D297353CC}">
              <c16:uniqueId val="{00000008-A5D5-4831-9378-DE80462427EB}"/>
            </c:ext>
          </c:extLst>
        </c:ser>
        <c:dLbls>
          <c:showLegendKey val="0"/>
          <c:showVal val="0"/>
          <c:showCatName val="0"/>
          <c:showSerName val="0"/>
          <c:showPercent val="0"/>
          <c:showBubbleSize val="0"/>
        </c:dLbls>
        <c:smooth val="0"/>
        <c:axId val="-873571408"/>
        <c:axId val="-873565424"/>
      </c:lineChart>
      <c:catAx>
        <c:axId val="-873571408"/>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65424"/>
        <c:crossesAt val="0"/>
        <c:auto val="1"/>
        <c:lblAlgn val="ctr"/>
        <c:lblOffset val="100"/>
        <c:tickLblSkip val="5"/>
        <c:tickMarkSkip val="5"/>
        <c:noMultiLvlLbl val="0"/>
      </c:catAx>
      <c:valAx>
        <c:axId val="-873565424"/>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873571408"/>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3. Top 10% share: income vs wealth </a:t>
            </a:r>
            <a:endParaRPr lang="fr-FR" sz="1400" b="0" baseline="0"/>
          </a:p>
        </c:rich>
      </c:tx>
      <c:layout>
        <c:manualLayout>
          <c:xMode val="edge"/>
          <c:yMode val="edge"/>
          <c:x val="0.23662207357859533"/>
          <c:y val="0"/>
        </c:manualLayout>
      </c:layout>
      <c:overlay val="0"/>
      <c:spPr>
        <a:noFill/>
        <a:ln w="25400">
          <a:noFill/>
        </a:ln>
      </c:spPr>
    </c:title>
    <c:autoTitleDeleted val="0"/>
    <c:plotArea>
      <c:layout>
        <c:manualLayout>
          <c:layoutTarget val="inner"/>
          <c:xMode val="edge"/>
          <c:yMode val="edge"/>
          <c:x val="6.5901429963395042E-2"/>
          <c:y val="5.4393658109809444E-2"/>
          <c:w val="0.90330212694985001"/>
          <c:h val="0.80677969115649162"/>
        </c:manualLayout>
      </c:layout>
      <c:lineChart>
        <c:grouping val="standard"/>
        <c:varyColors val="0"/>
        <c:ser>
          <c:idx val="3"/>
          <c:order val="0"/>
          <c:tx>
            <c:v>Top 10% share (capital income)</c:v>
          </c:tx>
          <c:spPr>
            <a:ln w="28575">
              <a:solidFill>
                <a:schemeClr val="accent6"/>
              </a:solidFill>
            </a:ln>
          </c:spPr>
          <c:marker>
            <c:symbol val="circle"/>
            <c:size val="5"/>
            <c:spPr>
              <a:solidFill>
                <a:schemeClr val="accent6"/>
              </a:solidFill>
              <a:ln w="25400">
                <a:solidFill>
                  <a:schemeClr val="accent6"/>
                </a:solidFill>
              </a:ln>
            </c:spPr>
          </c:marker>
          <c:val>
            <c:numRef>
              <c:f>DataSeries!$CV$6:$CV$120</c:f>
              <c:numCache>
                <c:formatCode>General</c:formatCode>
                <c:ptCount val="115"/>
                <c:pt idx="0" formatCode="0%">
                  <c:v>0.92829314947128294</c:v>
                </c:pt>
                <c:pt idx="10" formatCode="0%">
                  <c:v>0.93492160320281981</c:v>
                </c:pt>
                <c:pt idx="15" formatCode="0%">
                  <c:v>0.91120692253112789</c:v>
                </c:pt>
                <c:pt idx="16" formatCode="0%">
                  <c:v>0.91093530416488644</c:v>
                </c:pt>
                <c:pt idx="17" formatCode="0%">
                  <c:v>0.91025587081909176</c:v>
                </c:pt>
                <c:pt idx="18" formatCode="0%">
                  <c:v>0.91654339551925657</c:v>
                </c:pt>
                <c:pt idx="19" formatCode="0%">
                  <c:v>0.92160401821136473</c:v>
                </c:pt>
                <c:pt idx="20" formatCode="0%">
                  <c:v>0.92133395910263061</c:v>
                </c:pt>
                <c:pt idx="21" formatCode="0%">
                  <c:v>0.92423909902572632</c:v>
                </c:pt>
                <c:pt idx="22" formatCode="0%">
                  <c:v>0.9182586669921875</c:v>
                </c:pt>
                <c:pt idx="23" formatCode="0%">
                  <c:v>0.91367918252944946</c:v>
                </c:pt>
                <c:pt idx="24" formatCode="0%">
                  <c:v>0.91233593225479126</c:v>
                </c:pt>
                <c:pt idx="25" formatCode="0%">
                  <c:v>0.89168524742126465</c:v>
                </c:pt>
                <c:pt idx="26" formatCode="0%">
                  <c:v>0.89242923259735107</c:v>
                </c:pt>
                <c:pt idx="27" formatCode="0%">
                  <c:v>0.90402477979660034</c:v>
                </c:pt>
                <c:pt idx="29" formatCode="0%">
                  <c:v>0.91286039352416992</c:v>
                </c:pt>
                <c:pt idx="30" formatCode="0%">
                  <c:v>0.91155219078063965</c:v>
                </c:pt>
                <c:pt idx="31" formatCode="0%">
                  <c:v>0.89508092403411865</c:v>
                </c:pt>
                <c:pt idx="32" formatCode="0%">
                  <c:v>0.88721221685409546</c:v>
                </c:pt>
                <c:pt idx="33" formatCode="0%">
                  <c:v>0.88843011856079102</c:v>
                </c:pt>
                <c:pt idx="35" formatCode="0%">
                  <c:v>0.88780319690704346</c:v>
                </c:pt>
                <c:pt idx="36" formatCode="0%">
                  <c:v>0.88369673490524292</c:v>
                </c:pt>
                <c:pt idx="37" formatCode="0%">
                  <c:v>0.87138384580612183</c:v>
                </c:pt>
                <c:pt idx="38" formatCode="0%">
                  <c:v>0.86386746168136597</c:v>
                </c:pt>
                <c:pt idx="39" formatCode="0%">
                  <c:v>0.8738257884979248</c:v>
                </c:pt>
                <c:pt idx="40" formatCode="0%">
                  <c:v>0.83335626125335693</c:v>
                </c:pt>
                <c:pt idx="41" formatCode="0%">
                  <c:v>0.84074538946151733</c:v>
                </c:pt>
                <c:pt idx="42" formatCode="0%">
                  <c:v>0.85272425413131714</c:v>
                </c:pt>
                <c:pt idx="43" formatCode="0%">
                  <c:v>0.87162303924560547</c:v>
                </c:pt>
                <c:pt idx="44" formatCode="0%">
                  <c:v>0.86624801158905029</c:v>
                </c:pt>
                <c:pt idx="45" formatCode="0%">
                  <c:v>0.84531861543655396</c:v>
                </c:pt>
                <c:pt idx="46" formatCode="0%">
                  <c:v>0.80526643991470337</c:v>
                </c:pt>
                <c:pt idx="47" formatCode="0%">
                  <c:v>0.79566735029220581</c:v>
                </c:pt>
                <c:pt idx="48" formatCode="0%">
                  <c:v>0.80685997009277344</c:v>
                </c:pt>
                <c:pt idx="49" formatCode="0%">
                  <c:v>0.82289814949035645</c:v>
                </c:pt>
                <c:pt idx="50" formatCode="0%">
                  <c:v>0.83014875650405884</c:v>
                </c:pt>
                <c:pt idx="51" formatCode="0%">
                  <c:v>0.80707669258117676</c:v>
                </c:pt>
                <c:pt idx="52" formatCode="0%">
                  <c:v>0.83099174499511719</c:v>
                </c:pt>
                <c:pt idx="53" formatCode="0%">
                  <c:v>0.83617532253265381</c:v>
                </c:pt>
                <c:pt idx="54" formatCode="0%">
                  <c:v>0.81619918346405029</c:v>
                </c:pt>
                <c:pt idx="55" formatCode="0%">
                  <c:v>0.81328392028808594</c:v>
                </c:pt>
                <c:pt idx="56" formatCode="0%">
                  <c:v>0.80700194835662842</c:v>
                </c:pt>
                <c:pt idx="57" formatCode="0%">
                  <c:v>0.81373655796051025</c:v>
                </c:pt>
                <c:pt idx="58" formatCode="0%">
                  <c:v>0.7993931770324707</c:v>
                </c:pt>
                <c:pt idx="59" formatCode="0%">
                  <c:v>0.81488919258117676</c:v>
                </c:pt>
                <c:pt idx="60" formatCode="0%">
                  <c:v>0.81865185499191284</c:v>
                </c:pt>
                <c:pt idx="62" formatCode="0%">
                  <c:v>0.81255596876144409</c:v>
                </c:pt>
                <c:pt idx="64" formatCode="0%">
                  <c:v>0.83654963970184326</c:v>
                </c:pt>
                <c:pt idx="65" formatCode="0%">
                  <c:v>0.82851356267929077</c:v>
                </c:pt>
                <c:pt idx="66" formatCode="0%">
                  <c:v>0.8131415843963623</c:v>
                </c:pt>
                <c:pt idx="67" formatCode="0%">
                  <c:v>0.79882633686065674</c:v>
                </c:pt>
                <c:pt idx="68" formatCode="0%">
                  <c:v>0.75903189182281494</c:v>
                </c:pt>
                <c:pt idx="69" formatCode="0%">
                  <c:v>0.73150205612182617</c:v>
                </c:pt>
                <c:pt idx="70" formatCode="0%">
                  <c:v>0.689400315284729</c:v>
                </c:pt>
                <c:pt idx="71" formatCode="0%">
                  <c:v>0.68354368209838867</c:v>
                </c:pt>
                <c:pt idx="72" formatCode="0%">
                  <c:v>0.68306803703308105</c:v>
                </c:pt>
                <c:pt idx="73" formatCode="0%">
                  <c:v>0.69126707315444946</c:v>
                </c:pt>
                <c:pt idx="74" formatCode="0%">
                  <c:v>0.70294225215911865</c:v>
                </c:pt>
                <c:pt idx="75" formatCode="0%">
                  <c:v>0.66491568088531494</c:v>
                </c:pt>
                <c:pt idx="76" formatCode="0%">
                  <c:v>0.66112452745437622</c:v>
                </c:pt>
                <c:pt idx="77" formatCode="0%">
                  <c:v>0.66275787353515625</c:v>
                </c:pt>
                <c:pt idx="78" formatCode="0%">
                  <c:v>0.64040344953536987</c:v>
                </c:pt>
                <c:pt idx="79" formatCode="0%">
                  <c:v>0.64585614204406738</c:v>
                </c:pt>
                <c:pt idx="80" formatCode="0%">
                  <c:v>0.65796816349029541</c:v>
                </c:pt>
                <c:pt idx="81" formatCode="0%">
                  <c:v>0.64472192525863647</c:v>
                </c:pt>
                <c:pt idx="82" formatCode="0%">
                  <c:v>0.63364189863204956</c:v>
                </c:pt>
                <c:pt idx="83" formatCode="0%">
                  <c:v>0.62232887744903564</c:v>
                </c:pt>
                <c:pt idx="84" formatCode="0%">
                  <c:v>0.61659258604049683</c:v>
                </c:pt>
                <c:pt idx="85" formatCode="0%">
                  <c:v>0.61594027280807495</c:v>
                </c:pt>
                <c:pt idx="86" formatCode="0%">
                  <c:v>0.62689828872680664</c:v>
                </c:pt>
                <c:pt idx="87" formatCode="0%">
                  <c:v>0.63394004106521606</c:v>
                </c:pt>
                <c:pt idx="88" formatCode="0%">
                  <c:v>0.6264680027961731</c:v>
                </c:pt>
                <c:pt idx="89" formatCode="0%">
                  <c:v>0.63281404972076416</c:v>
                </c:pt>
                <c:pt idx="90" formatCode="0%">
                  <c:v>0.62999141216278076</c:v>
                </c:pt>
                <c:pt idx="91" formatCode="0%">
                  <c:v>0.62807983160018921</c:v>
                </c:pt>
                <c:pt idx="92" formatCode="0%">
                  <c:v>0.60527968406677246</c:v>
                </c:pt>
                <c:pt idx="93" formatCode="0%">
                  <c:v>0.59490948915481567</c:v>
                </c:pt>
                <c:pt idx="94" formatCode="0%">
                  <c:v>0.58928906917572021</c:v>
                </c:pt>
                <c:pt idx="95" formatCode="0%">
                  <c:v>0.58829766511917114</c:v>
                </c:pt>
                <c:pt idx="96" formatCode="0%">
                  <c:v>0.61210358142852783</c:v>
                </c:pt>
                <c:pt idx="97" formatCode="0%">
                  <c:v>0.61581969261169434</c:v>
                </c:pt>
                <c:pt idx="98" formatCode="0%">
                  <c:v>0.62648749351501465</c:v>
                </c:pt>
                <c:pt idx="99" formatCode="0%">
                  <c:v>0.6192435622215271</c:v>
                </c:pt>
                <c:pt idx="100" formatCode="0%">
                  <c:v>0.62667888402938843</c:v>
                </c:pt>
                <c:pt idx="101" formatCode="0%">
                  <c:v>0.63061624765396118</c:v>
                </c:pt>
                <c:pt idx="102" formatCode="0%">
                  <c:v>0.62656319141387939</c:v>
                </c:pt>
                <c:pt idx="103" formatCode="0%">
                  <c:v>0.6296229362487793</c:v>
                </c:pt>
                <c:pt idx="104" formatCode="0%">
                  <c:v>0.63324326276779175</c:v>
                </c:pt>
                <c:pt idx="105" formatCode="0%">
                  <c:v>0.63537240028381348</c:v>
                </c:pt>
                <c:pt idx="106" formatCode="0%">
                  <c:v>0.64106440544128418</c:v>
                </c:pt>
                <c:pt idx="107" formatCode="0%">
                  <c:v>0.65988951921463013</c:v>
                </c:pt>
                <c:pt idx="108" formatCode="0%">
                  <c:v>0.66580837965011597</c:v>
                </c:pt>
                <c:pt idx="109" formatCode="0%">
                  <c:v>0.6543770432472229</c:v>
                </c:pt>
                <c:pt idx="110" formatCode="0%">
                  <c:v>0.67841917276382446</c:v>
                </c:pt>
                <c:pt idx="111" formatCode="0%">
                  <c:v>0.68290168046951294</c:v>
                </c:pt>
                <c:pt idx="112" formatCode="0%">
                  <c:v>0.66214525699615479</c:v>
                </c:pt>
              </c:numCache>
            </c:numRef>
          </c:val>
          <c:smooth val="0"/>
          <c:extLst xmlns:c16r2="http://schemas.microsoft.com/office/drawing/2015/06/chart">
            <c:ext xmlns:c16="http://schemas.microsoft.com/office/drawing/2014/chart" uri="{C3380CC4-5D6E-409C-BE32-E72D297353CC}">
              <c16:uniqueId val="{00000000-14E6-4DB8-B73D-F5C6634532A1}"/>
            </c:ext>
          </c:extLst>
        </c:ser>
        <c:ser>
          <c:idx val="1"/>
          <c:order val="1"/>
          <c:tx>
            <c:v>Top 10% share (wealth)</c:v>
          </c:tx>
          <c:spPr>
            <a:ln w="28575">
              <a:solidFill>
                <a:schemeClr val="accent1"/>
              </a:solidFill>
            </a:ln>
          </c:spPr>
          <c:marker>
            <c:symbol val="square"/>
            <c:size val="6"/>
            <c:spPr>
              <a:noFill/>
              <a:ln w="25400">
                <a:solidFill>
                  <a:schemeClr val="accent1"/>
                </a:solidFill>
              </a:ln>
            </c:spPr>
          </c:marker>
          <c:val>
            <c:numRef>
              <c:f>DataSeries!$CW$6:$CW$120</c:f>
              <c:numCache>
                <c:formatCode>0%</c:formatCode>
                <c:ptCount val="115"/>
                <c:pt idx="0">
                  <c:v>0.84051698446273804</c:v>
                </c:pt>
                <c:pt idx="2">
                  <c:v>0.84051698446273804</c:v>
                </c:pt>
                <c:pt idx="3">
                  <c:v>0.85063254833221436</c:v>
                </c:pt>
                <c:pt idx="4">
                  <c:v>0.85865551233291626</c:v>
                </c:pt>
                <c:pt idx="5">
                  <c:v>0.8601335883140564</c:v>
                </c:pt>
                <c:pt idx="7">
                  <c:v>0.84982436895370483</c:v>
                </c:pt>
                <c:pt idx="9">
                  <c:v>0.85104793310165405</c:v>
                </c:pt>
                <c:pt idx="10">
                  <c:v>0.84726768732070923</c:v>
                </c:pt>
                <c:pt idx="11">
                  <c:v>0.85436004400253296</c:v>
                </c:pt>
                <c:pt idx="12">
                  <c:v>0.85245281457901001</c:v>
                </c:pt>
                <c:pt idx="13">
                  <c:v>0.84903013706207275</c:v>
                </c:pt>
                <c:pt idx="14">
                  <c:v>0.84907370805740356</c:v>
                </c:pt>
                <c:pt idx="15">
                  <c:v>0.84342873096466064</c:v>
                </c:pt>
                <c:pt idx="16">
                  <c:v>0.84303665161132813</c:v>
                </c:pt>
                <c:pt idx="17">
                  <c:v>0.84225189685821533</c:v>
                </c:pt>
                <c:pt idx="18">
                  <c:v>0.8384132981300354</c:v>
                </c:pt>
                <c:pt idx="19">
                  <c:v>0.83334124088287354</c:v>
                </c:pt>
                <c:pt idx="20">
                  <c:v>0.82293212413787842</c:v>
                </c:pt>
                <c:pt idx="21">
                  <c:v>0.81569588184356689</c:v>
                </c:pt>
                <c:pt idx="22">
                  <c:v>0.80957174301147461</c:v>
                </c:pt>
                <c:pt idx="23">
                  <c:v>0.80484408140182495</c:v>
                </c:pt>
                <c:pt idx="24">
                  <c:v>0.80336010456085205</c:v>
                </c:pt>
                <c:pt idx="25">
                  <c:v>0.7868315577507019</c:v>
                </c:pt>
                <c:pt idx="26">
                  <c:v>0.78708875179290771</c:v>
                </c:pt>
                <c:pt idx="27">
                  <c:v>0.79804903268814087</c:v>
                </c:pt>
                <c:pt idx="29">
                  <c:v>0.80265682935714722</c:v>
                </c:pt>
                <c:pt idx="30">
                  <c:v>0.80225580930709839</c:v>
                </c:pt>
                <c:pt idx="31">
                  <c:v>0.78757297992706299</c:v>
                </c:pt>
                <c:pt idx="32">
                  <c:v>0.7796553373336792</c:v>
                </c:pt>
                <c:pt idx="33">
                  <c:v>0.78115522861480713</c:v>
                </c:pt>
                <c:pt idx="35">
                  <c:v>0.77223926782608032</c:v>
                </c:pt>
                <c:pt idx="36">
                  <c:v>0.76686733961105347</c:v>
                </c:pt>
                <c:pt idx="37">
                  <c:v>0.7638126015663147</c:v>
                </c:pt>
                <c:pt idx="38">
                  <c:v>0.74733394384384155</c:v>
                </c:pt>
                <c:pt idx="39">
                  <c:v>0.75572776794433594</c:v>
                </c:pt>
                <c:pt idx="40">
                  <c:v>0.72407990694046021</c:v>
                </c:pt>
                <c:pt idx="41">
                  <c:v>0.73235297203063965</c:v>
                </c:pt>
                <c:pt idx="42">
                  <c:v>0.74343866109848022</c:v>
                </c:pt>
                <c:pt idx="43">
                  <c:v>0.76392209529876709</c:v>
                </c:pt>
                <c:pt idx="44">
                  <c:v>0.75842827558517456</c:v>
                </c:pt>
                <c:pt idx="45">
                  <c:v>0.73745536804199219</c:v>
                </c:pt>
                <c:pt idx="46">
                  <c:v>0.69750392436981201</c:v>
                </c:pt>
                <c:pt idx="47">
                  <c:v>0.68819576501846313</c:v>
                </c:pt>
                <c:pt idx="48">
                  <c:v>0.69914364814758301</c:v>
                </c:pt>
                <c:pt idx="49">
                  <c:v>0.71519744396209717</c:v>
                </c:pt>
                <c:pt idx="50">
                  <c:v>0.7223966121673584</c:v>
                </c:pt>
                <c:pt idx="51">
                  <c:v>0.69978076219558716</c:v>
                </c:pt>
                <c:pt idx="52">
                  <c:v>0.72326046228408813</c:v>
                </c:pt>
                <c:pt idx="53">
                  <c:v>0.7284424901008606</c:v>
                </c:pt>
                <c:pt idx="54">
                  <c:v>0.70854228734970093</c:v>
                </c:pt>
                <c:pt idx="55">
                  <c:v>0.70573306083679199</c:v>
                </c:pt>
                <c:pt idx="56">
                  <c:v>0.69950878620147705</c:v>
                </c:pt>
                <c:pt idx="57">
                  <c:v>0.70624226331710815</c:v>
                </c:pt>
                <c:pt idx="58">
                  <c:v>0.69166213274002075</c:v>
                </c:pt>
                <c:pt idx="59">
                  <c:v>0.70720607042312622</c:v>
                </c:pt>
                <c:pt idx="60">
                  <c:v>0.71097135543823242</c:v>
                </c:pt>
                <c:pt idx="62">
                  <c:v>0.70599359273910522</c:v>
                </c:pt>
                <c:pt idx="64">
                  <c:v>0.72894287109375</c:v>
                </c:pt>
                <c:pt idx="65">
                  <c:v>0.71577024459838867</c:v>
                </c:pt>
                <c:pt idx="66">
                  <c:v>0.69428789615631104</c:v>
                </c:pt>
                <c:pt idx="67">
                  <c:v>0.67285490036010742</c:v>
                </c:pt>
                <c:pt idx="68">
                  <c:v>0.62462389469146729</c:v>
                </c:pt>
                <c:pt idx="69">
                  <c:v>0.58759456872940063</c:v>
                </c:pt>
                <c:pt idx="70">
                  <c:v>0.5816490650177002</c:v>
                </c:pt>
                <c:pt idx="71">
                  <c:v>0.57295185327529907</c:v>
                </c:pt>
                <c:pt idx="72">
                  <c:v>0.5710442066192627</c:v>
                </c:pt>
                <c:pt idx="73">
                  <c:v>0.56873625516891479</c:v>
                </c:pt>
                <c:pt idx="74">
                  <c:v>0.557384192943573</c:v>
                </c:pt>
                <c:pt idx="75">
                  <c:v>0.54928940534591675</c:v>
                </c:pt>
                <c:pt idx="76">
                  <c:v>0.54128360748291016</c:v>
                </c:pt>
                <c:pt idx="77">
                  <c:v>0.53241473436355591</c:v>
                </c:pt>
                <c:pt idx="78">
                  <c:v>0.52465575933456421</c:v>
                </c:pt>
                <c:pt idx="79">
                  <c:v>0.51912575960159302</c:v>
                </c:pt>
                <c:pt idx="80">
                  <c:v>0.51645779609680176</c:v>
                </c:pt>
                <c:pt idx="81">
                  <c:v>0.50909054279327393</c:v>
                </c:pt>
                <c:pt idx="82">
                  <c:v>0.50245386362075806</c:v>
                </c:pt>
                <c:pt idx="83">
                  <c:v>0.50010192394256592</c:v>
                </c:pt>
                <c:pt idx="84">
                  <c:v>0.49975359439849854</c:v>
                </c:pt>
                <c:pt idx="85">
                  <c:v>0.50137150287628174</c:v>
                </c:pt>
                <c:pt idx="86">
                  <c:v>0.50565809011459351</c:v>
                </c:pt>
                <c:pt idx="87">
                  <c:v>0.50498861074447632</c:v>
                </c:pt>
                <c:pt idx="88">
                  <c:v>0.50490063428878784</c:v>
                </c:pt>
                <c:pt idx="89">
                  <c:v>0.50755840539932251</c:v>
                </c:pt>
                <c:pt idx="90">
                  <c:v>0.50271713733673096</c:v>
                </c:pt>
                <c:pt idx="91">
                  <c:v>0.50654244422912598</c:v>
                </c:pt>
                <c:pt idx="92">
                  <c:v>0.51005303859710693</c:v>
                </c:pt>
                <c:pt idx="93">
                  <c:v>0.51213210821151733</c:v>
                </c:pt>
                <c:pt idx="94">
                  <c:v>0.5119936466217041</c:v>
                </c:pt>
                <c:pt idx="95">
                  <c:v>0.51116645336151123</c:v>
                </c:pt>
                <c:pt idx="96">
                  <c:v>0.5400693416595459</c:v>
                </c:pt>
                <c:pt idx="97">
                  <c:v>0.55238479375839233</c:v>
                </c:pt>
                <c:pt idx="98">
                  <c:v>0.56328427791595459</c:v>
                </c:pt>
                <c:pt idx="99">
                  <c:v>0.56875860691070557</c:v>
                </c:pt>
                <c:pt idx="100">
                  <c:v>0.57056254148483276</c:v>
                </c:pt>
                <c:pt idx="101">
                  <c:v>0.56108272075653076</c:v>
                </c:pt>
                <c:pt idx="102">
                  <c:v>0.54605692625045776</c:v>
                </c:pt>
                <c:pt idx="103">
                  <c:v>0.53840893507003784</c:v>
                </c:pt>
                <c:pt idx="104">
                  <c:v>0.52969914674758911</c:v>
                </c:pt>
                <c:pt idx="105">
                  <c:v>0.52372819185256958</c:v>
                </c:pt>
                <c:pt idx="106">
                  <c:v>0.52814656496047974</c:v>
                </c:pt>
                <c:pt idx="107">
                  <c:v>0.53588825464248657</c:v>
                </c:pt>
                <c:pt idx="108">
                  <c:v>0.53203439712524414</c:v>
                </c:pt>
                <c:pt idx="109">
                  <c:v>0.54052591323852539</c:v>
                </c:pt>
                <c:pt idx="110">
                  <c:v>0.55913639068603516</c:v>
                </c:pt>
                <c:pt idx="111">
                  <c:v>0.55074179172515869</c:v>
                </c:pt>
                <c:pt idx="112">
                  <c:v>0.54512137174606323</c:v>
                </c:pt>
                <c:pt idx="113">
                  <c:v>0.5485159158706665</c:v>
                </c:pt>
                <c:pt idx="114">
                  <c:v>0.5527646541595459</c:v>
                </c:pt>
              </c:numCache>
            </c:numRef>
          </c:val>
          <c:smooth val="0"/>
          <c:extLst xmlns:c16r2="http://schemas.microsoft.com/office/drawing/2015/06/chart">
            <c:ext xmlns:c16="http://schemas.microsoft.com/office/drawing/2014/chart" uri="{C3380CC4-5D6E-409C-BE32-E72D297353CC}">
              <c16:uniqueId val="{00000001-14E6-4DB8-B73D-F5C6634532A1}"/>
            </c:ext>
          </c:extLst>
        </c:ser>
        <c:ser>
          <c:idx val="2"/>
          <c:order val="2"/>
          <c:tx>
            <c:v>Top 10% share (total income)</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DataSeries!$CX$6:$CX$120</c:f>
              <c:numCache>
                <c:formatCode>General</c:formatCode>
                <c:ptCount val="115"/>
                <c:pt idx="0" formatCode="0%">
                  <c:v>0.49835765361785889</c:v>
                </c:pt>
                <c:pt idx="10" formatCode="0%">
                  <c:v>0.51516216993331909</c:v>
                </c:pt>
                <c:pt idx="15" formatCode="0%">
                  <c:v>0.47789409756660461</c:v>
                </c:pt>
                <c:pt idx="16" formatCode="0%">
                  <c:v>0.50000035762786865</c:v>
                </c:pt>
                <c:pt idx="17" formatCode="0%">
                  <c:v>0.49248522520065308</c:v>
                </c:pt>
                <c:pt idx="18" formatCode="0%">
                  <c:v>0.46315646171569824</c:v>
                </c:pt>
                <c:pt idx="19" formatCode="0%">
                  <c:v>0.47184765338897705</c:v>
                </c:pt>
                <c:pt idx="20" formatCode="0%">
                  <c:v>0.46132394671440125</c:v>
                </c:pt>
                <c:pt idx="21" formatCode="0%">
                  <c:v>0.44845771789550781</c:v>
                </c:pt>
                <c:pt idx="22" formatCode="0%">
                  <c:v>0.46358871459960938</c:v>
                </c:pt>
                <c:pt idx="23" formatCode="0%">
                  <c:v>0.48161211609840393</c:v>
                </c:pt>
                <c:pt idx="24" formatCode="0%">
                  <c:v>0.46283814311027527</c:v>
                </c:pt>
                <c:pt idx="25" formatCode="0%">
                  <c:v>0.45568159222602844</c:v>
                </c:pt>
                <c:pt idx="26" formatCode="0%">
                  <c:v>0.44750490784645081</c:v>
                </c:pt>
                <c:pt idx="27" formatCode="0%">
                  <c:v>0.4617513120174408</c:v>
                </c:pt>
                <c:pt idx="28" formatCode="0%">
                  <c:v>0.46171829104423523</c:v>
                </c:pt>
                <c:pt idx="29" formatCode="0%">
                  <c:v>0.44811490178108215</c:v>
                </c:pt>
                <c:pt idx="30" formatCode="0%">
                  <c:v>0.42550721764564514</c:v>
                </c:pt>
                <c:pt idx="31" formatCode="0%">
                  <c:v>0.42376130819320679</c:v>
                </c:pt>
                <c:pt idx="32" formatCode="0%">
                  <c:v>0.44658151268959045</c:v>
                </c:pt>
                <c:pt idx="33" formatCode="0%">
                  <c:v>0.46524423360824585</c:v>
                </c:pt>
                <c:pt idx="34" formatCode="0%">
                  <c:v>0.47122213244438171</c:v>
                </c:pt>
                <c:pt idx="35" formatCode="0%">
                  <c:v>0.48119780421257019</c:v>
                </c:pt>
                <c:pt idx="36" formatCode="0%">
                  <c:v>0.45411935448646545</c:v>
                </c:pt>
                <c:pt idx="37" formatCode="0%">
                  <c:v>0.44711494445800781</c:v>
                </c:pt>
                <c:pt idx="38" formatCode="0%">
                  <c:v>0.43497297167778015</c:v>
                </c:pt>
                <c:pt idx="39" formatCode="0%">
                  <c:v>0.40717637538909912</c:v>
                </c:pt>
                <c:pt idx="40" formatCode="0%">
                  <c:v>0.41744163632392883</c:v>
                </c:pt>
                <c:pt idx="41" formatCode="0%">
                  <c:v>0.40614610910415649</c:v>
                </c:pt>
                <c:pt idx="42" formatCode="0%">
                  <c:v>0.37748810648918152</c:v>
                </c:pt>
                <c:pt idx="43" formatCode="0%">
                  <c:v>0.342518150806427</c:v>
                </c:pt>
                <c:pt idx="44" formatCode="0%">
                  <c:v>0.31832775473594666</c:v>
                </c:pt>
                <c:pt idx="45" formatCode="0%">
                  <c:v>0.30667370557785034</c:v>
                </c:pt>
                <c:pt idx="46" formatCode="0%">
                  <c:v>0.34012320637702942</c:v>
                </c:pt>
                <c:pt idx="47" formatCode="0%">
                  <c:v>0.351451575756073</c:v>
                </c:pt>
                <c:pt idx="48" formatCode="0%">
                  <c:v>0.33379513025283813</c:v>
                </c:pt>
                <c:pt idx="49" formatCode="0%">
                  <c:v>0.33513519167900085</c:v>
                </c:pt>
                <c:pt idx="50" formatCode="0%">
                  <c:v>0.33472016453742981</c:v>
                </c:pt>
                <c:pt idx="51" formatCode="0%">
                  <c:v>0.34396812319755554</c:v>
                </c:pt>
                <c:pt idx="52" formatCode="0%">
                  <c:v>0.34988665580749512</c:v>
                </c:pt>
                <c:pt idx="53" formatCode="0%">
                  <c:v>0.34735885262489319</c:v>
                </c:pt>
                <c:pt idx="54" formatCode="0%">
                  <c:v>0.35416939854621887</c:v>
                </c:pt>
                <c:pt idx="55" formatCode="0%">
                  <c:v>0.36127427220344543</c:v>
                </c:pt>
                <c:pt idx="56" formatCode="0%">
                  <c:v>0.35712617635726929</c:v>
                </c:pt>
                <c:pt idx="57" formatCode="0%">
                  <c:v>0.36253643035888672</c:v>
                </c:pt>
                <c:pt idx="58" formatCode="0%">
                  <c:v>0.35252669453620911</c:v>
                </c:pt>
                <c:pt idx="59" formatCode="0%">
                  <c:v>0.37340998649597168</c:v>
                </c:pt>
                <c:pt idx="60" formatCode="0%">
                  <c:v>0.3749372661113739</c:v>
                </c:pt>
                <c:pt idx="61" formatCode="0%">
                  <c:v>0.37961173057556152</c:v>
                </c:pt>
                <c:pt idx="62" formatCode="0%">
                  <c:v>0.36811798810958862</c:v>
                </c:pt>
                <c:pt idx="63" formatCode="0%">
                  <c:v>0.36888143420219421</c:v>
                </c:pt>
                <c:pt idx="64" formatCode="0%">
                  <c:v>0.37351429462432861</c:v>
                </c:pt>
                <c:pt idx="65" formatCode="0%">
                  <c:v>0.37810924649238586</c:v>
                </c:pt>
                <c:pt idx="66" formatCode="0%">
                  <c:v>0.36819282174110413</c:v>
                </c:pt>
                <c:pt idx="67" formatCode="0%">
                  <c:v>0.36676046252250671</c:v>
                </c:pt>
                <c:pt idx="68" formatCode="0%">
                  <c:v>0.35361397266387939</c:v>
                </c:pt>
                <c:pt idx="69" formatCode="0%">
                  <c:v>0.34459909796714783</c:v>
                </c:pt>
                <c:pt idx="70" formatCode="0%">
                  <c:v>0.34024173021316528</c:v>
                </c:pt>
                <c:pt idx="71" formatCode="0%">
                  <c:v>0.33651754260063171</c:v>
                </c:pt>
                <c:pt idx="72" formatCode="0%">
                  <c:v>0.33249640464782715</c:v>
                </c:pt>
                <c:pt idx="73" formatCode="0%">
                  <c:v>0.34172946214675903</c:v>
                </c:pt>
                <c:pt idx="74" formatCode="0%">
                  <c:v>0.33727788925170898</c:v>
                </c:pt>
                <c:pt idx="75" formatCode="0%">
                  <c:v>0.3292098343372345</c:v>
                </c:pt>
                <c:pt idx="76" formatCode="0%">
                  <c:v>0.32599502801895142</c:v>
                </c:pt>
                <c:pt idx="77" formatCode="0%">
                  <c:v>0.31084993481636047</c:v>
                </c:pt>
                <c:pt idx="78" formatCode="0%">
                  <c:v>0.30500462651252747</c:v>
                </c:pt>
                <c:pt idx="79" formatCode="0%">
                  <c:v>0.31148365139961243</c:v>
                </c:pt>
                <c:pt idx="80" formatCode="0%">
                  <c:v>0.30420351028442383</c:v>
                </c:pt>
                <c:pt idx="81" formatCode="0%">
                  <c:v>0.30181011557579041</c:v>
                </c:pt>
                <c:pt idx="82" formatCode="0%">
                  <c:v>0.29232245683670044</c:v>
                </c:pt>
                <c:pt idx="83" formatCode="0%">
                  <c:v>0.29381400346755981</c:v>
                </c:pt>
                <c:pt idx="84" formatCode="0%">
                  <c:v>0.29685813188552856</c:v>
                </c:pt>
                <c:pt idx="85" formatCode="0%">
                  <c:v>0.30281528830528259</c:v>
                </c:pt>
                <c:pt idx="86" formatCode="0%">
                  <c:v>0.31210854649543762</c:v>
                </c:pt>
                <c:pt idx="87" formatCode="0%">
                  <c:v>0.3207709789276123</c:v>
                </c:pt>
                <c:pt idx="88" formatCode="0%">
                  <c:v>0.32514992356300354</c:v>
                </c:pt>
                <c:pt idx="89" formatCode="0%">
                  <c:v>0.32717138528823853</c:v>
                </c:pt>
                <c:pt idx="90" formatCode="0%">
                  <c:v>0.32162576913833618</c:v>
                </c:pt>
                <c:pt idx="91" formatCode="0%">
                  <c:v>0.32038620114326477</c:v>
                </c:pt>
                <c:pt idx="92" formatCode="0%">
                  <c:v>0.31342321634292603</c:v>
                </c:pt>
                <c:pt idx="93" formatCode="0%">
                  <c:v>0.31703066825866699</c:v>
                </c:pt>
                <c:pt idx="94" formatCode="0%">
                  <c:v>0.31706070899963379</c:v>
                </c:pt>
                <c:pt idx="95" formatCode="0%">
                  <c:v>0.31666278839111328</c:v>
                </c:pt>
                <c:pt idx="96" formatCode="0%">
                  <c:v>0.32180580496788025</c:v>
                </c:pt>
                <c:pt idx="97" formatCode="0%">
                  <c:v>0.32435572147369385</c:v>
                </c:pt>
                <c:pt idx="98" formatCode="0%">
                  <c:v>0.32706010341644287</c:v>
                </c:pt>
                <c:pt idx="99" formatCode="0%">
                  <c:v>0.32675573229789734</c:v>
                </c:pt>
                <c:pt idx="100" formatCode="0%">
                  <c:v>0.33019012212753296</c:v>
                </c:pt>
                <c:pt idx="101" formatCode="0%">
                  <c:v>0.33331611752510071</c:v>
                </c:pt>
                <c:pt idx="102" formatCode="0%">
                  <c:v>0.3276379406452179</c:v>
                </c:pt>
                <c:pt idx="103" formatCode="0%">
                  <c:v>0.33228215575218201</c:v>
                </c:pt>
                <c:pt idx="104" formatCode="0%">
                  <c:v>0.33517909049987793</c:v>
                </c:pt>
                <c:pt idx="105" formatCode="0%">
                  <c:v>0.33360946178436279</c:v>
                </c:pt>
                <c:pt idx="106" formatCode="0%">
                  <c:v>0.33158421516418457</c:v>
                </c:pt>
                <c:pt idx="107" formatCode="0%">
                  <c:v>0.3385164737701416</c:v>
                </c:pt>
                <c:pt idx="108" formatCode="0%">
                  <c:v>0.33709636330604553</c:v>
                </c:pt>
                <c:pt idx="109" formatCode="0%">
                  <c:v>0.32194945216178894</c:v>
                </c:pt>
                <c:pt idx="110" formatCode="0%">
                  <c:v>0.32681295275688171</c:v>
                </c:pt>
                <c:pt idx="111" formatCode="0%">
                  <c:v>0.33249393105506897</c:v>
                </c:pt>
                <c:pt idx="112" formatCode="0%">
                  <c:v>0.32246142625808716</c:v>
                </c:pt>
                <c:pt idx="113" formatCode="0%">
                  <c:v>0.32672291994094849</c:v>
                </c:pt>
              </c:numCache>
            </c:numRef>
          </c:val>
          <c:smooth val="1"/>
          <c:extLst xmlns:c16r2="http://schemas.microsoft.com/office/drawing/2015/06/chart">
            <c:ext xmlns:c16="http://schemas.microsoft.com/office/drawing/2014/chart" uri="{C3380CC4-5D6E-409C-BE32-E72D297353CC}">
              <c16:uniqueId val="{00000002-14E6-4DB8-B73D-F5C6634532A1}"/>
            </c:ext>
          </c:extLst>
        </c:ser>
        <c:ser>
          <c:idx val="0"/>
          <c:order val="3"/>
          <c:tx>
            <c:v>Top 10% share (labor income)</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DataSeries!$CY$6:$CY$120</c:f>
              <c:numCache>
                <c:formatCode>General</c:formatCode>
                <c:ptCount val="115"/>
                <c:pt idx="0" formatCode="0%">
                  <c:v>0.28170174280925342</c:v>
                </c:pt>
                <c:pt idx="10" formatCode="0%">
                  <c:v>0.28905971436756295</c:v>
                </c:pt>
                <c:pt idx="15" formatCode="0%">
                  <c:v>0.25425671290236229</c:v>
                </c:pt>
                <c:pt idx="16" formatCode="0%">
                  <c:v>0.24545965841953418</c:v>
                </c:pt>
                <c:pt idx="17" formatCode="0%">
                  <c:v>0.24063956828892355</c:v>
                </c:pt>
                <c:pt idx="18" formatCode="0%">
                  <c:v>0.23742895144131068</c:v>
                </c:pt>
                <c:pt idx="19" formatCode="0%">
                  <c:v>0.23714674702093408</c:v>
                </c:pt>
                <c:pt idx="20" formatCode="0%">
                  <c:v>0.24404152904328605</c:v>
                </c:pt>
                <c:pt idx="21" formatCode="0%">
                  <c:v>0.23743208626330214</c:v>
                </c:pt>
                <c:pt idx="22" formatCode="0%">
                  <c:v>0.25926622423485596</c:v>
                </c:pt>
                <c:pt idx="23" formatCode="0%">
                  <c:v>0.27070791802892374</c:v>
                </c:pt>
                <c:pt idx="24" formatCode="0%">
                  <c:v>0.26530841308958508</c:v>
                </c:pt>
                <c:pt idx="25" formatCode="0%">
                  <c:v>0.27998081855384782</c:v>
                </c:pt>
                <c:pt idx="26" formatCode="0%">
                  <c:v>0.26619422556131378</c:v>
                </c:pt>
                <c:pt idx="27" formatCode="0%">
                  <c:v>0.29328531487947163</c:v>
                </c:pt>
                <c:pt idx="28" formatCode="0%">
                  <c:v>0.29365326707297462</c:v>
                </c:pt>
                <c:pt idx="29" formatCode="0%">
                  <c:v>0.29231509589216775</c:v>
                </c:pt>
                <c:pt idx="30" formatCode="0%">
                  <c:v>0.29594900543202618</c:v>
                </c:pt>
                <c:pt idx="31" formatCode="0%">
                  <c:v>0.3002317889471412</c:v>
                </c:pt>
                <c:pt idx="32" formatCode="0%">
                  <c:v>0.31080524833875406</c:v>
                </c:pt>
                <c:pt idx="33" formatCode="0%">
                  <c:v>0.30238717617464361</c:v>
                </c:pt>
                <c:pt idx="34" formatCode="0%">
                  <c:v>0.29648611951792764</c:v>
                </c:pt>
                <c:pt idx="35" formatCode="0%">
                  <c:v>0.29407473349023033</c:v>
                </c:pt>
                <c:pt idx="36" formatCode="0%">
                  <c:v>0.26676032348339496</c:v>
                </c:pt>
                <c:pt idx="37" formatCode="0%">
                  <c:v>0.26166360848019027</c:v>
                </c:pt>
                <c:pt idx="38" formatCode="0%">
                  <c:v>0.27072001697818576</c:v>
                </c:pt>
                <c:pt idx="39" formatCode="0%">
                  <c:v>0.24421270206428827</c:v>
                </c:pt>
                <c:pt idx="40" formatCode="0%">
                  <c:v>0.25058674743897641</c:v>
                </c:pt>
                <c:pt idx="41" formatCode="0%">
                  <c:v>0.24695579488346897</c:v>
                </c:pt>
                <c:pt idx="42" formatCode="0%">
                  <c:v>0.2318693211283909</c:v>
                </c:pt>
                <c:pt idx="43" formatCode="0%">
                  <c:v>0.22496463087392754</c:v>
                </c:pt>
                <c:pt idx="44" formatCode="0%">
                  <c:v>0.21914752369451973</c:v>
                </c:pt>
                <c:pt idx="45" formatCode="0%">
                  <c:v>0.24256897958081144</c:v>
                </c:pt>
                <c:pt idx="46" formatCode="0%">
                  <c:v>0.25644296396616773</c:v>
                </c:pt>
                <c:pt idx="47" formatCode="0%">
                  <c:v>0.29764941381306076</c:v>
                </c:pt>
                <c:pt idx="48" formatCode="0%">
                  <c:v>0.26991588207654327</c:v>
                </c:pt>
                <c:pt idx="49" formatCode="0%">
                  <c:v>0.29807052831220554</c:v>
                </c:pt>
                <c:pt idx="50" formatCode="0%">
                  <c:v>0.29636515716488515</c:v>
                </c:pt>
                <c:pt idx="51" formatCode="0%">
                  <c:v>0.29485425115076574</c:v>
                </c:pt>
                <c:pt idx="52" formatCode="0%">
                  <c:v>0.27485432717406905</c:v>
                </c:pt>
                <c:pt idx="53" formatCode="0%">
                  <c:v>0.28157982524231595</c:v>
                </c:pt>
                <c:pt idx="54" formatCode="0%">
                  <c:v>0.28442519534001975</c:v>
                </c:pt>
                <c:pt idx="55" formatCode="0%">
                  <c:v>0.28057989933615779</c:v>
                </c:pt>
                <c:pt idx="56" formatCode="0%">
                  <c:v>0.28746629556866365</c:v>
                </c:pt>
                <c:pt idx="57" formatCode="0%">
                  <c:v>0.30353284107869083</c:v>
                </c:pt>
                <c:pt idx="58" formatCode="0%">
                  <c:v>0.29589241377479625</c:v>
                </c:pt>
                <c:pt idx="59" formatCode="0%">
                  <c:v>0.29171725408788229</c:v>
                </c:pt>
                <c:pt idx="60" formatCode="0%">
                  <c:v>0.30277626115680389</c:v>
                </c:pt>
                <c:pt idx="61" formatCode="0%">
                  <c:v>0.30248751971157845</c:v>
                </c:pt>
                <c:pt idx="62" formatCode="0%">
                  <c:v>0.3009004299575575</c:v>
                </c:pt>
                <c:pt idx="63" formatCode="0%">
                  <c:v>0.30967283294122561</c:v>
                </c:pt>
                <c:pt idx="64" formatCode="0%">
                  <c:v>0.31130748408933628</c:v>
                </c:pt>
                <c:pt idx="65" formatCode="0%">
                  <c:v>0.31362490182120761</c:v>
                </c:pt>
                <c:pt idx="66" formatCode="0%">
                  <c:v>0.31363107406844243</c:v>
                </c:pt>
                <c:pt idx="67" formatCode="0%">
                  <c:v>0.30867634972169977</c:v>
                </c:pt>
                <c:pt idx="68" formatCode="0%">
                  <c:v>0.30346712249372038</c:v>
                </c:pt>
                <c:pt idx="69" formatCode="0%">
                  <c:v>0.30283264170159435</c:v>
                </c:pt>
                <c:pt idx="70" formatCode="0%">
                  <c:v>0.30722534656524658</c:v>
                </c:pt>
                <c:pt idx="71" formatCode="0%">
                  <c:v>0.30391326546669006</c:v>
                </c:pt>
                <c:pt idx="72" formatCode="0%">
                  <c:v>0.302217036485672</c:v>
                </c:pt>
                <c:pt idx="73" formatCode="0%">
                  <c:v>0.29918882250785828</c:v>
                </c:pt>
                <c:pt idx="74" formatCode="0%">
                  <c:v>0.29554697871208191</c:v>
                </c:pt>
                <c:pt idx="75" formatCode="0%">
                  <c:v>0.29233929514884949</c:v>
                </c:pt>
                <c:pt idx="76" formatCode="0%">
                  <c:v>0.28735601902008057</c:v>
                </c:pt>
                <c:pt idx="77" formatCode="0%">
                  <c:v>0.28285899758338928</c:v>
                </c:pt>
                <c:pt idx="78" formatCode="0%">
                  <c:v>0.27933505177497864</c:v>
                </c:pt>
                <c:pt idx="79" formatCode="0%">
                  <c:v>0.27530273795127869</c:v>
                </c:pt>
                <c:pt idx="80" formatCode="0%">
                  <c:v>0.27541109919548035</c:v>
                </c:pt>
                <c:pt idx="81" formatCode="0%">
                  <c:v>0.2750735878944397</c:v>
                </c:pt>
                <c:pt idx="82" formatCode="0%">
                  <c:v>0.27613425254821777</c:v>
                </c:pt>
                <c:pt idx="83" formatCode="0%">
                  <c:v>0.27694618701934814</c:v>
                </c:pt>
                <c:pt idx="84" formatCode="0%">
                  <c:v>0.27721011638641357</c:v>
                </c:pt>
                <c:pt idx="85" formatCode="0%">
                  <c:v>0.27765223383903503</c:v>
                </c:pt>
                <c:pt idx="86" formatCode="0%">
                  <c:v>0.27797812223434448</c:v>
                </c:pt>
                <c:pt idx="87" formatCode="0%">
                  <c:v>0.27751001715660095</c:v>
                </c:pt>
                <c:pt idx="88" formatCode="0%">
                  <c:v>0.27703374624252319</c:v>
                </c:pt>
                <c:pt idx="89" formatCode="0%">
                  <c:v>0.27826994657516479</c:v>
                </c:pt>
                <c:pt idx="90" formatCode="0%">
                  <c:v>0.27758678793907166</c:v>
                </c:pt>
                <c:pt idx="91" formatCode="0%">
                  <c:v>0.26991724967956543</c:v>
                </c:pt>
                <c:pt idx="92" formatCode="0%">
                  <c:v>0.27448281645774841</c:v>
                </c:pt>
                <c:pt idx="93" formatCode="0%">
                  <c:v>0.27028602361679077</c:v>
                </c:pt>
                <c:pt idx="94" formatCode="0%">
                  <c:v>0.26989167928695679</c:v>
                </c:pt>
                <c:pt idx="95" formatCode="0%">
                  <c:v>0.26861804723739624</c:v>
                </c:pt>
                <c:pt idx="96" formatCode="0%">
                  <c:v>0.26852670311927795</c:v>
                </c:pt>
                <c:pt idx="97" formatCode="0%">
                  <c:v>0.26658397912979126</c:v>
                </c:pt>
                <c:pt idx="98" formatCode="0%">
                  <c:v>0.26667195558547974</c:v>
                </c:pt>
                <c:pt idx="99" formatCode="0%">
                  <c:v>0.26905810832977295</c:v>
                </c:pt>
                <c:pt idx="100" formatCode="0%">
                  <c:v>0.26960411667823792</c:v>
                </c:pt>
                <c:pt idx="101" formatCode="0%">
                  <c:v>0.26921150088310242</c:v>
                </c:pt>
                <c:pt idx="102" formatCode="0%">
                  <c:v>0.2678712010383606</c:v>
                </c:pt>
                <c:pt idx="103" formatCode="0%">
                  <c:v>0.26925119757652283</c:v>
                </c:pt>
                <c:pt idx="104" formatCode="0%">
                  <c:v>0.26937571167945862</c:v>
                </c:pt>
                <c:pt idx="105" formatCode="0%">
                  <c:v>0.26912409067153931</c:v>
                </c:pt>
                <c:pt idx="106" formatCode="0%">
                  <c:v>0.27056527137756348</c:v>
                </c:pt>
                <c:pt idx="107" formatCode="0%">
                  <c:v>0.2710917592048645</c:v>
                </c:pt>
                <c:pt idx="108" formatCode="0%">
                  <c:v>0.27079489827156067</c:v>
                </c:pt>
                <c:pt idx="109" formatCode="0%">
                  <c:v>0.2669125497341156</c:v>
                </c:pt>
                <c:pt idx="110" formatCode="0%">
                  <c:v>0.26881676912307739</c:v>
                </c:pt>
                <c:pt idx="111" formatCode="0%">
                  <c:v>0.26801580190658569</c:v>
                </c:pt>
                <c:pt idx="112" formatCode="0%">
                  <c:v>0.26640009880065918</c:v>
                </c:pt>
              </c:numCache>
            </c:numRef>
          </c:val>
          <c:smooth val="1"/>
          <c:extLst xmlns:c16r2="http://schemas.microsoft.com/office/drawing/2015/06/chart">
            <c:ext xmlns:c16="http://schemas.microsoft.com/office/drawing/2014/chart" uri="{C3380CC4-5D6E-409C-BE32-E72D297353CC}">
              <c16:uniqueId val="{00000003-14E6-4DB8-B73D-F5C6634532A1}"/>
            </c:ext>
          </c:extLst>
        </c:ser>
        <c:dLbls>
          <c:showLegendKey val="0"/>
          <c:showVal val="0"/>
          <c:showCatName val="0"/>
          <c:showSerName val="0"/>
          <c:showPercent val="0"/>
          <c:showBubbleSize val="0"/>
        </c:dLbls>
        <c:marker val="1"/>
        <c:smooth val="0"/>
        <c:axId val="-928134560"/>
        <c:axId val="-928145984"/>
      </c:lineChart>
      <c:catAx>
        <c:axId val="-928134560"/>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45984"/>
        <c:crossesAt val="0"/>
        <c:auto val="1"/>
        <c:lblAlgn val="ctr"/>
        <c:lblOffset val="100"/>
        <c:tickLblSkip val="10"/>
        <c:tickMarkSkip val="10"/>
        <c:noMultiLvlLbl val="0"/>
      </c:catAx>
      <c:valAx>
        <c:axId val="-928145984"/>
        <c:scaling>
          <c:orientation val="minMax"/>
          <c:max val="1"/>
          <c:min val="0.2"/>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34560"/>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63971122025298677"/>
          <c:y val="6.9034206090092393E-2"/>
          <c:w val="0.31720389048358921"/>
          <c:h val="0.194070659866703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4. Top 1% share: income vs wealth </a:t>
            </a:r>
            <a:endParaRPr lang="fr-FR" sz="1400" b="0" baseline="0"/>
          </a:p>
        </c:rich>
      </c:tx>
      <c:layout>
        <c:manualLayout>
          <c:xMode val="edge"/>
          <c:yMode val="edge"/>
          <c:x val="0.29933110367892979"/>
          <c:y val="0"/>
        </c:manualLayout>
      </c:layout>
      <c:overlay val="0"/>
      <c:spPr>
        <a:noFill/>
        <a:ln w="25400">
          <a:noFill/>
        </a:ln>
      </c:spPr>
    </c:title>
    <c:autoTitleDeleted val="0"/>
    <c:plotArea>
      <c:layout>
        <c:manualLayout>
          <c:layoutTarget val="inner"/>
          <c:xMode val="edge"/>
          <c:yMode val="edge"/>
          <c:x val="6.5901429963395042E-2"/>
          <c:y val="5.4393658109809444E-2"/>
          <c:w val="0.90330212694985001"/>
          <c:h val="0.80677969115649162"/>
        </c:manualLayout>
      </c:layout>
      <c:lineChart>
        <c:grouping val="standard"/>
        <c:varyColors val="0"/>
        <c:ser>
          <c:idx val="3"/>
          <c:order val="0"/>
          <c:tx>
            <c:v>Top 1% share (capital income)</c:v>
          </c:tx>
          <c:spPr>
            <a:ln w="28575">
              <a:solidFill>
                <a:schemeClr val="accent6"/>
              </a:solidFill>
            </a:ln>
          </c:spPr>
          <c:marker>
            <c:symbol val="circle"/>
            <c:size val="5"/>
            <c:spPr>
              <a:solidFill>
                <a:schemeClr val="accent6"/>
              </a:solidFill>
              <a:ln w="25400">
                <a:solidFill>
                  <a:schemeClr val="accent6"/>
                </a:solidFill>
              </a:ln>
            </c:spPr>
          </c:marker>
          <c:val>
            <c:numRef>
              <c:f>DataSeries!$CZ$6:$CZ$120</c:f>
              <c:numCache>
                <c:formatCode>General</c:formatCode>
                <c:ptCount val="115"/>
                <c:pt idx="0" formatCode="0%">
                  <c:v>0.60279976904392241</c:v>
                </c:pt>
                <c:pt idx="10" formatCode="0%">
                  <c:v>0.61928081095218657</c:v>
                </c:pt>
                <c:pt idx="15" formatCode="0%">
                  <c:v>0.59958431780338284</c:v>
                </c:pt>
                <c:pt idx="16" formatCode="0%">
                  <c:v>0.59738091289997097</c:v>
                </c:pt>
                <c:pt idx="17" formatCode="0%">
                  <c:v>0.59483937084674832</c:v>
                </c:pt>
                <c:pt idx="18" formatCode="0%">
                  <c:v>0.59828578054904935</c:v>
                </c:pt>
                <c:pt idx="19" formatCode="0%">
                  <c:v>0.60045319378376005</c:v>
                </c:pt>
                <c:pt idx="20" formatCode="0%">
                  <c:v>0.59529382526874541</c:v>
                </c:pt>
                <c:pt idx="21" formatCode="0%">
                  <c:v>0.59493781626224518</c:v>
                </c:pt>
                <c:pt idx="22" formatCode="0%">
                  <c:v>0.58584921061992645</c:v>
                </c:pt>
                <c:pt idx="23" formatCode="0%">
                  <c:v>0.57883788645267487</c:v>
                </c:pt>
                <c:pt idx="24" formatCode="0%">
                  <c:v>0.57605884969234467</c:v>
                </c:pt>
                <c:pt idx="25" formatCode="0%">
                  <c:v>0.54624693095684052</c:v>
                </c:pt>
                <c:pt idx="26" formatCode="0%">
                  <c:v>0.55297257006168365</c:v>
                </c:pt>
                <c:pt idx="27" formatCode="0%">
                  <c:v>0.57725788652896881</c:v>
                </c:pt>
                <c:pt idx="29" formatCode="0%">
                  <c:v>0.59882171452045441</c:v>
                </c:pt>
                <c:pt idx="30" formatCode="0%">
                  <c:v>0.60108126699924469</c:v>
                </c:pt>
                <c:pt idx="31" formatCode="0%">
                  <c:v>0.56294269859790802</c:v>
                </c:pt>
                <c:pt idx="32" formatCode="0%">
                  <c:v>0.54715849459171295</c:v>
                </c:pt>
                <c:pt idx="33" formatCode="0%">
                  <c:v>0.54568757116794586</c:v>
                </c:pt>
                <c:pt idx="35" formatCode="0%">
                  <c:v>0.55893571674823761</c:v>
                </c:pt>
                <c:pt idx="36" formatCode="0%">
                  <c:v>0.55642668902873993</c:v>
                </c:pt>
                <c:pt idx="37" formatCode="0%">
                  <c:v>0.52540270984172821</c:v>
                </c:pt>
                <c:pt idx="38" formatCode="0%">
                  <c:v>0.51990760862827301</c:v>
                </c:pt>
                <c:pt idx="39" formatCode="0%">
                  <c:v>0.52635999023914337</c:v>
                </c:pt>
                <c:pt idx="40" formatCode="0%">
                  <c:v>0.45026533305644989</c:v>
                </c:pt>
                <c:pt idx="41" formatCode="0%">
                  <c:v>0.44766108691692352</c:v>
                </c:pt>
                <c:pt idx="42" formatCode="0%">
                  <c:v>0.46580608189105988</c:v>
                </c:pt>
                <c:pt idx="43" formatCode="0%">
                  <c:v>0.47978191077709198</c:v>
                </c:pt>
                <c:pt idx="44" formatCode="0%">
                  <c:v>0.47758571803569794</c:v>
                </c:pt>
                <c:pt idx="45" formatCode="0%">
                  <c:v>0.45097015798091888</c:v>
                </c:pt>
                <c:pt idx="46" formatCode="0%">
                  <c:v>0.40605787932872772</c:v>
                </c:pt>
                <c:pt idx="47" formatCode="0%">
                  <c:v>0.40158896148204803</c:v>
                </c:pt>
                <c:pt idx="48" formatCode="0%">
                  <c:v>0.40483950078487396</c:v>
                </c:pt>
                <c:pt idx="49" formatCode="0%">
                  <c:v>0.4294905811548233</c:v>
                </c:pt>
                <c:pt idx="50" formatCode="0%">
                  <c:v>0.43254943192005157</c:v>
                </c:pt>
                <c:pt idx="51" formatCode="0%">
                  <c:v>0.42621229588985443</c:v>
                </c:pt>
                <c:pt idx="52" formatCode="0%">
                  <c:v>0.41960857808589935</c:v>
                </c:pt>
                <c:pt idx="53" formatCode="0%">
                  <c:v>0.41798977553844452</c:v>
                </c:pt>
                <c:pt idx="54" formatCode="0%">
                  <c:v>0.40346084535121918</c:v>
                </c:pt>
                <c:pt idx="55" formatCode="0%">
                  <c:v>0.41006128489971161</c:v>
                </c:pt>
                <c:pt idx="56" formatCode="0%">
                  <c:v>0.41251938045024872</c:v>
                </c:pt>
                <c:pt idx="57" formatCode="0%">
                  <c:v>0.43164260685443878</c:v>
                </c:pt>
                <c:pt idx="58" formatCode="0%">
                  <c:v>0.41016604006290436</c:v>
                </c:pt>
                <c:pt idx="59" formatCode="0%">
                  <c:v>0.42415301501750946</c:v>
                </c:pt>
                <c:pt idx="60" formatCode="0%">
                  <c:v>0.41303117573261261</c:v>
                </c:pt>
                <c:pt idx="62" formatCode="0%">
                  <c:v>0.41917212307453156</c:v>
                </c:pt>
                <c:pt idx="64" formatCode="0%">
                  <c:v>0.4242277592420578</c:v>
                </c:pt>
                <c:pt idx="65" formatCode="0%">
                  <c:v>0.41953940689563751</c:v>
                </c:pt>
                <c:pt idx="66" formatCode="0%">
                  <c:v>0.40835033357143402</c:v>
                </c:pt>
                <c:pt idx="67" formatCode="0%">
                  <c:v>0.39845086634159088</c:v>
                </c:pt>
                <c:pt idx="68" formatCode="0%">
                  <c:v>0.36614368855953217</c:v>
                </c:pt>
                <c:pt idx="69" formatCode="0%">
                  <c:v>0.3454764187335968</c:v>
                </c:pt>
                <c:pt idx="70" formatCode="0%">
                  <c:v>0.3024863600730896</c:v>
                </c:pt>
                <c:pt idx="71" formatCode="0%">
                  <c:v>0.30001530051231384</c:v>
                </c:pt>
                <c:pt idx="72" formatCode="0%">
                  <c:v>0.296195387840271</c:v>
                </c:pt>
                <c:pt idx="73" formatCode="0%">
                  <c:v>0.30717140436172485</c:v>
                </c:pt>
                <c:pt idx="74" formatCode="0%">
                  <c:v>0.32289552688598633</c:v>
                </c:pt>
                <c:pt idx="75" formatCode="0%">
                  <c:v>0.28676435351371765</c:v>
                </c:pt>
                <c:pt idx="76" formatCode="0%">
                  <c:v>0.28599473834037781</c:v>
                </c:pt>
                <c:pt idx="77" formatCode="0%">
                  <c:v>0.28961300849914551</c:v>
                </c:pt>
                <c:pt idx="78" formatCode="0%">
                  <c:v>0.27251163125038147</c:v>
                </c:pt>
                <c:pt idx="79" formatCode="0%">
                  <c:v>0.27947628498077393</c:v>
                </c:pt>
                <c:pt idx="80" formatCode="0%">
                  <c:v>0.28228166699409485</c:v>
                </c:pt>
                <c:pt idx="81" formatCode="0%">
                  <c:v>0.27517527341842651</c:v>
                </c:pt>
                <c:pt idx="82" formatCode="0%">
                  <c:v>0.25882455706596375</c:v>
                </c:pt>
                <c:pt idx="83" formatCode="0%">
                  <c:v>0.24740776419639587</c:v>
                </c:pt>
                <c:pt idx="84" formatCode="0%">
                  <c:v>0.24260658025741577</c:v>
                </c:pt>
                <c:pt idx="85" formatCode="0%">
                  <c:v>0.24149635434150696</c:v>
                </c:pt>
                <c:pt idx="86" formatCode="0%">
                  <c:v>0.24933488667011261</c:v>
                </c:pt>
                <c:pt idx="87" formatCode="0%">
                  <c:v>0.26006355881690979</c:v>
                </c:pt>
                <c:pt idx="88" formatCode="0%">
                  <c:v>0.24984259903430939</c:v>
                </c:pt>
                <c:pt idx="89" formatCode="0%">
                  <c:v>0.2568211555480957</c:v>
                </c:pt>
                <c:pt idx="90" formatCode="0%">
                  <c:v>0.25679874420166016</c:v>
                </c:pt>
                <c:pt idx="91" formatCode="0%">
                  <c:v>0.2695346474647522</c:v>
                </c:pt>
                <c:pt idx="92" formatCode="0%">
                  <c:v>0.24934495985507965</c:v>
                </c:pt>
                <c:pt idx="93" formatCode="0%">
                  <c:v>0.25750264525413513</c:v>
                </c:pt>
                <c:pt idx="94" formatCode="0%">
                  <c:v>0.26358923316001892</c:v>
                </c:pt>
                <c:pt idx="95" formatCode="0%">
                  <c:v>0.27095150947570801</c:v>
                </c:pt>
                <c:pt idx="96" formatCode="0%">
                  <c:v>0.30786862969398499</c:v>
                </c:pt>
                <c:pt idx="97" formatCode="0%">
                  <c:v>0.31967976689338684</c:v>
                </c:pt>
                <c:pt idx="98" formatCode="0%">
                  <c:v>0.33183932304382324</c:v>
                </c:pt>
                <c:pt idx="99" formatCode="0%">
                  <c:v>0.32535478472709656</c:v>
                </c:pt>
                <c:pt idx="100" formatCode="0%">
                  <c:v>0.33451959490776062</c:v>
                </c:pt>
                <c:pt idx="101" formatCode="0%">
                  <c:v>0.34149479866027832</c:v>
                </c:pt>
                <c:pt idx="102" formatCode="0%">
                  <c:v>0.33599105477333069</c:v>
                </c:pt>
                <c:pt idx="103" formatCode="0%">
                  <c:v>0.33978709578514099</c:v>
                </c:pt>
                <c:pt idx="104" formatCode="0%">
                  <c:v>0.34334567189216614</c:v>
                </c:pt>
                <c:pt idx="105" formatCode="0%">
                  <c:v>0.33967220783233643</c:v>
                </c:pt>
                <c:pt idx="106" formatCode="0%">
                  <c:v>0.33331277966499329</c:v>
                </c:pt>
                <c:pt idx="107" formatCode="0%">
                  <c:v>0.34338134527206421</c:v>
                </c:pt>
                <c:pt idx="108" formatCode="0%">
                  <c:v>0.34641069173812866</c:v>
                </c:pt>
                <c:pt idx="109" formatCode="0%">
                  <c:v>0.3343452513217926</c:v>
                </c:pt>
                <c:pt idx="110" formatCode="0%">
                  <c:v>0.36432066559791565</c:v>
                </c:pt>
                <c:pt idx="111" formatCode="0%">
                  <c:v>0.3756401538848877</c:v>
                </c:pt>
                <c:pt idx="112" formatCode="0%">
                  <c:v>0.34864047169685364</c:v>
                </c:pt>
              </c:numCache>
            </c:numRef>
          </c:val>
          <c:smooth val="0"/>
          <c:extLst xmlns:c16r2="http://schemas.microsoft.com/office/drawing/2015/06/chart">
            <c:ext xmlns:c16="http://schemas.microsoft.com/office/drawing/2014/chart" uri="{C3380CC4-5D6E-409C-BE32-E72D297353CC}">
              <c16:uniqueId val="{00000000-E0E0-48A5-BB5A-3F70B672A3C2}"/>
            </c:ext>
          </c:extLst>
        </c:ser>
        <c:ser>
          <c:idx val="1"/>
          <c:order val="1"/>
          <c:tx>
            <c:v>Top 1% share (wealth)</c:v>
          </c:tx>
          <c:spPr>
            <a:ln w="28575">
              <a:solidFill>
                <a:schemeClr val="accent1"/>
              </a:solidFill>
            </a:ln>
          </c:spPr>
          <c:marker>
            <c:symbol val="square"/>
            <c:size val="6"/>
            <c:spPr>
              <a:noFill/>
              <a:ln w="25400">
                <a:solidFill>
                  <a:schemeClr val="accent1"/>
                </a:solidFill>
              </a:ln>
            </c:spPr>
          </c:marker>
          <c:val>
            <c:numRef>
              <c:f>DataSeries!$DA$6:$DA$120</c:f>
              <c:numCache>
                <c:formatCode>0%</c:formatCode>
                <c:ptCount val="115"/>
                <c:pt idx="0">
                  <c:v>0.52361208200454712</c:v>
                </c:pt>
                <c:pt idx="2">
                  <c:v>0.52361208200454712</c:v>
                </c:pt>
                <c:pt idx="3">
                  <c:v>0.54364752769470215</c:v>
                </c:pt>
                <c:pt idx="4">
                  <c:v>0.56326371431350708</c:v>
                </c:pt>
                <c:pt idx="5">
                  <c:v>0.56903207302093506</c:v>
                </c:pt>
                <c:pt idx="7">
                  <c:v>0.54416239261627197</c:v>
                </c:pt>
                <c:pt idx="9">
                  <c:v>0.55371111631393433</c:v>
                </c:pt>
                <c:pt idx="10">
                  <c:v>0.54022610187530518</c:v>
                </c:pt>
                <c:pt idx="11">
                  <c:v>0.55407136678695679</c:v>
                </c:pt>
                <c:pt idx="12">
                  <c:v>0.55299860239028931</c:v>
                </c:pt>
                <c:pt idx="13">
                  <c:v>0.54561007022857666</c:v>
                </c:pt>
                <c:pt idx="14">
                  <c:v>0.54563915729522705</c:v>
                </c:pt>
                <c:pt idx="15">
                  <c:v>0.54002082347869873</c:v>
                </c:pt>
                <c:pt idx="16">
                  <c:v>0.53761017322540283</c:v>
                </c:pt>
                <c:pt idx="17">
                  <c:v>0.5348658561706543</c:v>
                </c:pt>
                <c:pt idx="18">
                  <c:v>0.52808487415313721</c:v>
                </c:pt>
                <c:pt idx="19">
                  <c:v>0.52001339197158813</c:v>
                </c:pt>
                <c:pt idx="20">
                  <c:v>0.50458508729934692</c:v>
                </c:pt>
                <c:pt idx="21">
                  <c:v>0.49396041035652161</c:v>
                </c:pt>
                <c:pt idx="22">
                  <c:v>0.48459905385971069</c:v>
                </c:pt>
                <c:pt idx="23">
                  <c:v>0.4773123562335968</c:v>
                </c:pt>
                <c:pt idx="24">
                  <c:v>0.47426941990852356</c:v>
                </c:pt>
                <c:pt idx="25">
                  <c:v>0.44698676466941833</c:v>
                </c:pt>
                <c:pt idx="26">
                  <c:v>0.45357441902160645</c:v>
                </c:pt>
                <c:pt idx="27">
                  <c:v>0.47740781307220459</c:v>
                </c:pt>
                <c:pt idx="29">
                  <c:v>0.49073213338851929</c:v>
                </c:pt>
                <c:pt idx="30">
                  <c:v>0.49606510996818542</c:v>
                </c:pt>
                <c:pt idx="31">
                  <c:v>0.46331968903541565</c:v>
                </c:pt>
                <c:pt idx="32">
                  <c:v>0.44795596599578857</c:v>
                </c:pt>
                <c:pt idx="33">
                  <c:v>0.44593453407287598</c:v>
                </c:pt>
                <c:pt idx="35">
                  <c:v>0.43745332956314087</c:v>
                </c:pt>
                <c:pt idx="36">
                  <c:v>0.43266689777374268</c:v>
                </c:pt>
                <c:pt idx="37">
                  <c:v>0.42636778950691223</c:v>
                </c:pt>
                <c:pt idx="38">
                  <c:v>0.39694234728813171</c:v>
                </c:pt>
                <c:pt idx="39">
                  <c:v>0.39993491768836975</c:v>
                </c:pt>
                <c:pt idx="40">
                  <c:v>0.34785136580467224</c:v>
                </c:pt>
                <c:pt idx="41">
                  <c:v>0.34842631220817566</c:v>
                </c:pt>
                <c:pt idx="42">
                  <c:v>0.36246976256370544</c:v>
                </c:pt>
                <c:pt idx="43">
                  <c:v>0.38055065274238586</c:v>
                </c:pt>
                <c:pt idx="44">
                  <c:v>0.37837943434715271</c:v>
                </c:pt>
                <c:pt idx="45">
                  <c:v>0.35172206163406372</c:v>
                </c:pt>
                <c:pt idx="46">
                  <c:v>0.30701702833175659</c:v>
                </c:pt>
                <c:pt idx="47">
                  <c:v>0.30239072442054749</c:v>
                </c:pt>
                <c:pt idx="48">
                  <c:v>0.30566766858100891</c:v>
                </c:pt>
                <c:pt idx="49">
                  <c:v>0.33264631032943726</c:v>
                </c:pt>
                <c:pt idx="50">
                  <c:v>0.3337734043598175</c:v>
                </c:pt>
                <c:pt idx="51">
                  <c:v>0.32724377512931824</c:v>
                </c:pt>
                <c:pt idx="52">
                  <c:v>0.32055097818374634</c:v>
                </c:pt>
                <c:pt idx="53">
                  <c:v>0.31898128986358643</c:v>
                </c:pt>
                <c:pt idx="54">
                  <c:v>0.30430740118026733</c:v>
                </c:pt>
                <c:pt idx="55">
                  <c:v>0.31082555651664734</c:v>
                </c:pt>
                <c:pt idx="56">
                  <c:v>0.31331267952919006</c:v>
                </c:pt>
                <c:pt idx="57">
                  <c:v>0.33243447542190552</c:v>
                </c:pt>
                <c:pt idx="58">
                  <c:v>0.31122326850891113</c:v>
                </c:pt>
                <c:pt idx="59">
                  <c:v>0.32563254237174988</c:v>
                </c:pt>
                <c:pt idx="60">
                  <c:v>0.31434929370880127</c:v>
                </c:pt>
                <c:pt idx="62">
                  <c:v>0.32007354497909546</c:v>
                </c:pt>
                <c:pt idx="64">
                  <c:v>0.32549843192100525</c:v>
                </c:pt>
                <c:pt idx="65">
                  <c:v>0.31861624121665955</c:v>
                </c:pt>
                <c:pt idx="66">
                  <c:v>0.30487611889839172</c:v>
                </c:pt>
                <c:pt idx="67">
                  <c:v>0.29204955697059631</c:v>
                </c:pt>
                <c:pt idx="68">
                  <c:v>0.25710725784301758</c:v>
                </c:pt>
                <c:pt idx="69">
                  <c:v>0.23332299292087555</c:v>
                </c:pt>
                <c:pt idx="70">
                  <c:v>0.2032662034034729</c:v>
                </c:pt>
                <c:pt idx="71">
                  <c:v>0.19840297102928162</c:v>
                </c:pt>
                <c:pt idx="72">
                  <c:v>0.19785000383853912</c:v>
                </c:pt>
                <c:pt idx="73">
                  <c:v>0.19778589904308319</c:v>
                </c:pt>
                <c:pt idx="74">
                  <c:v>0.19133062660694122</c:v>
                </c:pt>
                <c:pt idx="75">
                  <c:v>0.18681147694587708</c:v>
                </c:pt>
                <c:pt idx="76">
                  <c:v>0.18303044140338898</c:v>
                </c:pt>
                <c:pt idx="77">
                  <c:v>0.17867012321949005</c:v>
                </c:pt>
                <c:pt idx="78">
                  <c:v>0.1760200709104538</c:v>
                </c:pt>
                <c:pt idx="79">
                  <c:v>0.17435543239116669</c:v>
                </c:pt>
                <c:pt idx="80">
                  <c:v>0.17206966876983643</c:v>
                </c:pt>
                <c:pt idx="81">
                  <c:v>0.16674692928791046</c:v>
                </c:pt>
                <c:pt idx="82">
                  <c:v>0.16178768873214722</c:v>
                </c:pt>
                <c:pt idx="83">
                  <c:v>0.15927664935588837</c:v>
                </c:pt>
                <c:pt idx="84">
                  <c:v>0.15803715586662292</c:v>
                </c:pt>
                <c:pt idx="85">
                  <c:v>0.16139578819274902</c:v>
                </c:pt>
                <c:pt idx="86">
                  <c:v>0.16787329316139221</c:v>
                </c:pt>
                <c:pt idx="87">
                  <c:v>0.17058651149272919</c:v>
                </c:pt>
                <c:pt idx="88">
                  <c:v>0.17369793355464935</c:v>
                </c:pt>
                <c:pt idx="89">
                  <c:v>0.17659205198287964</c:v>
                </c:pt>
                <c:pt idx="90">
                  <c:v>0.1718258410692215</c:v>
                </c:pt>
                <c:pt idx="91">
                  <c:v>0.18091577291488647</c:v>
                </c:pt>
                <c:pt idx="92">
                  <c:v>0.17498087882995605</c:v>
                </c:pt>
                <c:pt idx="93">
                  <c:v>0.18789549171924591</c:v>
                </c:pt>
                <c:pt idx="94">
                  <c:v>0.19323828816413879</c:v>
                </c:pt>
                <c:pt idx="95">
                  <c:v>0.19642245769500732</c:v>
                </c:pt>
                <c:pt idx="96">
                  <c:v>0.23320883512496948</c:v>
                </c:pt>
                <c:pt idx="97">
                  <c:v>0.2530817985534668</c:v>
                </c:pt>
                <c:pt idx="98">
                  <c:v>0.26698577404022217</c:v>
                </c:pt>
                <c:pt idx="99">
                  <c:v>0.27835509181022644</c:v>
                </c:pt>
                <c:pt idx="100">
                  <c:v>0.28112295269966125</c:v>
                </c:pt>
                <c:pt idx="101">
                  <c:v>0.27050107717514038</c:v>
                </c:pt>
                <c:pt idx="102">
                  <c:v>0.25402334332466125</c:v>
                </c:pt>
                <c:pt idx="103">
                  <c:v>0.24618318676948547</c:v>
                </c:pt>
                <c:pt idx="104">
                  <c:v>0.237641841173172</c:v>
                </c:pt>
                <c:pt idx="105">
                  <c:v>0.22511057555675507</c:v>
                </c:pt>
                <c:pt idx="106">
                  <c:v>0.22132071852684021</c:v>
                </c:pt>
                <c:pt idx="107">
                  <c:v>0.22374854981899261</c:v>
                </c:pt>
                <c:pt idx="108">
                  <c:v>0.2159292995929718</c:v>
                </c:pt>
                <c:pt idx="109">
                  <c:v>0.21701069176197052</c:v>
                </c:pt>
                <c:pt idx="110">
                  <c:v>0.23506593704223633</c:v>
                </c:pt>
                <c:pt idx="111">
                  <c:v>0.22975511848926544</c:v>
                </c:pt>
                <c:pt idx="112">
                  <c:v>0.22357787191867828</c:v>
                </c:pt>
                <c:pt idx="113">
                  <c:v>0.22904562950134277</c:v>
                </c:pt>
                <c:pt idx="114">
                  <c:v>0.2337886244058609</c:v>
                </c:pt>
              </c:numCache>
            </c:numRef>
          </c:val>
          <c:smooth val="0"/>
          <c:extLst xmlns:c16r2="http://schemas.microsoft.com/office/drawing/2015/06/chart">
            <c:ext xmlns:c16="http://schemas.microsoft.com/office/drawing/2014/chart" uri="{C3380CC4-5D6E-409C-BE32-E72D297353CC}">
              <c16:uniqueId val="{00000001-E0E0-48A5-BB5A-3F70B672A3C2}"/>
            </c:ext>
          </c:extLst>
        </c:ser>
        <c:ser>
          <c:idx val="2"/>
          <c:order val="2"/>
          <c:tx>
            <c:v>Top 1% share (total income)</c:v>
          </c:tx>
          <c:spPr>
            <a:ln w="28575">
              <a:solidFill>
                <a:schemeClr val="accent2"/>
              </a:solidFill>
            </a:ln>
          </c:spPr>
          <c:marker>
            <c:spPr>
              <a:solidFill>
                <a:schemeClr val="accent2"/>
              </a:solidFill>
              <a:ln w="25400">
                <a:solidFill>
                  <a:schemeClr val="accent2"/>
                </a:solidFill>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DataSeries!$DB$6:$DB$120</c:f>
              <c:numCache>
                <c:formatCode>General</c:formatCode>
                <c:ptCount val="115"/>
                <c:pt idx="0" formatCode="0%">
                  <c:v>0.21873804926872253</c:v>
                </c:pt>
                <c:pt idx="10" formatCode="0%">
                  <c:v>0.22736847400665283</c:v>
                </c:pt>
                <c:pt idx="15" formatCode="0%">
                  <c:v>0.19543613493442535</c:v>
                </c:pt>
                <c:pt idx="16" formatCode="0%">
                  <c:v>0.22731518745422363</c:v>
                </c:pt>
                <c:pt idx="17" formatCode="0%">
                  <c:v>0.22515477240085602</c:v>
                </c:pt>
                <c:pt idx="18" formatCode="0%">
                  <c:v>0.19939273595809937</c:v>
                </c:pt>
                <c:pt idx="19" formatCode="0%">
                  <c:v>0.20839743316173553</c:v>
                </c:pt>
                <c:pt idx="20" formatCode="0%">
                  <c:v>0.19901572167873383</c:v>
                </c:pt>
                <c:pt idx="21" formatCode="0%">
                  <c:v>0.19016261398792267</c:v>
                </c:pt>
                <c:pt idx="22" formatCode="0%">
                  <c:v>0.20866435766220093</c:v>
                </c:pt>
                <c:pt idx="23" formatCode="0%">
                  <c:v>0.23221103847026825</c:v>
                </c:pt>
                <c:pt idx="24" formatCode="0%">
                  <c:v>0.2151835709810257</c:v>
                </c:pt>
                <c:pt idx="25" formatCode="0%">
                  <c:v>0.20904691517353058</c:v>
                </c:pt>
                <c:pt idx="26" formatCode="0%">
                  <c:v>0.20474861562252045</c:v>
                </c:pt>
                <c:pt idx="27" formatCode="0%">
                  <c:v>0.21168094873428345</c:v>
                </c:pt>
                <c:pt idx="28" formatCode="0%">
                  <c:v>0.2127954363822937</c:v>
                </c:pt>
                <c:pt idx="29" formatCode="0%">
                  <c:v>0.19937489926815033</c:v>
                </c:pt>
                <c:pt idx="30" formatCode="0%">
                  <c:v>0.17170886695384979</c:v>
                </c:pt>
                <c:pt idx="31" formatCode="0%">
                  <c:v>0.16395385563373566</c:v>
                </c:pt>
                <c:pt idx="32" formatCode="0%">
                  <c:v>0.16818267107009888</c:v>
                </c:pt>
                <c:pt idx="33" formatCode="0%">
                  <c:v>0.17587879300117493</c:v>
                </c:pt>
                <c:pt idx="34" formatCode="0%">
                  <c:v>0.17574837803840637</c:v>
                </c:pt>
                <c:pt idx="35" formatCode="0%">
                  <c:v>0.18303680419921875</c:v>
                </c:pt>
                <c:pt idx="36" formatCode="0%">
                  <c:v>0.17214037477970123</c:v>
                </c:pt>
                <c:pt idx="37" formatCode="0%">
                  <c:v>0.17338961362838745</c:v>
                </c:pt>
                <c:pt idx="38" formatCode="0%">
                  <c:v>0.1644086092710495</c:v>
                </c:pt>
                <c:pt idx="39" formatCode="0%">
                  <c:v>0.16310408711433411</c:v>
                </c:pt>
                <c:pt idx="40" formatCode="0%">
                  <c:v>0.1669989675283432</c:v>
                </c:pt>
                <c:pt idx="41" formatCode="0%">
                  <c:v>0.15933230519294739</c:v>
                </c:pt>
                <c:pt idx="42" formatCode="0%">
                  <c:v>0.14575210213661194</c:v>
                </c:pt>
                <c:pt idx="43" formatCode="0%">
                  <c:v>0.11768286675214767</c:v>
                </c:pt>
                <c:pt idx="44" formatCode="0%">
                  <c:v>9.930623322725296E-2</c:v>
                </c:pt>
                <c:pt idx="45" formatCode="0%">
                  <c:v>8.4232695400714874E-2</c:v>
                </c:pt>
                <c:pt idx="46" formatCode="0%">
                  <c:v>0.1038161888718605</c:v>
                </c:pt>
                <c:pt idx="47" formatCode="0%">
                  <c:v>0.10652291774749756</c:v>
                </c:pt>
                <c:pt idx="48" formatCode="0%">
                  <c:v>9.853421151638031E-2</c:v>
                </c:pt>
                <c:pt idx="49" formatCode="0%">
                  <c:v>0.10225198417901993</c:v>
                </c:pt>
                <c:pt idx="50" formatCode="0%">
                  <c:v>0.10296501219272614</c:v>
                </c:pt>
                <c:pt idx="51" formatCode="0%">
                  <c:v>0.10649192333221436</c:v>
                </c:pt>
                <c:pt idx="52" formatCode="0%">
                  <c:v>0.1091717854142189</c:v>
                </c:pt>
                <c:pt idx="53" formatCode="0%">
                  <c:v>0.10792206227779388</c:v>
                </c:pt>
                <c:pt idx="54" formatCode="0%">
                  <c:v>0.10996721684932709</c:v>
                </c:pt>
                <c:pt idx="55" formatCode="0%">
                  <c:v>0.11213396489620209</c:v>
                </c:pt>
                <c:pt idx="56" formatCode="0%">
                  <c:v>0.10919041186571121</c:v>
                </c:pt>
                <c:pt idx="57" formatCode="0%">
                  <c:v>0.11186164617538452</c:v>
                </c:pt>
                <c:pt idx="58" formatCode="0%">
                  <c:v>0.10325360298156738</c:v>
                </c:pt>
                <c:pt idx="59" formatCode="0%">
                  <c:v>0.11178617924451828</c:v>
                </c:pt>
                <c:pt idx="60" formatCode="0%">
                  <c:v>0.11418569087982178</c:v>
                </c:pt>
                <c:pt idx="61" formatCode="0%">
                  <c:v>0.11529870331287384</c:v>
                </c:pt>
                <c:pt idx="62" formatCode="0%">
                  <c:v>0.10914173722267151</c:v>
                </c:pt>
                <c:pt idx="63" formatCode="0%">
                  <c:v>0.10704003274440765</c:v>
                </c:pt>
                <c:pt idx="64" formatCode="0%">
                  <c:v>0.108112633228302</c:v>
                </c:pt>
                <c:pt idx="65" formatCode="0%">
                  <c:v>0.10898695141077042</c:v>
                </c:pt>
                <c:pt idx="66" formatCode="0%">
                  <c:v>0.10685737431049347</c:v>
                </c:pt>
                <c:pt idx="67" formatCode="0%">
                  <c:v>0.10689249634742737</c:v>
                </c:pt>
                <c:pt idx="68" formatCode="0%">
                  <c:v>0.10129234939813614</c:v>
                </c:pt>
                <c:pt idx="69" formatCode="0%">
                  <c:v>9.8777264356613159E-2</c:v>
                </c:pt>
                <c:pt idx="70" formatCode="0%">
                  <c:v>9.6362769603729248E-2</c:v>
                </c:pt>
                <c:pt idx="71" formatCode="0%">
                  <c:v>9.6391156315803528E-2</c:v>
                </c:pt>
                <c:pt idx="72" formatCode="0%">
                  <c:v>9.4549432396888733E-2</c:v>
                </c:pt>
                <c:pt idx="73" formatCode="0%">
                  <c:v>0.10075453668832779</c:v>
                </c:pt>
                <c:pt idx="74" formatCode="0%">
                  <c:v>9.7391992807388306E-2</c:v>
                </c:pt>
                <c:pt idx="75" formatCode="0%">
                  <c:v>9.048733115196228E-2</c:v>
                </c:pt>
                <c:pt idx="76" formatCode="0%">
                  <c:v>9.0515851974487305E-2</c:v>
                </c:pt>
                <c:pt idx="77" formatCode="0%">
                  <c:v>8.4840402007102966E-2</c:v>
                </c:pt>
                <c:pt idx="78" formatCode="0%">
                  <c:v>8.241967111825943E-2</c:v>
                </c:pt>
                <c:pt idx="79" formatCode="0%">
                  <c:v>8.5418835282325745E-2</c:v>
                </c:pt>
                <c:pt idx="80" formatCode="0%">
                  <c:v>8.1583335995674133E-2</c:v>
                </c:pt>
                <c:pt idx="81" formatCode="0%">
                  <c:v>8.1902436912059784E-2</c:v>
                </c:pt>
                <c:pt idx="82" formatCode="0%">
                  <c:v>7.500050961971283E-2</c:v>
                </c:pt>
                <c:pt idx="83" formatCode="0%">
                  <c:v>7.3161996901035309E-2</c:v>
                </c:pt>
                <c:pt idx="84" formatCode="0%">
                  <c:v>7.4527934193611145E-2</c:v>
                </c:pt>
                <c:pt idx="85" formatCode="0%">
                  <c:v>7.729291170835495E-2</c:v>
                </c:pt>
                <c:pt idx="86" formatCode="0%">
                  <c:v>8.2358546555042267E-2</c:v>
                </c:pt>
                <c:pt idx="87" formatCode="0%">
                  <c:v>8.9866004884243011E-2</c:v>
                </c:pt>
                <c:pt idx="88" formatCode="0%">
                  <c:v>9.0853117406368256E-2</c:v>
                </c:pt>
                <c:pt idx="89" formatCode="0%">
                  <c:v>9.4547554850578308E-2</c:v>
                </c:pt>
                <c:pt idx="90" formatCode="0%">
                  <c:v>9.288005530834198E-2</c:v>
                </c:pt>
                <c:pt idx="91" formatCode="0%">
                  <c:v>9.095010906457901E-2</c:v>
                </c:pt>
                <c:pt idx="92" formatCode="0%">
                  <c:v>8.5723571479320526E-2</c:v>
                </c:pt>
                <c:pt idx="93" formatCode="0%">
                  <c:v>9.0344712138175964E-2</c:v>
                </c:pt>
                <c:pt idx="94" formatCode="0%">
                  <c:v>9.1188214719295502E-2</c:v>
                </c:pt>
                <c:pt idx="95" formatCode="0%">
                  <c:v>9.1703519225120544E-2</c:v>
                </c:pt>
                <c:pt idx="96" formatCode="0%">
                  <c:v>9.968101978302002E-2</c:v>
                </c:pt>
                <c:pt idx="97" formatCode="0%">
                  <c:v>0.10361919552087784</c:v>
                </c:pt>
                <c:pt idx="98" formatCode="0%">
                  <c:v>0.10597330331802368</c:v>
                </c:pt>
                <c:pt idx="99" formatCode="0%">
                  <c:v>0.10521648824214935</c:v>
                </c:pt>
                <c:pt idx="100" formatCode="0%">
                  <c:v>0.10931184887886047</c:v>
                </c:pt>
                <c:pt idx="101" formatCode="0%">
                  <c:v>0.11206795275211334</c:v>
                </c:pt>
                <c:pt idx="102" formatCode="0%">
                  <c:v>0.10833344608545303</c:v>
                </c:pt>
                <c:pt idx="103" formatCode="0%">
                  <c:v>0.11320015788078308</c:v>
                </c:pt>
                <c:pt idx="104" formatCode="0%">
                  <c:v>0.11580872535705566</c:v>
                </c:pt>
                <c:pt idx="105" formatCode="0%">
                  <c:v>0.11428062617778778</c:v>
                </c:pt>
                <c:pt idx="106" formatCode="0%">
                  <c:v>0.11194019764661789</c:v>
                </c:pt>
                <c:pt idx="107" formatCode="0%">
                  <c:v>0.11640570312738419</c:v>
                </c:pt>
                <c:pt idx="108" formatCode="0%">
                  <c:v>0.1153576448559761</c:v>
                </c:pt>
                <c:pt idx="109" formatCode="0%">
                  <c:v>0.10173319280147552</c:v>
                </c:pt>
                <c:pt idx="110" formatCode="0%">
                  <c:v>0.10867170989513397</c:v>
                </c:pt>
                <c:pt idx="111" formatCode="0%">
                  <c:v>0.1144418939948082</c:v>
                </c:pt>
                <c:pt idx="112" formatCode="0%">
                  <c:v>0.10427715629339218</c:v>
                </c:pt>
                <c:pt idx="113" formatCode="0%">
                  <c:v>0.10792088508605957</c:v>
                </c:pt>
              </c:numCache>
            </c:numRef>
          </c:val>
          <c:smooth val="1"/>
          <c:extLst xmlns:c16r2="http://schemas.microsoft.com/office/drawing/2015/06/chart">
            <c:ext xmlns:c16="http://schemas.microsoft.com/office/drawing/2014/chart" uri="{C3380CC4-5D6E-409C-BE32-E72D297353CC}">
              <c16:uniqueId val="{00000002-E0E0-48A5-BB5A-3F70B672A3C2}"/>
            </c:ext>
          </c:extLst>
        </c:ser>
        <c:ser>
          <c:idx val="0"/>
          <c:order val="3"/>
          <c:tx>
            <c:v>Top 1% share (labor income)</c:v>
          </c:tx>
          <c:spPr>
            <a:ln w="28575">
              <a:solidFill>
                <a:srgbClr val="00B050"/>
              </a:solidFill>
              <a:prstDash val="solid"/>
            </a:ln>
          </c:spPr>
          <c:marker>
            <c:symbol val="circle"/>
            <c:size val="6"/>
            <c:spPr>
              <a:noFill/>
              <a:ln w="25400">
                <a:solidFill>
                  <a:srgbClr val="00B050"/>
                </a:solidFill>
                <a:prstDash val="solid"/>
              </a:ln>
            </c:spPr>
          </c:marker>
          <c:cat>
            <c:numLit>
              <c:formatCode>General</c:formatCode>
              <c:ptCount val="116"/>
              <c:pt idx="0">
                <c:v>1900</c:v>
              </c:pt>
              <c:pt idx="1">
                <c:v>1901</c:v>
              </c:pt>
              <c:pt idx="2">
                <c:v>1902</c:v>
              </c:pt>
              <c:pt idx="3">
                <c:v>1903</c:v>
              </c:pt>
              <c:pt idx="4">
                <c:v>1904</c:v>
              </c:pt>
              <c:pt idx="5">
                <c:v>1905</c:v>
              </c:pt>
              <c:pt idx="6">
                <c:v>1906</c:v>
              </c:pt>
              <c:pt idx="7">
                <c:v>1907</c:v>
              </c:pt>
              <c:pt idx="8">
                <c:v>1908</c:v>
              </c:pt>
              <c:pt idx="9">
                <c:v>1909</c:v>
              </c:pt>
              <c:pt idx="10">
                <c:v>1910</c:v>
              </c:pt>
              <c:pt idx="11">
                <c:v>1911</c:v>
              </c:pt>
              <c:pt idx="12">
                <c:v>1912</c:v>
              </c:pt>
              <c:pt idx="13">
                <c:v>1913</c:v>
              </c:pt>
              <c:pt idx="14">
                <c:v>1914</c:v>
              </c:pt>
              <c:pt idx="15">
                <c:v>1915</c:v>
              </c:pt>
              <c:pt idx="16">
                <c:v>1916</c:v>
              </c:pt>
              <c:pt idx="17">
                <c:v>1917</c:v>
              </c:pt>
              <c:pt idx="18">
                <c:v>1918</c:v>
              </c:pt>
              <c:pt idx="19">
                <c:v>1919</c:v>
              </c:pt>
              <c:pt idx="20">
                <c:v>1920</c:v>
              </c:pt>
              <c:pt idx="21">
                <c:v>1921</c:v>
              </c:pt>
              <c:pt idx="22">
                <c:v>1922</c:v>
              </c:pt>
              <c:pt idx="23">
                <c:v>1923</c:v>
              </c:pt>
              <c:pt idx="24">
                <c:v>1924</c:v>
              </c:pt>
              <c:pt idx="25">
                <c:v>1925</c:v>
              </c:pt>
              <c:pt idx="26">
                <c:v>1926</c:v>
              </c:pt>
              <c:pt idx="27">
                <c:v>1927</c:v>
              </c:pt>
              <c:pt idx="28">
                <c:v>1928</c:v>
              </c:pt>
              <c:pt idx="29">
                <c:v>1929</c:v>
              </c:pt>
              <c:pt idx="30">
                <c:v>1930</c:v>
              </c:pt>
              <c:pt idx="31">
                <c:v>1931</c:v>
              </c:pt>
              <c:pt idx="32">
                <c:v>1932</c:v>
              </c:pt>
              <c:pt idx="33">
                <c:v>1933</c:v>
              </c:pt>
              <c:pt idx="34">
                <c:v>1934</c:v>
              </c:pt>
              <c:pt idx="35">
                <c:v>1935</c:v>
              </c:pt>
              <c:pt idx="36">
                <c:v>1936</c:v>
              </c:pt>
              <c:pt idx="37">
                <c:v>1937</c:v>
              </c:pt>
              <c:pt idx="38">
                <c:v>1938</c:v>
              </c:pt>
              <c:pt idx="39">
                <c:v>1939</c:v>
              </c:pt>
              <c:pt idx="40">
                <c:v>1940</c:v>
              </c:pt>
              <c:pt idx="41">
                <c:v>1941</c:v>
              </c:pt>
              <c:pt idx="42">
                <c:v>1942</c:v>
              </c:pt>
              <c:pt idx="43">
                <c:v>1943</c:v>
              </c:pt>
              <c:pt idx="44">
                <c:v>1944</c:v>
              </c:pt>
              <c:pt idx="45">
                <c:v>1945</c:v>
              </c:pt>
              <c:pt idx="46">
                <c:v>1946</c:v>
              </c:pt>
              <c:pt idx="47">
                <c:v>1947</c:v>
              </c:pt>
              <c:pt idx="48">
                <c:v>1948</c:v>
              </c:pt>
              <c:pt idx="49">
                <c:v>1949</c:v>
              </c:pt>
              <c:pt idx="50">
                <c:v>1950</c:v>
              </c:pt>
              <c:pt idx="51">
                <c:v>1951</c:v>
              </c:pt>
              <c:pt idx="52">
                <c:v>1952</c:v>
              </c:pt>
              <c:pt idx="53">
                <c:v>1953</c:v>
              </c:pt>
              <c:pt idx="54">
                <c:v>1954</c:v>
              </c:pt>
              <c:pt idx="55">
                <c:v>1955</c:v>
              </c:pt>
              <c:pt idx="56">
                <c:v>1956</c:v>
              </c:pt>
              <c:pt idx="57">
                <c:v>1957</c:v>
              </c:pt>
              <c:pt idx="58">
                <c:v>1958</c:v>
              </c:pt>
              <c:pt idx="59">
                <c:v>1959</c:v>
              </c:pt>
              <c:pt idx="60">
                <c:v>1960</c:v>
              </c:pt>
              <c:pt idx="61">
                <c:v>1961</c:v>
              </c:pt>
              <c:pt idx="62">
                <c:v>1962</c:v>
              </c:pt>
              <c:pt idx="63">
                <c:v>1963</c:v>
              </c:pt>
              <c:pt idx="64">
                <c:v>1964</c:v>
              </c:pt>
              <c:pt idx="65">
                <c:v>1965</c:v>
              </c:pt>
              <c:pt idx="66">
                <c:v>1966</c:v>
              </c:pt>
              <c:pt idx="67">
                <c:v>1967</c:v>
              </c:pt>
              <c:pt idx="68">
                <c:v>1968</c:v>
              </c:pt>
              <c:pt idx="69">
                <c:v>1969</c:v>
              </c:pt>
              <c:pt idx="70">
                <c:v>1970</c:v>
              </c:pt>
              <c:pt idx="71">
                <c:v>1971</c:v>
              </c:pt>
              <c:pt idx="72">
                <c:v>1972</c:v>
              </c:pt>
              <c:pt idx="73">
                <c:v>1973</c:v>
              </c:pt>
              <c:pt idx="74">
                <c:v>1974</c:v>
              </c:pt>
              <c:pt idx="75">
                <c:v>1975</c:v>
              </c:pt>
              <c:pt idx="76">
                <c:v>1976</c:v>
              </c:pt>
              <c:pt idx="77">
                <c:v>1977</c:v>
              </c:pt>
              <c:pt idx="78">
                <c:v>1978</c:v>
              </c:pt>
              <c:pt idx="79">
                <c:v>1979</c:v>
              </c:pt>
              <c:pt idx="80">
                <c:v>1980</c:v>
              </c:pt>
              <c:pt idx="81">
                <c:v>1981</c:v>
              </c:pt>
              <c:pt idx="82">
                <c:v>1982</c:v>
              </c:pt>
              <c:pt idx="83">
                <c:v>1983</c:v>
              </c:pt>
              <c:pt idx="84">
                <c:v>1984</c:v>
              </c:pt>
              <c:pt idx="85">
                <c:v>1985</c:v>
              </c:pt>
              <c:pt idx="86">
                <c:v>1986</c:v>
              </c:pt>
              <c:pt idx="87">
                <c:v>1987</c:v>
              </c:pt>
              <c:pt idx="88">
                <c:v>1988</c:v>
              </c:pt>
              <c:pt idx="89">
                <c:v>1989</c:v>
              </c:pt>
              <c:pt idx="90">
                <c:v>1990</c:v>
              </c:pt>
              <c:pt idx="91">
                <c:v>1991</c:v>
              </c:pt>
              <c:pt idx="92">
                <c:v>1992</c:v>
              </c:pt>
              <c:pt idx="93">
                <c:v>1993</c:v>
              </c:pt>
              <c:pt idx="94">
                <c:v>1994</c:v>
              </c:pt>
              <c:pt idx="95">
                <c:v>1995</c:v>
              </c:pt>
              <c:pt idx="96">
                <c:v>1996</c:v>
              </c:pt>
              <c:pt idx="97">
                <c:v>1997</c:v>
              </c:pt>
              <c:pt idx="98">
                <c:v>1998</c:v>
              </c:pt>
              <c:pt idx="99">
                <c:v>1999</c:v>
              </c:pt>
              <c:pt idx="100">
                <c:v>2000</c:v>
              </c:pt>
              <c:pt idx="101">
                <c:v>2001</c:v>
              </c:pt>
              <c:pt idx="102">
                <c:v>2002</c:v>
              </c:pt>
              <c:pt idx="103">
                <c:v>2003</c:v>
              </c:pt>
              <c:pt idx="104">
                <c:v>2004</c:v>
              </c:pt>
              <c:pt idx="105">
                <c:v>2005</c:v>
              </c:pt>
              <c:pt idx="106">
                <c:v>2006</c:v>
              </c:pt>
              <c:pt idx="107">
                <c:v>2007</c:v>
              </c:pt>
              <c:pt idx="108">
                <c:v>2008</c:v>
              </c:pt>
              <c:pt idx="109">
                <c:v>2009</c:v>
              </c:pt>
              <c:pt idx="110">
                <c:v>2010</c:v>
              </c:pt>
              <c:pt idx="111">
                <c:v>2011</c:v>
              </c:pt>
              <c:pt idx="112">
                <c:v>2012</c:v>
              </c:pt>
              <c:pt idx="113">
                <c:v>2013</c:v>
              </c:pt>
              <c:pt idx="114">
                <c:v>2014</c:v>
              </c:pt>
              <c:pt idx="115">
                <c:v>2015</c:v>
              </c:pt>
            </c:numLit>
          </c:cat>
          <c:val>
            <c:numRef>
              <c:f>DataSeries!$DC$6:$DC$120</c:f>
              <c:numCache>
                <c:formatCode>General</c:formatCode>
                <c:ptCount val="115"/>
                <c:pt idx="0" formatCode="0%">
                  <c:v>8.0360547454340986E-2</c:v>
                </c:pt>
                <c:pt idx="10" formatCode="0%">
                  <c:v>8.2125061225505488E-2</c:v>
                </c:pt>
                <c:pt idx="15" formatCode="0%">
                  <c:v>6.0973254350321394E-2</c:v>
                </c:pt>
                <c:pt idx="16" formatCode="0%">
                  <c:v>5.8863634374540896E-2</c:v>
                </c:pt>
                <c:pt idx="17" formatCode="0%">
                  <c:v>5.7707729469728977E-2</c:v>
                </c:pt>
                <c:pt idx="18" formatCode="0%">
                  <c:v>5.6937792049252291E-2</c:v>
                </c:pt>
                <c:pt idx="19" formatCode="0%">
                  <c:v>5.6870116660445481E-2</c:v>
                </c:pt>
                <c:pt idx="20" formatCode="0%">
                  <c:v>5.8116350809355559E-2</c:v>
                </c:pt>
                <c:pt idx="21" formatCode="0%">
                  <c:v>5.2943016729138613E-2</c:v>
                </c:pt>
                <c:pt idx="22" formatCode="0%">
                  <c:v>5.9864710647452135E-2</c:v>
                </c:pt>
                <c:pt idx="23" formatCode="0%">
                  <c:v>6.558652532669168E-2</c:v>
                </c:pt>
                <c:pt idx="24" formatCode="0%">
                  <c:v>6.209791579572408E-2</c:v>
                </c:pt>
                <c:pt idx="25" formatCode="0%">
                  <c:v>6.9354946459700986E-2</c:v>
                </c:pt>
                <c:pt idx="26" formatCode="0%">
                  <c:v>6.886915039915488E-2</c:v>
                </c:pt>
                <c:pt idx="27" formatCode="0%">
                  <c:v>7.4861463389956084E-2</c:v>
                </c:pt>
                <c:pt idx="28" formatCode="0%">
                  <c:v>7.415475496244589E-2</c:v>
                </c:pt>
                <c:pt idx="29" formatCode="0%">
                  <c:v>7.1995873501914401E-2</c:v>
                </c:pt>
                <c:pt idx="30" formatCode="0%">
                  <c:v>7.200039259053298E-2</c:v>
                </c:pt>
                <c:pt idx="31" formatCode="0%">
                  <c:v>7.110750798643746E-2</c:v>
                </c:pt>
                <c:pt idx="32" formatCode="0%">
                  <c:v>7.1980276921659495E-2</c:v>
                </c:pt>
                <c:pt idx="33" formatCode="0%">
                  <c:v>6.9081964854704012E-2</c:v>
                </c:pt>
                <c:pt idx="34" formatCode="0%">
                  <c:v>6.7967872806595414E-2</c:v>
                </c:pt>
                <c:pt idx="35" formatCode="0%">
                  <c:v>6.7949064826571773E-2</c:v>
                </c:pt>
                <c:pt idx="36" formatCode="0%">
                  <c:v>6.1855075375643269E-2</c:v>
                </c:pt>
                <c:pt idx="37" formatCode="0%">
                  <c:v>6.0061321604120518E-2</c:v>
                </c:pt>
                <c:pt idx="38" formatCode="0%">
                  <c:v>6.1131656468491329E-2</c:v>
                </c:pt>
                <c:pt idx="39" formatCode="0%">
                  <c:v>5.5146003514912098E-2</c:v>
                </c:pt>
                <c:pt idx="40" formatCode="0%">
                  <c:v>5.6585335399230823E-2</c:v>
                </c:pt>
                <c:pt idx="41" formatCode="0%">
                  <c:v>5.576542504773821E-2</c:v>
                </c:pt>
                <c:pt idx="42" formatCode="0%">
                  <c:v>5.2358727821538428E-2</c:v>
                </c:pt>
                <c:pt idx="43" formatCode="0%">
                  <c:v>5.079957029277983E-2</c:v>
                </c:pt>
                <c:pt idx="44" formatCode="0%">
                  <c:v>4.9486001382356017E-2</c:v>
                </c:pt>
                <c:pt idx="45" formatCode="0%">
                  <c:v>5.0258605005086048E-2</c:v>
                </c:pt>
                <c:pt idx="46" formatCode="0%">
                  <c:v>5.3391508352100672E-2</c:v>
                </c:pt>
                <c:pt idx="47" formatCode="0%">
                  <c:v>6.6573124719776916E-2</c:v>
                </c:pt>
                <c:pt idx="48" formatCode="0%">
                  <c:v>7.1736409181356167E-2</c:v>
                </c:pt>
                <c:pt idx="49" formatCode="0%">
                  <c:v>7.0820583684589114E-2</c:v>
                </c:pt>
                <c:pt idx="50" formatCode="0%">
                  <c:v>6.9838508542970398E-2</c:v>
                </c:pt>
                <c:pt idx="51" formatCode="0%">
                  <c:v>7.1238507491919775E-2</c:v>
                </c:pt>
                <c:pt idx="52" formatCode="0%">
                  <c:v>6.7983401341119395E-2</c:v>
                </c:pt>
                <c:pt idx="53" formatCode="0%">
                  <c:v>7.156279127755534E-2</c:v>
                </c:pt>
                <c:pt idx="54" formatCode="0%">
                  <c:v>7.3817239756164665E-2</c:v>
                </c:pt>
                <c:pt idx="55" formatCode="0%">
                  <c:v>7.2809186679008014E-2</c:v>
                </c:pt>
                <c:pt idx="56" formatCode="0%">
                  <c:v>7.7499725486770615E-2</c:v>
                </c:pt>
                <c:pt idx="57" formatCode="0%">
                  <c:v>8.4223782319263141E-2</c:v>
                </c:pt>
                <c:pt idx="58" formatCode="0%">
                  <c:v>8.3128710438069409E-2</c:v>
                </c:pt>
                <c:pt idx="59" formatCode="0%">
                  <c:v>8.3948317126382468E-2</c:v>
                </c:pt>
                <c:pt idx="60" formatCode="0%">
                  <c:v>8.0460499495806734E-2</c:v>
                </c:pt>
                <c:pt idx="61" formatCode="0%">
                  <c:v>7.8089900228659206E-2</c:v>
                </c:pt>
                <c:pt idx="62" formatCode="0%">
                  <c:v>7.719144577121631E-2</c:v>
                </c:pt>
                <c:pt idx="63" formatCode="0%">
                  <c:v>7.8096431523179327E-2</c:v>
                </c:pt>
                <c:pt idx="64" formatCode="0%">
                  <c:v>8.0444334664299469E-2</c:v>
                </c:pt>
                <c:pt idx="65" formatCode="0%">
                  <c:v>8.327803390923133E-2</c:v>
                </c:pt>
                <c:pt idx="66" formatCode="0%">
                  <c:v>8.1228719400246605E-2</c:v>
                </c:pt>
                <c:pt idx="67" formatCode="0%">
                  <c:v>8.0496667586466411E-2</c:v>
                </c:pt>
                <c:pt idx="68" formatCode="0%">
                  <c:v>6.7809400135818626E-2</c:v>
                </c:pt>
                <c:pt idx="69" formatCode="0%">
                  <c:v>6.6034935070276038E-2</c:v>
                </c:pt>
                <c:pt idx="70" formatCode="0%">
                  <c:v>6.7277871072292328E-2</c:v>
                </c:pt>
                <c:pt idx="71" formatCode="0%">
                  <c:v>6.6536709666252136E-2</c:v>
                </c:pt>
                <c:pt idx="72" formatCode="0%">
                  <c:v>6.681600958108902E-2</c:v>
                </c:pt>
                <c:pt idx="73" formatCode="0%">
                  <c:v>6.6180363297462463E-2</c:v>
                </c:pt>
                <c:pt idx="74" formatCode="0%">
                  <c:v>6.5098091959953308E-2</c:v>
                </c:pt>
                <c:pt idx="75" formatCode="0%">
                  <c:v>6.3907794654369354E-2</c:v>
                </c:pt>
                <c:pt idx="76" formatCode="0%">
                  <c:v>6.2545336782932281E-2</c:v>
                </c:pt>
                <c:pt idx="77" formatCode="0%">
                  <c:v>6.1379656195640564E-2</c:v>
                </c:pt>
                <c:pt idx="78" formatCode="0%">
                  <c:v>6.0819119215011597E-2</c:v>
                </c:pt>
                <c:pt idx="79" formatCode="0%">
                  <c:v>5.9735987335443497E-2</c:v>
                </c:pt>
                <c:pt idx="80" formatCode="0%">
                  <c:v>5.8803852647542953E-2</c:v>
                </c:pt>
                <c:pt idx="81" formatCode="0%">
                  <c:v>5.7387903332710266E-2</c:v>
                </c:pt>
                <c:pt idx="82" formatCode="0%">
                  <c:v>5.7050552219152451E-2</c:v>
                </c:pt>
                <c:pt idx="83" formatCode="0%">
                  <c:v>5.6681837886571884E-2</c:v>
                </c:pt>
                <c:pt idx="84" formatCode="0%">
                  <c:v>5.5967014282941818E-2</c:v>
                </c:pt>
                <c:pt idx="85" formatCode="0%">
                  <c:v>5.7396665215492249E-2</c:v>
                </c:pt>
                <c:pt idx="86" formatCode="0%">
                  <c:v>5.8730117976665497E-2</c:v>
                </c:pt>
                <c:pt idx="87" formatCode="0%">
                  <c:v>5.9457302093505859E-2</c:v>
                </c:pt>
                <c:pt idx="88" formatCode="0%">
                  <c:v>6.012871116399765E-2</c:v>
                </c:pt>
                <c:pt idx="89" formatCode="0%">
                  <c:v>5.9153243899345398E-2</c:v>
                </c:pt>
                <c:pt idx="90" formatCode="0%">
                  <c:v>5.6907057762145996E-2</c:v>
                </c:pt>
                <c:pt idx="91" formatCode="0%">
                  <c:v>5.5987615138292313E-2</c:v>
                </c:pt>
                <c:pt idx="92" formatCode="0%">
                  <c:v>5.5620089173316956E-2</c:v>
                </c:pt>
                <c:pt idx="93" formatCode="0%">
                  <c:v>5.2209619432687759E-2</c:v>
                </c:pt>
                <c:pt idx="94" formatCode="0%">
                  <c:v>5.4312314838171005E-2</c:v>
                </c:pt>
                <c:pt idx="95" formatCode="0%">
                  <c:v>5.3594641387462616E-2</c:v>
                </c:pt>
                <c:pt idx="96" formatCode="0%">
                  <c:v>5.3824476897716522E-2</c:v>
                </c:pt>
                <c:pt idx="97" formatCode="0%">
                  <c:v>5.3218968212604523E-2</c:v>
                </c:pt>
                <c:pt idx="98" formatCode="0%">
                  <c:v>5.3994081914424896E-2</c:v>
                </c:pt>
                <c:pt idx="99" formatCode="0%">
                  <c:v>5.5440206080675125E-2</c:v>
                </c:pt>
                <c:pt idx="100" formatCode="0%">
                  <c:v>5.644579604268074E-2</c:v>
                </c:pt>
                <c:pt idx="101" formatCode="0%">
                  <c:v>5.7511486113071442E-2</c:v>
                </c:pt>
                <c:pt idx="102" formatCode="0%">
                  <c:v>5.7657882571220398E-2</c:v>
                </c:pt>
                <c:pt idx="103" formatCode="0%">
                  <c:v>5.7765886187553406E-2</c:v>
                </c:pt>
                <c:pt idx="104" formatCode="0%">
                  <c:v>5.8603335171937943E-2</c:v>
                </c:pt>
                <c:pt idx="105" formatCode="0%">
                  <c:v>5.9119023382663727E-2</c:v>
                </c:pt>
                <c:pt idx="106" formatCode="0%">
                  <c:v>6.028255820274353E-2</c:v>
                </c:pt>
                <c:pt idx="107" formatCode="0%">
                  <c:v>6.1407200992107391E-2</c:v>
                </c:pt>
                <c:pt idx="108" formatCode="0%">
                  <c:v>6.1142265796661377E-2</c:v>
                </c:pt>
                <c:pt idx="109" formatCode="0%">
                  <c:v>5.770140141248703E-2</c:v>
                </c:pt>
                <c:pt idx="110" formatCode="0%">
                  <c:v>5.9352945536375046E-2</c:v>
                </c:pt>
                <c:pt idx="111" formatCode="0%">
                  <c:v>5.9488408267498016E-2</c:v>
                </c:pt>
                <c:pt idx="112" formatCode="0%">
                  <c:v>5.8463290333747864E-2</c:v>
                </c:pt>
              </c:numCache>
            </c:numRef>
          </c:val>
          <c:smooth val="1"/>
          <c:extLst xmlns:c16r2="http://schemas.microsoft.com/office/drawing/2015/06/chart">
            <c:ext xmlns:c16="http://schemas.microsoft.com/office/drawing/2014/chart" uri="{C3380CC4-5D6E-409C-BE32-E72D297353CC}">
              <c16:uniqueId val="{00000003-E0E0-48A5-BB5A-3F70B672A3C2}"/>
            </c:ext>
          </c:extLst>
        </c:ser>
        <c:dLbls>
          <c:showLegendKey val="0"/>
          <c:showVal val="0"/>
          <c:showCatName val="0"/>
          <c:showSerName val="0"/>
          <c:showPercent val="0"/>
          <c:showBubbleSize val="0"/>
        </c:dLbls>
        <c:marker val="1"/>
        <c:smooth val="0"/>
        <c:axId val="-928139456"/>
        <c:axId val="-928141088"/>
      </c:lineChart>
      <c:catAx>
        <c:axId val="-928139456"/>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41088"/>
        <c:crossesAt val="0"/>
        <c:auto val="1"/>
        <c:lblAlgn val="ctr"/>
        <c:lblOffset val="100"/>
        <c:tickLblSkip val="10"/>
        <c:tickMarkSkip val="10"/>
        <c:noMultiLvlLbl val="0"/>
      </c:catAx>
      <c:valAx>
        <c:axId val="-928141088"/>
        <c:scaling>
          <c:orientation val="minMax"/>
          <c:max val="0.65000000000000013"/>
          <c:min val="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928139456"/>
        <c:crosses val="autoZero"/>
        <c:crossBetween val="midCat"/>
        <c:majorUnit val="5.000000000000001E-2"/>
        <c:minorUnit val="1E-3"/>
      </c:valAx>
      <c:spPr>
        <a:solidFill>
          <a:srgbClr val="FFFFFF"/>
        </a:solidFill>
        <a:ln w="3175">
          <a:solidFill>
            <a:srgbClr val="000000"/>
          </a:solidFill>
          <a:prstDash val="solid"/>
        </a:ln>
      </c:spPr>
    </c:plotArea>
    <c:legend>
      <c:legendPos val="l"/>
      <c:layout>
        <c:manualLayout>
          <c:xMode val="edge"/>
          <c:yMode val="edge"/>
          <c:x val="0.63971122025298677"/>
          <c:y val="6.9034206090092393E-2"/>
          <c:w val="0.31720389048358921"/>
          <c:h val="0.19407065986670366"/>
        </c:manualLayout>
      </c:layout>
      <c:overlay val="1"/>
      <c:spPr>
        <a:solidFill>
          <a:schemeClr val="bg1"/>
        </a:solidFill>
        <a:ln>
          <a:solidFill>
            <a:schemeClr val="tx1"/>
          </a:solidFill>
        </a:ln>
      </c:spPr>
      <c:txPr>
        <a:bodyPr/>
        <a:lstStyle/>
        <a:p>
          <a:pPr>
            <a:defRPr sz="14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a:t>Figure 5. Age</a:t>
            </a:r>
            <a:r>
              <a:rPr lang="fr-FR" baseline="0"/>
              <a:t>-wealth profiles in France, 1970-2012</a:t>
            </a:r>
          </a:p>
        </c:rich>
      </c:tx>
      <c:layout>
        <c:manualLayout>
          <c:xMode val="edge"/>
          <c:yMode val="edge"/>
          <c:x val="0.21003477690288699"/>
          <c:y val="2.0270270270270299E-2"/>
        </c:manualLayout>
      </c:layout>
      <c:overlay val="0"/>
      <c:spPr>
        <a:noFill/>
        <a:ln w="25400">
          <a:noFill/>
        </a:ln>
      </c:spPr>
    </c:title>
    <c:autoTitleDeleted val="0"/>
    <c:plotArea>
      <c:layout>
        <c:manualLayout>
          <c:layoutTarget val="inner"/>
          <c:xMode val="edge"/>
          <c:yMode val="edge"/>
          <c:x val="0.10314730971128599"/>
          <c:y val="8.5503475916861804E-2"/>
          <c:w val="0.84534684415490602"/>
          <c:h val="0.83410229126764601"/>
        </c:manualLayout>
      </c:layout>
      <c:lineChart>
        <c:grouping val="standard"/>
        <c:varyColors val="0"/>
        <c:ser>
          <c:idx val="3"/>
          <c:order val="0"/>
          <c:tx>
            <c:v>2010</c:v>
          </c:tx>
          <c:spPr>
            <a:ln>
              <a:solidFill>
                <a:srgbClr val="FFFF00"/>
              </a:solidFill>
            </a:ln>
          </c:spPr>
          <c:marker>
            <c:symbol val="circle"/>
            <c:size val="6"/>
            <c:spPr>
              <a:solidFill>
                <a:srgbClr val="FFFF00"/>
              </a:solidFill>
              <a:ln>
                <a:solidFill>
                  <a:srgbClr val="FFFF00"/>
                </a:solidFill>
              </a:ln>
            </c:spPr>
          </c:marker>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DataSeries!$CI$6:$CI$66</c:f>
              <c:numCache>
                <c:formatCode>0%</c:formatCode>
                <c:ptCount val="61"/>
                <c:pt idx="0">
                  <c:v>5.9492186516074366E-2</c:v>
                </c:pt>
                <c:pt idx="1">
                  <c:v>6.7759784187078634E-2</c:v>
                </c:pt>
                <c:pt idx="2">
                  <c:v>7.8716852279727578E-2</c:v>
                </c:pt>
                <c:pt idx="3">
                  <c:v>9.2524165080469248E-2</c:v>
                </c:pt>
                <c:pt idx="4">
                  <c:v>0.1104584230797991</c:v>
                </c:pt>
                <c:pt idx="5">
                  <c:v>0.13372851599789001</c:v>
                </c:pt>
                <c:pt idx="6">
                  <c:v>0.15962931995742111</c:v>
                </c:pt>
                <c:pt idx="7">
                  <c:v>0.19243286607281462</c:v>
                </c:pt>
                <c:pt idx="8">
                  <c:v>0.23135255170682226</c:v>
                </c:pt>
                <c:pt idx="9">
                  <c:v>0.27419985909332395</c:v>
                </c:pt>
                <c:pt idx="10">
                  <c:v>0.31886298000243324</c:v>
                </c:pt>
                <c:pt idx="11">
                  <c:v>0.36427323681031321</c:v>
                </c:pt>
                <c:pt idx="12">
                  <c:v>0.41173077601523494</c:v>
                </c:pt>
                <c:pt idx="13">
                  <c:v>0.46057973850803191</c:v>
                </c:pt>
                <c:pt idx="14">
                  <c:v>0.50761070441261003</c:v>
                </c:pt>
                <c:pt idx="15">
                  <c:v>0.55081411908799027</c:v>
                </c:pt>
                <c:pt idx="16">
                  <c:v>0.59766297983049443</c:v>
                </c:pt>
                <c:pt idx="17">
                  <c:v>0.65266077882250295</c:v>
                </c:pt>
                <c:pt idx="18">
                  <c:v>0.71090650954853052</c:v>
                </c:pt>
                <c:pt idx="19">
                  <c:v>0.77040992827714072</c:v>
                </c:pt>
                <c:pt idx="20">
                  <c:v>0.82884356045639151</c:v>
                </c:pt>
                <c:pt idx="21">
                  <c:v>0.88657717572469619</c:v>
                </c:pt>
                <c:pt idx="22">
                  <c:v>0.94441244431093696</c:v>
                </c:pt>
                <c:pt idx="23">
                  <c:v>0.99625714442332836</c:v>
                </c:pt>
                <c:pt idx="24">
                  <c:v>1.0354043716966468</c:v>
                </c:pt>
                <c:pt idx="25">
                  <c:v>1.0680848544431985</c:v>
                </c:pt>
                <c:pt idx="26">
                  <c:v>1.1069057649503435</c:v>
                </c:pt>
                <c:pt idx="27">
                  <c:v>1.1492916130024091</c:v>
                </c:pt>
                <c:pt idx="28">
                  <c:v>1.2041768268592454</c:v>
                </c:pt>
                <c:pt idx="29">
                  <c:v>1.2588627805239241</c:v>
                </c:pt>
                <c:pt idx="30">
                  <c:v>1.3070476141473932</c:v>
                </c:pt>
                <c:pt idx="31">
                  <c:v>1.3572050035553584</c:v>
                </c:pt>
                <c:pt idx="32">
                  <c:v>1.4101033659265869</c:v>
                </c:pt>
                <c:pt idx="33">
                  <c:v>1.4575302950929532</c:v>
                </c:pt>
                <c:pt idx="34">
                  <c:v>1.4950696726437969</c:v>
                </c:pt>
                <c:pt idx="35">
                  <c:v>1.5244348358790456</c:v>
                </c:pt>
                <c:pt idx="36">
                  <c:v>1.5472861955610531</c:v>
                </c:pt>
                <c:pt idx="37">
                  <c:v>1.5721749660089115</c:v>
                </c:pt>
                <c:pt idx="38">
                  <c:v>1.6072874697712236</c:v>
                </c:pt>
                <c:pt idx="39">
                  <c:v>1.6332414562461199</c:v>
                </c:pt>
                <c:pt idx="40">
                  <c:v>1.6473929038736488</c:v>
                </c:pt>
                <c:pt idx="41">
                  <c:v>1.6556975579460302</c:v>
                </c:pt>
                <c:pt idx="42">
                  <c:v>1.6623536473729552</c:v>
                </c:pt>
                <c:pt idx="43">
                  <c:v>1.6702368614701291</c:v>
                </c:pt>
                <c:pt idx="44">
                  <c:v>1.6751305410879305</c:v>
                </c:pt>
                <c:pt idx="45">
                  <c:v>1.6725318915477123</c:v>
                </c:pt>
                <c:pt idx="46">
                  <c:v>1.6612435649977471</c:v>
                </c:pt>
                <c:pt idx="47">
                  <c:v>1.6439661226884246</c:v>
                </c:pt>
                <c:pt idx="48">
                  <c:v>1.6193946338025411</c:v>
                </c:pt>
                <c:pt idx="49">
                  <c:v>1.5883173669285151</c:v>
                </c:pt>
                <c:pt idx="50">
                  <c:v>1.5491216335709892</c:v>
                </c:pt>
                <c:pt idx="51">
                  <c:v>1.5010580341681403</c:v>
                </c:pt>
                <c:pt idx="52">
                  <c:v>1.4559983291762826</c:v>
                </c:pt>
                <c:pt idx="53">
                  <c:v>1.4223834521210379</c:v>
                </c:pt>
                <c:pt idx="54">
                  <c:v>1.3968676317657234</c:v>
                </c:pt>
                <c:pt idx="55">
                  <c:v>1.3794257831062953</c:v>
                </c:pt>
                <c:pt idx="56">
                  <c:v>1.3693337465203321</c:v>
                </c:pt>
                <c:pt idx="57">
                  <c:v>1.3619830547128109</c:v>
                </c:pt>
                <c:pt idx="58">
                  <c:v>1.357360549971153</c:v>
                </c:pt>
                <c:pt idx="59">
                  <c:v>1.3548188354501305</c:v>
                </c:pt>
                <c:pt idx="60">
                  <c:v>1.3543715031463295</c:v>
                </c:pt>
              </c:numCache>
            </c:numRef>
          </c:val>
          <c:smooth val="0"/>
          <c:extLst xmlns:c16r2="http://schemas.microsoft.com/office/drawing/2015/06/chart">
            <c:ext xmlns:c16="http://schemas.microsoft.com/office/drawing/2014/chart" uri="{C3380CC4-5D6E-409C-BE32-E72D297353CC}">
              <c16:uniqueId val="{00000000-7233-421E-8CF7-DD8531F3AFE4}"/>
            </c:ext>
          </c:extLst>
        </c:ser>
        <c:ser>
          <c:idx val="1"/>
          <c:order val="1"/>
          <c:tx>
            <c:v>1995</c:v>
          </c:tx>
          <c:marker>
            <c:symbol val="square"/>
            <c:size val="6"/>
          </c:marker>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DataSeries!$CH$6:$CH$66</c:f>
              <c:numCache>
                <c:formatCode>0%</c:formatCode>
                <c:ptCount val="61"/>
                <c:pt idx="0">
                  <c:v>7.266680862969771E-2</c:v>
                </c:pt>
                <c:pt idx="1">
                  <c:v>8.1575681658855745E-2</c:v>
                </c:pt>
                <c:pt idx="2">
                  <c:v>9.4066173104533024E-2</c:v>
                </c:pt>
                <c:pt idx="3">
                  <c:v>0.1104842632125778</c:v>
                </c:pt>
                <c:pt idx="4">
                  <c:v>0.13202705418787825</c:v>
                </c:pt>
                <c:pt idx="5">
                  <c:v>0.1589204559279366</c:v>
                </c:pt>
                <c:pt idx="6">
                  <c:v>0.18898603697455968</c:v>
                </c:pt>
                <c:pt idx="7">
                  <c:v>0.22595817510718272</c:v>
                </c:pt>
                <c:pt idx="8">
                  <c:v>0.27178810828381544</c:v>
                </c:pt>
                <c:pt idx="9">
                  <c:v>0.32329187659019049</c:v>
                </c:pt>
                <c:pt idx="10">
                  <c:v>0.37890955459023085</c:v>
                </c:pt>
                <c:pt idx="11">
                  <c:v>0.43776411022345768</c:v>
                </c:pt>
                <c:pt idx="12">
                  <c:v>0.49759182409524455</c:v>
                </c:pt>
                <c:pt idx="13">
                  <c:v>0.55441167431644822</c:v>
                </c:pt>
                <c:pt idx="14">
                  <c:v>0.60651758095666686</c:v>
                </c:pt>
                <c:pt idx="15">
                  <c:v>0.65277320347624745</c:v>
                </c:pt>
                <c:pt idx="16">
                  <c:v>0.70213602598276947</c:v>
                </c:pt>
                <c:pt idx="17">
                  <c:v>0.76251967564606737</c:v>
                </c:pt>
                <c:pt idx="18">
                  <c:v>0.82992787671587331</c:v>
                </c:pt>
                <c:pt idx="19">
                  <c:v>0.90171700999611537</c:v>
                </c:pt>
                <c:pt idx="20">
                  <c:v>0.9737524995213469</c:v>
                </c:pt>
                <c:pt idx="21">
                  <c:v>1.0415098358343826</c:v>
                </c:pt>
                <c:pt idx="22">
                  <c:v>1.0999325581195074</c:v>
                </c:pt>
                <c:pt idx="23">
                  <c:v>1.1484077230588563</c:v>
                </c:pt>
                <c:pt idx="24">
                  <c:v>1.1877545558602787</c:v>
                </c:pt>
                <c:pt idx="25">
                  <c:v>1.2220795455790019</c:v>
                </c:pt>
                <c:pt idx="26">
                  <c:v>1.2604399492868992</c:v>
                </c:pt>
                <c:pt idx="27">
                  <c:v>1.306540210047209</c:v>
                </c:pt>
                <c:pt idx="28">
                  <c:v>1.360460262275921</c:v>
                </c:pt>
                <c:pt idx="29">
                  <c:v>1.4198544742324062</c:v>
                </c:pt>
                <c:pt idx="30">
                  <c:v>1.480111423166828</c:v>
                </c:pt>
                <c:pt idx="31">
                  <c:v>1.5366371495613038</c:v>
                </c:pt>
                <c:pt idx="32">
                  <c:v>1.5851320621555645</c:v>
                </c:pt>
                <c:pt idx="33">
                  <c:v>1.6220482301331245</c:v>
                </c:pt>
                <c:pt idx="34">
                  <c:v>1.6378353680301538</c:v>
                </c:pt>
                <c:pt idx="35">
                  <c:v>1.6363383284216497</c:v>
                </c:pt>
                <c:pt idx="36">
                  <c:v>1.6298312620327495</c:v>
                </c:pt>
                <c:pt idx="37">
                  <c:v>1.6151571383509806</c:v>
                </c:pt>
                <c:pt idx="38">
                  <c:v>1.5924011608151063</c:v>
                </c:pt>
                <c:pt idx="39">
                  <c:v>1.5642559730194057</c:v>
                </c:pt>
                <c:pt idx="40">
                  <c:v>1.5341086907507429</c:v>
                </c:pt>
                <c:pt idx="41">
                  <c:v>1.504740774262008</c:v>
                </c:pt>
                <c:pt idx="42">
                  <c:v>1.480177665514367</c:v>
                </c:pt>
                <c:pt idx="43">
                  <c:v>1.4622222128395339</c:v>
                </c:pt>
                <c:pt idx="44">
                  <c:v>1.4526125763149118</c:v>
                </c:pt>
                <c:pt idx="45">
                  <c:v>1.4556444954140468</c:v>
                </c:pt>
                <c:pt idx="46">
                  <c:v>1.4657489414535778</c:v>
                </c:pt>
                <c:pt idx="47">
                  <c:v>1.4788807558102197</c:v>
                </c:pt>
                <c:pt idx="48">
                  <c:v>1.496509324241559</c:v>
                </c:pt>
                <c:pt idx="49">
                  <c:v>1.5152453742091838</c:v>
                </c:pt>
                <c:pt idx="50">
                  <c:v>1.5322482419351355</c:v>
                </c:pt>
                <c:pt idx="51">
                  <c:v>1.5479724483791768</c:v>
                </c:pt>
                <c:pt idx="52">
                  <c:v>1.5594650658536708</c:v>
                </c:pt>
                <c:pt idx="53">
                  <c:v>1.5630999691038303</c:v>
                </c:pt>
                <c:pt idx="54">
                  <c:v>1.5628826850154856</c:v>
                </c:pt>
                <c:pt idx="55">
                  <c:v>1.5594122257395693</c:v>
                </c:pt>
                <c:pt idx="56">
                  <c:v>1.5499341630226018</c:v>
                </c:pt>
                <c:pt idx="57">
                  <c:v>1.5381163636095594</c:v>
                </c:pt>
                <c:pt idx="58">
                  <c:v>1.5227691815322035</c:v>
                </c:pt>
                <c:pt idx="59">
                  <c:v>1.5019135214861474</c:v>
                </c:pt>
                <c:pt idx="60">
                  <c:v>1.484060758063195</c:v>
                </c:pt>
              </c:numCache>
            </c:numRef>
          </c:val>
          <c:smooth val="0"/>
          <c:extLst xmlns:c16r2="http://schemas.microsoft.com/office/drawing/2015/06/chart">
            <c:ext xmlns:c16="http://schemas.microsoft.com/office/drawing/2014/chart" uri="{C3380CC4-5D6E-409C-BE32-E72D297353CC}">
              <c16:uniqueId val="{00000001-7233-421E-8CF7-DD8531F3AFE4}"/>
            </c:ext>
          </c:extLst>
        </c:ser>
        <c:ser>
          <c:idx val="0"/>
          <c:order val="2"/>
          <c:tx>
            <c:v>1970</c:v>
          </c:tx>
          <c:cat>
            <c:numRef>
              <c:f>DataSeries!$CF$6:$CF$66</c:f>
              <c:numCache>
                <c:formatCode>General</c:formatCode>
                <c:ptCount val="61"/>
                <c:pt idx="0">
                  <c:v>20</c:v>
                </c:pt>
                <c:pt idx="1">
                  <c:v>21</c:v>
                </c:pt>
                <c:pt idx="2">
                  <c:v>22</c:v>
                </c:pt>
                <c:pt idx="3">
                  <c:v>23</c:v>
                </c:pt>
                <c:pt idx="4">
                  <c:v>24</c:v>
                </c:pt>
                <c:pt idx="5">
                  <c:v>25</c:v>
                </c:pt>
                <c:pt idx="6">
                  <c:v>26</c:v>
                </c:pt>
                <c:pt idx="7">
                  <c:v>27</c:v>
                </c:pt>
                <c:pt idx="8">
                  <c:v>28</c:v>
                </c:pt>
                <c:pt idx="9">
                  <c:v>29</c:v>
                </c:pt>
                <c:pt idx="10">
                  <c:v>30</c:v>
                </c:pt>
                <c:pt idx="11">
                  <c:v>31</c:v>
                </c:pt>
                <c:pt idx="12">
                  <c:v>32</c:v>
                </c:pt>
                <c:pt idx="13">
                  <c:v>33</c:v>
                </c:pt>
                <c:pt idx="14">
                  <c:v>34</c:v>
                </c:pt>
                <c:pt idx="15">
                  <c:v>35</c:v>
                </c:pt>
                <c:pt idx="16">
                  <c:v>36</c:v>
                </c:pt>
                <c:pt idx="17">
                  <c:v>37</c:v>
                </c:pt>
                <c:pt idx="18">
                  <c:v>38</c:v>
                </c:pt>
                <c:pt idx="19">
                  <c:v>39</c:v>
                </c:pt>
                <c:pt idx="20">
                  <c:v>40</c:v>
                </c:pt>
                <c:pt idx="21">
                  <c:v>41</c:v>
                </c:pt>
                <c:pt idx="22">
                  <c:v>42</c:v>
                </c:pt>
                <c:pt idx="23">
                  <c:v>43</c:v>
                </c:pt>
                <c:pt idx="24">
                  <c:v>44</c:v>
                </c:pt>
                <c:pt idx="25">
                  <c:v>45</c:v>
                </c:pt>
                <c:pt idx="26">
                  <c:v>46</c:v>
                </c:pt>
                <c:pt idx="27">
                  <c:v>47</c:v>
                </c:pt>
                <c:pt idx="28">
                  <c:v>48</c:v>
                </c:pt>
                <c:pt idx="29">
                  <c:v>49</c:v>
                </c:pt>
                <c:pt idx="30">
                  <c:v>50</c:v>
                </c:pt>
                <c:pt idx="31">
                  <c:v>51</c:v>
                </c:pt>
                <c:pt idx="32">
                  <c:v>52</c:v>
                </c:pt>
                <c:pt idx="33">
                  <c:v>53</c:v>
                </c:pt>
                <c:pt idx="34">
                  <c:v>54</c:v>
                </c:pt>
                <c:pt idx="35">
                  <c:v>55</c:v>
                </c:pt>
                <c:pt idx="36">
                  <c:v>56</c:v>
                </c:pt>
                <c:pt idx="37">
                  <c:v>57</c:v>
                </c:pt>
                <c:pt idx="38">
                  <c:v>58</c:v>
                </c:pt>
                <c:pt idx="39">
                  <c:v>59</c:v>
                </c:pt>
                <c:pt idx="40">
                  <c:v>60</c:v>
                </c:pt>
                <c:pt idx="41">
                  <c:v>61</c:v>
                </c:pt>
                <c:pt idx="42">
                  <c:v>62</c:v>
                </c:pt>
                <c:pt idx="43">
                  <c:v>63</c:v>
                </c:pt>
                <c:pt idx="44">
                  <c:v>64</c:v>
                </c:pt>
                <c:pt idx="45">
                  <c:v>65</c:v>
                </c:pt>
                <c:pt idx="46">
                  <c:v>66</c:v>
                </c:pt>
                <c:pt idx="47">
                  <c:v>67</c:v>
                </c:pt>
                <c:pt idx="48">
                  <c:v>68</c:v>
                </c:pt>
                <c:pt idx="49">
                  <c:v>69</c:v>
                </c:pt>
                <c:pt idx="50">
                  <c:v>70</c:v>
                </c:pt>
                <c:pt idx="51">
                  <c:v>71</c:v>
                </c:pt>
                <c:pt idx="52">
                  <c:v>72</c:v>
                </c:pt>
                <c:pt idx="53">
                  <c:v>73</c:v>
                </c:pt>
                <c:pt idx="54">
                  <c:v>74</c:v>
                </c:pt>
                <c:pt idx="55">
                  <c:v>75</c:v>
                </c:pt>
                <c:pt idx="56">
                  <c:v>76</c:v>
                </c:pt>
                <c:pt idx="57">
                  <c:v>77</c:v>
                </c:pt>
                <c:pt idx="58">
                  <c:v>78</c:v>
                </c:pt>
                <c:pt idx="59">
                  <c:v>79</c:v>
                </c:pt>
                <c:pt idx="60">
                  <c:v>80</c:v>
                </c:pt>
              </c:numCache>
            </c:numRef>
          </c:cat>
          <c:val>
            <c:numRef>
              <c:f>DataSeries!$CG$6:$CG$66</c:f>
              <c:numCache>
                <c:formatCode>0%</c:formatCode>
                <c:ptCount val="61"/>
                <c:pt idx="0">
                  <c:v>0.13968540261898854</c:v>
                </c:pt>
                <c:pt idx="1">
                  <c:v>0.15718152169551461</c:v>
                </c:pt>
                <c:pt idx="2">
                  <c:v>0.17796617691588093</c:v>
                </c:pt>
                <c:pt idx="3">
                  <c:v>0.20326751525421807</c:v>
                </c:pt>
                <c:pt idx="4">
                  <c:v>0.23357887072667058</c:v>
                </c:pt>
                <c:pt idx="5">
                  <c:v>0.27219340056513053</c:v>
                </c:pt>
                <c:pt idx="6">
                  <c:v>0.32460418112257955</c:v>
                </c:pt>
                <c:pt idx="7">
                  <c:v>0.38976170152400264</c:v>
                </c:pt>
                <c:pt idx="8">
                  <c:v>0.46159223133566529</c:v>
                </c:pt>
                <c:pt idx="9">
                  <c:v>0.53754620853506996</c:v>
                </c:pt>
                <c:pt idx="10">
                  <c:v>0.61168563819376498</c:v>
                </c:pt>
                <c:pt idx="11">
                  <c:v>0.67858823945154412</c:v>
                </c:pt>
                <c:pt idx="12">
                  <c:v>0.73878691652227424</c:v>
                </c:pt>
                <c:pt idx="13">
                  <c:v>0.79165268959245438</c:v>
                </c:pt>
                <c:pt idx="14">
                  <c:v>0.83894990446146911</c:v>
                </c:pt>
                <c:pt idx="15">
                  <c:v>0.88215127153064921</c:v>
                </c:pt>
                <c:pt idx="16">
                  <c:v>0.92155785270739121</c:v>
                </c:pt>
                <c:pt idx="17">
                  <c:v>0.95755311093240691</c:v>
                </c:pt>
                <c:pt idx="18">
                  <c:v>0.99091304282530523</c:v>
                </c:pt>
                <c:pt idx="19">
                  <c:v>1.0223023015957644</c:v>
                </c:pt>
                <c:pt idx="20">
                  <c:v>1.052159581236503</c:v>
                </c:pt>
                <c:pt idx="21">
                  <c:v>1.0832887603906016</c:v>
                </c:pt>
                <c:pt idx="22">
                  <c:v>1.11541008176072</c:v>
                </c:pt>
                <c:pt idx="23">
                  <c:v>1.1478862303921999</c:v>
                </c:pt>
                <c:pt idx="24">
                  <c:v>1.1793586519304147</c:v>
                </c:pt>
                <c:pt idx="25">
                  <c:v>1.2069446433744391</c:v>
                </c:pt>
                <c:pt idx="26">
                  <c:v>1.2287903976994501</c:v>
                </c:pt>
                <c:pt idx="27">
                  <c:v>1.2480605546606245</c:v>
                </c:pt>
                <c:pt idx="28">
                  <c:v>1.2689354053754061</c:v>
                </c:pt>
                <c:pt idx="29">
                  <c:v>1.290230112800421</c:v>
                </c:pt>
                <c:pt idx="30">
                  <c:v>1.3131315707998694</c:v>
                </c:pt>
                <c:pt idx="31">
                  <c:v>1.3419998450686113</c:v>
                </c:pt>
                <c:pt idx="32">
                  <c:v>1.3736519534736815</c:v>
                </c:pt>
                <c:pt idx="33">
                  <c:v>1.4051107342379232</c:v>
                </c:pt>
                <c:pt idx="34">
                  <c:v>1.438023817601217</c:v>
                </c:pt>
                <c:pt idx="35">
                  <c:v>1.4689182565763594</c:v>
                </c:pt>
                <c:pt idx="36">
                  <c:v>1.4920614281721938</c:v>
                </c:pt>
                <c:pt idx="37">
                  <c:v>1.5061580127997625</c:v>
                </c:pt>
                <c:pt idx="38">
                  <c:v>1.5099823629991558</c:v>
                </c:pt>
                <c:pt idx="39">
                  <c:v>1.5034592991738926</c:v>
                </c:pt>
                <c:pt idx="40">
                  <c:v>1.4901993041776362</c:v>
                </c:pt>
                <c:pt idx="41">
                  <c:v>1.4711893369814875</c:v>
                </c:pt>
                <c:pt idx="42">
                  <c:v>1.4440231142997701</c:v>
                </c:pt>
                <c:pt idx="43">
                  <c:v>1.4108218030816297</c:v>
                </c:pt>
                <c:pt idx="44">
                  <c:v>1.3798840547948943</c:v>
                </c:pt>
                <c:pt idx="45">
                  <c:v>1.3506614305950702</c:v>
                </c:pt>
                <c:pt idx="46">
                  <c:v>1.324168741941437</c:v>
                </c:pt>
                <c:pt idx="47">
                  <c:v>1.3024660873872349</c:v>
                </c:pt>
                <c:pt idx="48">
                  <c:v>1.284571541198301</c:v>
                </c:pt>
                <c:pt idx="49">
                  <c:v>1.2706220191376603</c:v>
                </c:pt>
                <c:pt idx="50">
                  <c:v>1.260362593075119</c:v>
                </c:pt>
                <c:pt idx="51">
                  <c:v>1.2553154825809683</c:v>
                </c:pt>
                <c:pt idx="52">
                  <c:v>1.2546492430395138</c:v>
                </c:pt>
                <c:pt idx="53">
                  <c:v>1.2602744765017424</c:v>
                </c:pt>
                <c:pt idx="54">
                  <c:v>1.2663561532407814</c:v>
                </c:pt>
                <c:pt idx="55">
                  <c:v>1.265977226805421</c:v>
                </c:pt>
                <c:pt idx="56">
                  <c:v>1.2615425442776795</c:v>
                </c:pt>
                <c:pt idx="57">
                  <c:v>1.261002005758743</c:v>
                </c:pt>
                <c:pt idx="58">
                  <c:v>1.2617171658819262</c:v>
                </c:pt>
                <c:pt idx="59">
                  <c:v>1.2615482372196971</c:v>
                </c:pt>
                <c:pt idx="60">
                  <c:v>1.2623113846221357</c:v>
                </c:pt>
              </c:numCache>
            </c:numRef>
          </c:val>
          <c:smooth val="0"/>
          <c:extLst xmlns:c16r2="http://schemas.microsoft.com/office/drawing/2015/06/chart">
            <c:ext xmlns:c16="http://schemas.microsoft.com/office/drawing/2014/chart" uri="{C3380CC4-5D6E-409C-BE32-E72D297353CC}">
              <c16:uniqueId val="{00000002-7233-421E-8CF7-DD8531F3AFE4}"/>
            </c:ext>
          </c:extLst>
        </c:ser>
        <c:dLbls>
          <c:showLegendKey val="0"/>
          <c:showVal val="0"/>
          <c:showCatName val="0"/>
          <c:showSerName val="0"/>
          <c:showPercent val="0"/>
          <c:showBubbleSize val="0"/>
        </c:dLbls>
        <c:marker val="1"/>
        <c:smooth val="0"/>
        <c:axId val="-928132384"/>
        <c:axId val="-928140000"/>
      </c:lineChart>
      <c:catAx>
        <c:axId val="-928132384"/>
        <c:scaling>
          <c:orientation val="minMax"/>
        </c:scaling>
        <c:delete val="0"/>
        <c:axPos val="b"/>
        <c:majorGridlines>
          <c:spPr>
            <a:ln w="12700">
              <a:solidFill>
                <a:srgbClr val="000000"/>
              </a:solidFill>
              <a:prstDash val="sysDash"/>
            </a:ln>
          </c:spPr>
        </c:majorGridlines>
        <c:numFmt formatCode="#,##0" sourceLinked="0"/>
        <c:majorTickMark val="out"/>
        <c:minorTickMark val="none"/>
        <c:tickLblPos val="nextTo"/>
        <c:spPr>
          <a:ln w="3175">
            <a:solidFill>
              <a:srgbClr val="000000"/>
            </a:solidFill>
            <a:prstDash val="solid"/>
          </a:ln>
        </c:spPr>
        <c:txPr>
          <a:bodyPr rot="0" vert="horz"/>
          <a:lstStyle/>
          <a:p>
            <a:pPr>
              <a:defRPr sz="1425" b="0" i="0" u="none" strike="noStrike" baseline="0">
                <a:solidFill>
                  <a:srgbClr val="000000"/>
                </a:solidFill>
                <a:latin typeface="Arial"/>
                <a:ea typeface="Arial"/>
                <a:cs typeface="Arial"/>
              </a:defRPr>
            </a:pPr>
            <a:endParaRPr lang="fr-FR"/>
          </a:p>
        </c:txPr>
        <c:crossAx val="-928140000"/>
        <c:crossesAt val="0"/>
        <c:auto val="0"/>
        <c:lblAlgn val="ctr"/>
        <c:lblOffset val="10"/>
        <c:tickLblSkip val="5"/>
        <c:tickMarkSkip val="5"/>
        <c:noMultiLvlLbl val="0"/>
      </c:catAx>
      <c:valAx>
        <c:axId val="-928140000"/>
        <c:scaling>
          <c:orientation val="minMax"/>
          <c:max val="1.8"/>
          <c:min val="0"/>
        </c:scaling>
        <c:delete val="0"/>
        <c:axPos val="l"/>
        <c:majorGridlines>
          <c:spPr>
            <a:ln w="12700">
              <a:solidFill>
                <a:srgbClr val="000000"/>
              </a:solidFill>
              <a:prstDash val="sysDash"/>
            </a:ln>
          </c:spPr>
        </c:majorGridlines>
        <c:title>
          <c:tx>
            <c:rich>
              <a:bodyPr/>
              <a:lstStyle/>
              <a:p>
                <a:pPr>
                  <a:defRPr sz="1200" b="0" i="0" u="none" strike="noStrike" baseline="0">
                    <a:solidFill>
                      <a:srgbClr val="000000"/>
                    </a:solidFill>
                    <a:latin typeface="Arial"/>
                    <a:ea typeface="Arial"/>
                    <a:cs typeface="Arial"/>
                  </a:defRPr>
                </a:pPr>
                <a:r>
                  <a:rPr lang="fr-FR" sz="1200" baseline="0"/>
                  <a:t>Avrage wealth age (% average wealth 20+)</a:t>
                </a:r>
              </a:p>
            </c:rich>
          </c:tx>
          <c:layout>
            <c:manualLayout>
              <c:xMode val="edge"/>
              <c:yMode val="edge"/>
              <c:x val="1.5282370953630799E-2"/>
              <c:y val="0.16969408384762799"/>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a:ea typeface="Arial"/>
                <a:cs typeface="Arial"/>
              </a:defRPr>
            </a:pPr>
            <a:endParaRPr lang="fr-FR"/>
          </a:p>
        </c:txPr>
        <c:crossAx val="-928132384"/>
        <c:crossesAt val="1"/>
        <c:crossBetween val="midCat"/>
        <c:majorUnit val="0.1"/>
        <c:minorUnit val="2.2000000000000101E-3"/>
      </c:valAx>
      <c:spPr>
        <a:solidFill>
          <a:srgbClr val="FFFFFF"/>
        </a:solidFill>
        <a:ln w="3175">
          <a:solidFill>
            <a:srgbClr val="000000"/>
          </a:solidFill>
          <a:prstDash val="solid"/>
        </a:ln>
      </c:spPr>
    </c:plotArea>
    <c:legend>
      <c:legendPos val="r"/>
      <c:layout>
        <c:manualLayout>
          <c:xMode val="edge"/>
          <c:yMode val="edge"/>
          <c:x val="0.68584630307499195"/>
          <c:y val="0.46394152458584997"/>
          <c:w val="0.13274826850657001"/>
          <c:h val="0.30294564297349003"/>
        </c:manualLayout>
      </c:layout>
      <c:overlay val="0"/>
      <c:spPr>
        <a:solidFill>
          <a:srgbClr val="FFFFFF"/>
        </a:solidFill>
        <a:ln w="3175">
          <a:solidFill>
            <a:srgbClr val="000000"/>
          </a:solidFill>
          <a:prstDash val="solid"/>
        </a:ln>
      </c:spPr>
      <c:txPr>
        <a:bodyPr/>
        <a:lstStyle/>
        <a:p>
          <a:pPr>
            <a:defRPr sz="1180" b="0" i="0" u="none" strike="noStrike" baseline="0">
              <a:solidFill>
                <a:srgbClr val="000000"/>
              </a:solidFill>
              <a:latin typeface="Arial"/>
              <a:ea typeface="Arial"/>
              <a:cs typeface="Arial"/>
            </a:defRPr>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600" b="1" i="0" u="none" strike="noStrike" baseline="0">
                <a:solidFill>
                  <a:srgbClr val="000000"/>
                </a:solidFill>
                <a:latin typeface="Arial"/>
                <a:ea typeface="Arial"/>
                <a:cs typeface="Arial"/>
              </a:defRPr>
            </a:pPr>
            <a:r>
              <a:rPr lang="fr-FR" sz="1600" baseline="0"/>
              <a:t>Figure 6. Wealth concentration by age group, France 1970-2012 </a:t>
            </a:r>
            <a:endParaRPr lang="fr-FR" sz="1200" b="0" baseline="0"/>
          </a:p>
        </c:rich>
      </c:tx>
      <c:layout>
        <c:manualLayout>
          <c:xMode val="edge"/>
          <c:yMode val="edge"/>
          <c:x val="0.20596432552954294"/>
          <c:y val="2.2583559168925021E-3"/>
        </c:manualLayout>
      </c:layout>
      <c:overlay val="0"/>
      <c:spPr>
        <a:noFill/>
        <a:ln w="25400">
          <a:noFill/>
        </a:ln>
      </c:spPr>
    </c:title>
    <c:autoTitleDeleted val="0"/>
    <c:plotArea>
      <c:layout>
        <c:manualLayout>
          <c:layoutTarget val="inner"/>
          <c:xMode val="edge"/>
          <c:yMode val="edge"/>
          <c:x val="9.9264499337248402E-2"/>
          <c:y val="4.9876946276024438E-2"/>
          <c:w val="0.87710302934541207"/>
          <c:h val="0.84968845357744904"/>
        </c:manualLayout>
      </c:layout>
      <c:lineChart>
        <c:grouping val="standard"/>
        <c:varyColors val="0"/>
        <c:ser>
          <c:idx val="0"/>
          <c:order val="0"/>
          <c:tx>
            <c:v>Top 10% (all ages)</c:v>
          </c:tx>
          <c:spPr>
            <a:ln w="63500">
              <a:solidFill>
                <a:schemeClr val="accent1"/>
              </a:solidFill>
              <a:prstDash val="solid"/>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DataSeries!$G$176:$G$218</c:f>
              <c:numCache>
                <c:formatCode>0%</c:formatCode>
                <c:ptCount val="43"/>
                <c:pt idx="0">
                  <c:v>0.5816490650177002</c:v>
                </c:pt>
                <c:pt idx="1">
                  <c:v>0.57295185327529907</c:v>
                </c:pt>
                <c:pt idx="2">
                  <c:v>0.5710442066192627</c:v>
                </c:pt>
                <c:pt idx="3">
                  <c:v>0.56873625516891479</c:v>
                </c:pt>
                <c:pt idx="4">
                  <c:v>0.557384192943573</c:v>
                </c:pt>
                <c:pt idx="5">
                  <c:v>0.54928940534591675</c:v>
                </c:pt>
                <c:pt idx="6">
                  <c:v>0.54128360748291016</c:v>
                </c:pt>
                <c:pt idx="7">
                  <c:v>0.53241473436355591</c:v>
                </c:pt>
                <c:pt idx="8">
                  <c:v>0.52465575933456421</c:v>
                </c:pt>
                <c:pt idx="9">
                  <c:v>0.51912575960159302</c:v>
                </c:pt>
                <c:pt idx="10">
                  <c:v>0.51645779609680176</c:v>
                </c:pt>
                <c:pt idx="11">
                  <c:v>0.50909054279327393</c:v>
                </c:pt>
                <c:pt idx="12">
                  <c:v>0.50245386362075806</c:v>
                </c:pt>
                <c:pt idx="13">
                  <c:v>0.50010192394256592</c:v>
                </c:pt>
                <c:pt idx="14">
                  <c:v>0.49975359439849854</c:v>
                </c:pt>
                <c:pt idx="15">
                  <c:v>0.50137150287628174</c:v>
                </c:pt>
                <c:pt idx="16">
                  <c:v>0.50565809011459351</c:v>
                </c:pt>
                <c:pt idx="17">
                  <c:v>0.50498861074447632</c:v>
                </c:pt>
                <c:pt idx="18">
                  <c:v>0.50490063428878784</c:v>
                </c:pt>
                <c:pt idx="19">
                  <c:v>0.50755840539932251</c:v>
                </c:pt>
                <c:pt idx="20">
                  <c:v>0.50271713733673096</c:v>
                </c:pt>
                <c:pt idx="21">
                  <c:v>0.50654244422912598</c:v>
                </c:pt>
                <c:pt idx="22">
                  <c:v>0.51005303859710693</c:v>
                </c:pt>
                <c:pt idx="23">
                  <c:v>0.51213210821151733</c:v>
                </c:pt>
                <c:pt idx="24">
                  <c:v>0.5119936466217041</c:v>
                </c:pt>
                <c:pt idx="25">
                  <c:v>0.51116645336151123</c:v>
                </c:pt>
                <c:pt idx="26">
                  <c:v>0.5400693416595459</c:v>
                </c:pt>
                <c:pt idx="27">
                  <c:v>0.55238479375839233</c:v>
                </c:pt>
                <c:pt idx="28">
                  <c:v>0.56328427791595459</c:v>
                </c:pt>
                <c:pt idx="29">
                  <c:v>0.56875860691070557</c:v>
                </c:pt>
                <c:pt idx="30">
                  <c:v>0.57056254148483276</c:v>
                </c:pt>
                <c:pt idx="31">
                  <c:v>0.56108272075653076</c:v>
                </c:pt>
                <c:pt idx="32">
                  <c:v>0.54605692625045776</c:v>
                </c:pt>
                <c:pt idx="33">
                  <c:v>0.53840893507003784</c:v>
                </c:pt>
                <c:pt idx="34">
                  <c:v>0.52969914674758911</c:v>
                </c:pt>
                <c:pt idx="35">
                  <c:v>0.52372819185256958</c:v>
                </c:pt>
                <c:pt idx="36">
                  <c:v>0.52814656496047974</c:v>
                </c:pt>
                <c:pt idx="37">
                  <c:v>0.53588825464248657</c:v>
                </c:pt>
                <c:pt idx="38">
                  <c:v>0.53203439712524414</c:v>
                </c:pt>
                <c:pt idx="39">
                  <c:v>0.54052591323852539</c:v>
                </c:pt>
                <c:pt idx="40">
                  <c:v>0.55913639068603516</c:v>
                </c:pt>
                <c:pt idx="41">
                  <c:v>0.55074179172515869</c:v>
                </c:pt>
                <c:pt idx="42">
                  <c:v>0.54512137174606323</c:v>
                </c:pt>
              </c:numCache>
            </c:numRef>
          </c:val>
          <c:smooth val="1"/>
          <c:extLst xmlns:c16r2="http://schemas.microsoft.com/office/drawing/2015/06/chart">
            <c:ext xmlns:c16="http://schemas.microsoft.com/office/drawing/2014/chart" uri="{C3380CC4-5D6E-409C-BE32-E72D297353CC}">
              <c16:uniqueId val="{00000000-79EE-49B7-995B-C39709D6739C}"/>
            </c:ext>
          </c:extLst>
        </c:ser>
        <c:ser>
          <c:idx val="1"/>
          <c:order val="1"/>
          <c:tx>
            <c:v>Middle 40% (all ages)</c:v>
          </c:tx>
          <c:spPr>
            <a:ln w="63500">
              <a:solidFill>
                <a:schemeClr val="accent2"/>
              </a:solidFill>
            </a:ln>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DataSeries!$F$176:$F$218</c:f>
              <c:numCache>
                <c:formatCode>0%</c:formatCode>
                <c:ptCount val="43"/>
                <c:pt idx="0">
                  <c:v>0.34987175464630127</c:v>
                </c:pt>
                <c:pt idx="1">
                  <c:v>0.35545629262924194</c:v>
                </c:pt>
                <c:pt idx="2">
                  <c:v>0.355682373046875</c:v>
                </c:pt>
                <c:pt idx="3">
                  <c:v>0.35723128914833069</c:v>
                </c:pt>
                <c:pt idx="4">
                  <c:v>0.36787649989128113</c:v>
                </c:pt>
                <c:pt idx="5">
                  <c:v>0.37501487135887146</c:v>
                </c:pt>
                <c:pt idx="6">
                  <c:v>0.37993830442428589</c:v>
                </c:pt>
                <c:pt idx="7">
                  <c:v>0.38548219203948975</c:v>
                </c:pt>
                <c:pt idx="8">
                  <c:v>0.39197266101837158</c:v>
                </c:pt>
                <c:pt idx="9">
                  <c:v>0.39700406789779663</c:v>
                </c:pt>
                <c:pt idx="10">
                  <c:v>0.40013140439987183</c:v>
                </c:pt>
                <c:pt idx="11">
                  <c:v>0.40610593557357788</c:v>
                </c:pt>
                <c:pt idx="12">
                  <c:v>0.4100455641746521</c:v>
                </c:pt>
                <c:pt idx="13">
                  <c:v>0.41085955500602722</c:v>
                </c:pt>
                <c:pt idx="14">
                  <c:v>0.41042736172676086</c:v>
                </c:pt>
                <c:pt idx="15">
                  <c:v>0.40675032138824463</c:v>
                </c:pt>
                <c:pt idx="16">
                  <c:v>0.40138813853263855</c:v>
                </c:pt>
                <c:pt idx="17">
                  <c:v>0.40000712871551514</c:v>
                </c:pt>
                <c:pt idx="18">
                  <c:v>0.39855340123176575</c:v>
                </c:pt>
                <c:pt idx="19">
                  <c:v>0.40037807822227478</c:v>
                </c:pt>
                <c:pt idx="20">
                  <c:v>0.40795505046844482</c:v>
                </c:pt>
                <c:pt idx="21">
                  <c:v>0.40622317790985107</c:v>
                </c:pt>
                <c:pt idx="22">
                  <c:v>0.41195932030677795</c:v>
                </c:pt>
                <c:pt idx="23">
                  <c:v>0.40941768884658813</c:v>
                </c:pt>
                <c:pt idx="24">
                  <c:v>0.41045403480529785</c:v>
                </c:pt>
                <c:pt idx="25">
                  <c:v>0.4090002179145813</c:v>
                </c:pt>
                <c:pt idx="26">
                  <c:v>0.38432687520980835</c:v>
                </c:pt>
                <c:pt idx="27">
                  <c:v>0.37503516674041748</c:v>
                </c:pt>
                <c:pt idx="28">
                  <c:v>0.36664283275604248</c:v>
                </c:pt>
                <c:pt idx="29">
                  <c:v>0.36129724979400635</c:v>
                </c:pt>
                <c:pt idx="30">
                  <c:v>0.36040800809860229</c:v>
                </c:pt>
                <c:pt idx="31">
                  <c:v>0.36786538362503052</c:v>
                </c:pt>
                <c:pt idx="32">
                  <c:v>0.38012635707855225</c:v>
                </c:pt>
                <c:pt idx="33">
                  <c:v>0.38822484016418457</c:v>
                </c:pt>
                <c:pt idx="34">
                  <c:v>0.3952813446521759</c:v>
                </c:pt>
                <c:pt idx="35">
                  <c:v>0.40069496631622314</c:v>
                </c:pt>
                <c:pt idx="36">
                  <c:v>0.39879781007766724</c:v>
                </c:pt>
                <c:pt idx="37">
                  <c:v>0.39351153373718262</c:v>
                </c:pt>
                <c:pt idx="38">
                  <c:v>0.39850747585296631</c:v>
                </c:pt>
                <c:pt idx="39">
                  <c:v>0.39463713765144348</c:v>
                </c:pt>
                <c:pt idx="40">
                  <c:v>0.38476946949958801</c:v>
                </c:pt>
                <c:pt idx="41">
                  <c:v>0.38828161358833313</c:v>
                </c:pt>
                <c:pt idx="42">
                  <c:v>0.3909527063369751</c:v>
                </c:pt>
              </c:numCache>
            </c:numRef>
          </c:val>
          <c:smooth val="0"/>
          <c:extLst xmlns:c16r2="http://schemas.microsoft.com/office/drawing/2015/06/chart">
            <c:ext xmlns:c16="http://schemas.microsoft.com/office/drawing/2014/chart" uri="{C3380CC4-5D6E-409C-BE32-E72D297353CC}">
              <c16:uniqueId val="{00000001-79EE-49B7-995B-C39709D6739C}"/>
            </c:ext>
          </c:extLst>
        </c:ser>
        <c:ser>
          <c:idx val="2"/>
          <c:order val="2"/>
          <c:tx>
            <c:v>Bottom 50% (all ages)</c:v>
          </c:tx>
          <c:spPr>
            <a:ln w="63500"/>
          </c:spPr>
          <c:marker>
            <c:symbol val="none"/>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DataSeries!$E$176:$E$218</c:f>
              <c:numCache>
                <c:formatCode>0%</c:formatCode>
                <c:ptCount val="43"/>
                <c:pt idx="0">
                  <c:v>6.8479195237159729E-2</c:v>
                </c:pt>
                <c:pt idx="1">
                  <c:v>7.1591839194297791E-2</c:v>
                </c:pt>
                <c:pt idx="2">
                  <c:v>7.3273450136184692E-2</c:v>
                </c:pt>
                <c:pt idx="3">
                  <c:v>7.4032455682754517E-2</c:v>
                </c:pt>
                <c:pt idx="4">
                  <c:v>7.4739322066307068E-2</c:v>
                </c:pt>
                <c:pt idx="5">
                  <c:v>7.5695693492889404E-2</c:v>
                </c:pt>
                <c:pt idx="6">
                  <c:v>7.8778117895126343E-2</c:v>
                </c:pt>
                <c:pt idx="7">
                  <c:v>8.2103103399276733E-2</c:v>
                </c:pt>
                <c:pt idx="8">
                  <c:v>8.3371587097644806E-2</c:v>
                </c:pt>
                <c:pt idx="9">
                  <c:v>8.3870209753513336E-2</c:v>
                </c:pt>
                <c:pt idx="10">
                  <c:v>8.3410792052745819E-2</c:v>
                </c:pt>
                <c:pt idx="11">
                  <c:v>8.4803491830825806E-2</c:v>
                </c:pt>
                <c:pt idx="12">
                  <c:v>8.7500564754009247E-2</c:v>
                </c:pt>
                <c:pt idx="13">
                  <c:v>8.9038558304309845E-2</c:v>
                </c:pt>
                <c:pt idx="14">
                  <c:v>8.9819058775901794E-2</c:v>
                </c:pt>
                <c:pt idx="15">
                  <c:v>9.1878205537796021E-2</c:v>
                </c:pt>
                <c:pt idx="16">
                  <c:v>9.2953778803348541E-2</c:v>
                </c:pt>
                <c:pt idx="17">
                  <c:v>9.5004238188266754E-2</c:v>
                </c:pt>
                <c:pt idx="18">
                  <c:v>9.6545927226543427E-2</c:v>
                </c:pt>
                <c:pt idx="19">
                  <c:v>9.2063546180725098E-2</c:v>
                </c:pt>
                <c:pt idx="20">
                  <c:v>8.9327804744243622E-2</c:v>
                </c:pt>
                <c:pt idx="21">
                  <c:v>8.7234377861022949E-2</c:v>
                </c:pt>
                <c:pt idx="22">
                  <c:v>7.7987611293792725E-2</c:v>
                </c:pt>
                <c:pt idx="23">
                  <c:v>7.845018059015274E-2</c:v>
                </c:pt>
                <c:pt idx="24">
                  <c:v>7.7552296221256256E-2</c:v>
                </c:pt>
                <c:pt idx="25">
                  <c:v>7.9833336174488068E-2</c:v>
                </c:pt>
                <c:pt idx="26">
                  <c:v>7.5603790581226349E-2</c:v>
                </c:pt>
                <c:pt idx="27">
                  <c:v>7.2580054402351379E-2</c:v>
                </c:pt>
                <c:pt idx="28">
                  <c:v>7.0072904229164124E-2</c:v>
                </c:pt>
                <c:pt idx="29">
                  <c:v>6.9944128394126892E-2</c:v>
                </c:pt>
                <c:pt idx="30">
                  <c:v>6.9029435515403748E-2</c:v>
                </c:pt>
                <c:pt idx="31">
                  <c:v>7.1051888167858124E-2</c:v>
                </c:pt>
                <c:pt idx="32">
                  <c:v>7.3816739022731781E-2</c:v>
                </c:pt>
                <c:pt idx="33">
                  <c:v>7.3366202414035797E-2</c:v>
                </c:pt>
                <c:pt idx="34">
                  <c:v>7.5019508600234985E-2</c:v>
                </c:pt>
                <c:pt idx="35">
                  <c:v>7.5576841831207275E-2</c:v>
                </c:pt>
                <c:pt idx="36">
                  <c:v>7.3055624961853027E-2</c:v>
                </c:pt>
                <c:pt idx="37">
                  <c:v>7.0600211620330811E-2</c:v>
                </c:pt>
                <c:pt idx="38">
                  <c:v>6.9458134472370148E-2</c:v>
                </c:pt>
                <c:pt idx="39">
                  <c:v>6.4836941659450531E-2</c:v>
                </c:pt>
                <c:pt idx="40">
                  <c:v>5.6094113737344742E-2</c:v>
                </c:pt>
                <c:pt idx="41">
                  <c:v>6.0976587235927582E-2</c:v>
                </c:pt>
                <c:pt idx="42">
                  <c:v>6.3925936818122864E-2</c:v>
                </c:pt>
              </c:numCache>
            </c:numRef>
          </c:val>
          <c:smooth val="0"/>
          <c:extLst xmlns:c16r2="http://schemas.microsoft.com/office/drawing/2015/06/chart">
            <c:ext xmlns:c16="http://schemas.microsoft.com/office/drawing/2014/chart" uri="{C3380CC4-5D6E-409C-BE32-E72D297353CC}">
              <c16:uniqueId val="{00000002-79EE-49B7-995B-C39709D6739C}"/>
            </c:ext>
          </c:extLst>
        </c:ser>
        <c:ser>
          <c:idx val="3"/>
          <c:order val="3"/>
          <c:tx>
            <c:v>Top 10% (20-39-yr)</c:v>
          </c:tx>
          <c:spPr>
            <a:ln>
              <a:solidFill>
                <a:schemeClr val="accent1"/>
              </a:solidFill>
            </a:ln>
          </c:spPr>
          <c:marker>
            <c:symbol val="triangle"/>
            <c:size val="7"/>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DataSeries!$AE$176:$AE$218</c:f>
              <c:numCache>
                <c:formatCode>0%</c:formatCode>
                <c:ptCount val="43"/>
                <c:pt idx="0">
                  <c:v>0.64994043111801147</c:v>
                </c:pt>
                <c:pt idx="5">
                  <c:v>0.63361829519271851</c:v>
                </c:pt>
                <c:pt idx="9">
                  <c:v>0.60751748085021973</c:v>
                </c:pt>
                <c:pt idx="14">
                  <c:v>0.57991617918014526</c:v>
                </c:pt>
                <c:pt idx="18">
                  <c:v>0.56350225210189819</c:v>
                </c:pt>
                <c:pt idx="20">
                  <c:v>0.58367621898651123</c:v>
                </c:pt>
                <c:pt idx="21">
                  <c:v>0.6042519211769104</c:v>
                </c:pt>
                <c:pt idx="22">
                  <c:v>0.62029826641082764</c:v>
                </c:pt>
                <c:pt idx="23">
                  <c:v>0.60920578241348267</c:v>
                </c:pt>
                <c:pt idx="24">
                  <c:v>0.62126380205154419</c:v>
                </c:pt>
                <c:pt idx="25">
                  <c:v>0.62264537811279297</c:v>
                </c:pt>
                <c:pt idx="26">
                  <c:v>0.64889144897460938</c:v>
                </c:pt>
                <c:pt idx="27">
                  <c:v>0.66744083166122437</c:v>
                </c:pt>
                <c:pt idx="28">
                  <c:v>0.67596811056137085</c:v>
                </c:pt>
                <c:pt idx="29">
                  <c:v>0.67891830205917358</c:v>
                </c:pt>
                <c:pt idx="30">
                  <c:v>0.68359142541885376</c:v>
                </c:pt>
                <c:pt idx="31">
                  <c:v>0.67308086156845093</c:v>
                </c:pt>
                <c:pt idx="32">
                  <c:v>0.65296089649200439</c:v>
                </c:pt>
                <c:pt idx="33">
                  <c:v>0.63835734128952026</c:v>
                </c:pt>
                <c:pt idx="34">
                  <c:v>0.62141460180282593</c:v>
                </c:pt>
                <c:pt idx="35">
                  <c:v>0.60462218523025513</c:v>
                </c:pt>
                <c:pt idx="36">
                  <c:v>0.61054688692092896</c:v>
                </c:pt>
                <c:pt idx="37">
                  <c:v>0.61043339967727661</c:v>
                </c:pt>
                <c:pt idx="38">
                  <c:v>0.60674673318862915</c:v>
                </c:pt>
                <c:pt idx="39">
                  <c:v>0.621204674243927</c:v>
                </c:pt>
                <c:pt idx="40">
                  <c:v>0.64472866058349609</c:v>
                </c:pt>
                <c:pt idx="41">
                  <c:v>0.62629240751266479</c:v>
                </c:pt>
                <c:pt idx="42">
                  <c:v>0.62168240547180176</c:v>
                </c:pt>
              </c:numCache>
            </c:numRef>
          </c:val>
          <c:smooth val="0"/>
          <c:extLst xmlns:c16r2="http://schemas.microsoft.com/office/drawing/2015/06/chart">
            <c:ext xmlns:c16="http://schemas.microsoft.com/office/drawing/2014/chart" uri="{C3380CC4-5D6E-409C-BE32-E72D297353CC}">
              <c16:uniqueId val="{00000003-79EE-49B7-995B-C39709D6739C}"/>
            </c:ext>
          </c:extLst>
        </c:ser>
        <c:ser>
          <c:idx val="7"/>
          <c:order val="4"/>
          <c:tx>
            <c:v>Middle 40% (20-39-yr)</c:v>
          </c:tx>
          <c:spPr>
            <a:ln>
              <a:solidFill>
                <a:schemeClr val="accent2"/>
              </a:solidFill>
            </a:ln>
          </c:spPr>
          <c:marker>
            <c:symbol val="triang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DataSeries!$AD$176:$AD$218</c:f>
              <c:numCache>
                <c:formatCode>0%</c:formatCode>
                <c:ptCount val="43"/>
                <c:pt idx="0">
                  <c:v>0.28967461884463747</c:v>
                </c:pt>
                <c:pt idx="5">
                  <c:v>0.30143080348056106</c:v>
                </c:pt>
                <c:pt idx="9">
                  <c:v>0.32915162378574669</c:v>
                </c:pt>
                <c:pt idx="14">
                  <c:v>0.3515418048360871</c:v>
                </c:pt>
                <c:pt idx="18">
                  <c:v>0.36259888063201645</c:v>
                </c:pt>
                <c:pt idx="20">
                  <c:v>0.34896367301936965</c:v>
                </c:pt>
                <c:pt idx="21">
                  <c:v>0.33193116442784454</c:v>
                </c:pt>
                <c:pt idx="22">
                  <c:v>0.32307504267268261</c:v>
                </c:pt>
                <c:pt idx="23">
                  <c:v>0.32953512869867058</c:v>
                </c:pt>
                <c:pt idx="24">
                  <c:v>0.320733450033862</c:v>
                </c:pt>
                <c:pt idx="25">
                  <c:v>0.31953183663379903</c:v>
                </c:pt>
                <c:pt idx="26">
                  <c:v>0.29584726573194498</c:v>
                </c:pt>
                <c:pt idx="27">
                  <c:v>0.27903009107633903</c:v>
                </c:pt>
                <c:pt idx="28">
                  <c:v>0.26919568092434798</c:v>
                </c:pt>
                <c:pt idx="29">
                  <c:v>0.26854015428250499</c:v>
                </c:pt>
                <c:pt idx="30">
                  <c:v>0.26921130107735097</c:v>
                </c:pt>
                <c:pt idx="31">
                  <c:v>0.28003421269017198</c:v>
                </c:pt>
                <c:pt idx="32">
                  <c:v>0.29970930571825399</c:v>
                </c:pt>
                <c:pt idx="33">
                  <c:v>0.31446655592268402</c:v>
                </c:pt>
                <c:pt idx="34">
                  <c:v>0.33650816862281302</c:v>
                </c:pt>
                <c:pt idx="35">
                  <c:v>0.354357093964074</c:v>
                </c:pt>
                <c:pt idx="36">
                  <c:v>0.351281826338804</c:v>
                </c:pt>
                <c:pt idx="37">
                  <c:v>0.352077508762973</c:v>
                </c:pt>
                <c:pt idx="38">
                  <c:v>0.353300632005288</c:v>
                </c:pt>
                <c:pt idx="39">
                  <c:v>0.33739194213469897</c:v>
                </c:pt>
                <c:pt idx="40">
                  <c:v>0.31885206571855401</c:v>
                </c:pt>
                <c:pt idx="41">
                  <c:v>0.33630541578889001</c:v>
                </c:pt>
                <c:pt idx="42">
                  <c:v>0.34068189412225203</c:v>
                </c:pt>
              </c:numCache>
            </c:numRef>
          </c:val>
          <c:smooth val="0"/>
          <c:extLst xmlns:c16r2="http://schemas.microsoft.com/office/drawing/2015/06/chart">
            <c:ext xmlns:c16="http://schemas.microsoft.com/office/drawing/2014/chart" uri="{C3380CC4-5D6E-409C-BE32-E72D297353CC}">
              <c16:uniqueId val="{00000004-79EE-49B7-995B-C39709D6739C}"/>
            </c:ext>
          </c:extLst>
        </c:ser>
        <c:ser>
          <c:idx val="9"/>
          <c:order val="5"/>
          <c:tx>
            <c:v>Bottom 50% (20-39-yr)</c:v>
          </c:tx>
          <c:spPr>
            <a:ln>
              <a:solidFill>
                <a:schemeClr val="accent3">
                  <a:shade val="76000"/>
                  <a:shade val="95000"/>
                  <a:satMod val="105000"/>
                </a:schemeClr>
              </a:solidFill>
            </a:ln>
          </c:spPr>
          <c:marker>
            <c:symbol val="triang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DataSeries!$AC$176:$AC$218</c:f>
              <c:numCache>
                <c:formatCode>0%</c:formatCode>
                <c:ptCount val="43"/>
                <c:pt idx="0">
                  <c:v>6.0384958271286315E-2</c:v>
                </c:pt>
                <c:pt idx="5">
                  <c:v>6.4950857543955423E-2</c:v>
                </c:pt>
                <c:pt idx="9">
                  <c:v>6.3330863663295628E-2</c:v>
                </c:pt>
                <c:pt idx="14">
                  <c:v>6.8541954255058796E-2</c:v>
                </c:pt>
                <c:pt idx="18">
                  <c:v>7.3898893356159789E-2</c:v>
                </c:pt>
                <c:pt idx="20">
                  <c:v>6.7360138055558225E-2</c:v>
                </c:pt>
                <c:pt idx="21">
                  <c:v>6.3816922732434292E-2</c:v>
                </c:pt>
                <c:pt idx="22">
                  <c:v>5.6626741106306479E-2</c:v>
                </c:pt>
                <c:pt idx="23">
                  <c:v>6.1259110148386198E-2</c:v>
                </c:pt>
                <c:pt idx="24">
                  <c:v>5.8002737058068209E-2</c:v>
                </c:pt>
                <c:pt idx="25">
                  <c:v>5.7822788098003404E-2</c:v>
                </c:pt>
                <c:pt idx="26">
                  <c:v>5.5261319326091081E-2</c:v>
                </c:pt>
                <c:pt idx="27">
                  <c:v>5.3529040714507349E-2</c:v>
                </c:pt>
                <c:pt idx="28">
                  <c:v>5.4836231754749859E-2</c:v>
                </c:pt>
                <c:pt idx="29">
                  <c:v>5.2541517359639606E-2</c:v>
                </c:pt>
                <c:pt idx="30">
                  <c:v>4.7197294063175889E-2</c:v>
                </c:pt>
                <c:pt idx="31">
                  <c:v>4.6884910540940718E-2</c:v>
                </c:pt>
                <c:pt idx="32">
                  <c:v>4.7329821841952072E-2</c:v>
                </c:pt>
                <c:pt idx="33">
                  <c:v>4.7176052753358066E-2</c:v>
                </c:pt>
                <c:pt idx="34">
                  <c:v>4.207723100630844E-2</c:v>
                </c:pt>
                <c:pt idx="35">
                  <c:v>4.1020732098927759E-2</c:v>
                </c:pt>
                <c:pt idx="36">
                  <c:v>3.8171340402011082E-2</c:v>
                </c:pt>
                <c:pt idx="37">
                  <c:v>3.7489084536536439E-2</c:v>
                </c:pt>
                <c:pt idx="38">
                  <c:v>3.995271569420638E-2</c:v>
                </c:pt>
                <c:pt idx="39">
                  <c:v>4.1403415417539433E-2</c:v>
                </c:pt>
                <c:pt idx="40">
                  <c:v>3.6419247789699905E-2</c:v>
                </c:pt>
                <c:pt idx="41">
                  <c:v>3.7402214224639102E-2</c:v>
                </c:pt>
                <c:pt idx="42">
                  <c:v>3.7635699434779422E-2</c:v>
                </c:pt>
              </c:numCache>
            </c:numRef>
          </c:val>
          <c:smooth val="0"/>
          <c:extLst xmlns:c16r2="http://schemas.microsoft.com/office/drawing/2015/06/chart">
            <c:ext xmlns:c16="http://schemas.microsoft.com/office/drawing/2014/chart" uri="{C3380CC4-5D6E-409C-BE32-E72D297353CC}">
              <c16:uniqueId val="{00000005-79EE-49B7-995B-C39709D6739C}"/>
            </c:ext>
          </c:extLst>
        </c:ser>
        <c:ser>
          <c:idx val="4"/>
          <c:order val="6"/>
          <c:tx>
            <c:v>Top 10% (40-59-yr)</c:v>
          </c:tx>
          <c:spPr>
            <a:ln>
              <a:solidFill>
                <a:schemeClr val="accent1"/>
              </a:solidFill>
            </a:ln>
          </c:spPr>
          <c:marker>
            <c:symbol val="square"/>
            <c:size val="6"/>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DataSeries!$AH$176:$AH$218</c:f>
              <c:numCache>
                <c:formatCode>0%</c:formatCode>
                <c:ptCount val="43"/>
                <c:pt idx="0">
                  <c:v>0.53514003753662109</c:v>
                </c:pt>
                <c:pt idx="5">
                  <c:v>0.50773996114730835</c:v>
                </c:pt>
                <c:pt idx="9">
                  <c:v>0.46944347023963928</c:v>
                </c:pt>
                <c:pt idx="14">
                  <c:v>0.44807854294776917</c:v>
                </c:pt>
                <c:pt idx="18">
                  <c:v>0.46251127123832703</c:v>
                </c:pt>
                <c:pt idx="20">
                  <c:v>0.45767173171043396</c:v>
                </c:pt>
                <c:pt idx="21">
                  <c:v>0.46487626433372498</c:v>
                </c:pt>
                <c:pt idx="22">
                  <c:v>0.46184945106506348</c:v>
                </c:pt>
                <c:pt idx="23">
                  <c:v>0.47749760746955872</c:v>
                </c:pt>
                <c:pt idx="24">
                  <c:v>0.47510761022567749</c:v>
                </c:pt>
                <c:pt idx="25">
                  <c:v>0.47989350557327271</c:v>
                </c:pt>
                <c:pt idx="26">
                  <c:v>0.51390171051025391</c:v>
                </c:pt>
                <c:pt idx="27">
                  <c:v>0.53045475482940674</c:v>
                </c:pt>
                <c:pt idx="28">
                  <c:v>0.54558932781219482</c:v>
                </c:pt>
                <c:pt idx="29">
                  <c:v>0.55225670337677002</c:v>
                </c:pt>
                <c:pt idx="30">
                  <c:v>0.55601227283477783</c:v>
                </c:pt>
                <c:pt idx="31">
                  <c:v>0.54555827379226685</c:v>
                </c:pt>
                <c:pt idx="32">
                  <c:v>0.53169232606887817</c:v>
                </c:pt>
                <c:pt idx="33">
                  <c:v>0.52428710460662842</c:v>
                </c:pt>
                <c:pt idx="34">
                  <c:v>0.51273298263549805</c:v>
                </c:pt>
                <c:pt idx="35">
                  <c:v>0.50499725341796875</c:v>
                </c:pt>
                <c:pt idx="36">
                  <c:v>0.50691133737564087</c:v>
                </c:pt>
                <c:pt idx="37">
                  <c:v>0.51524060964584351</c:v>
                </c:pt>
                <c:pt idx="38">
                  <c:v>0.50932800769805908</c:v>
                </c:pt>
                <c:pt idx="39">
                  <c:v>0.51346719264984131</c:v>
                </c:pt>
                <c:pt idx="40">
                  <c:v>0.53550833463668823</c:v>
                </c:pt>
                <c:pt idx="41">
                  <c:v>0.52691704034805298</c:v>
                </c:pt>
                <c:pt idx="42">
                  <c:v>0.52242189645767212</c:v>
                </c:pt>
              </c:numCache>
            </c:numRef>
          </c:val>
          <c:smooth val="0"/>
          <c:extLst xmlns:c16r2="http://schemas.microsoft.com/office/drawing/2015/06/chart">
            <c:ext xmlns:c16="http://schemas.microsoft.com/office/drawing/2014/chart" uri="{C3380CC4-5D6E-409C-BE32-E72D297353CC}">
              <c16:uniqueId val="{00000006-79EE-49B7-995B-C39709D6739C}"/>
            </c:ext>
          </c:extLst>
        </c:ser>
        <c:ser>
          <c:idx val="8"/>
          <c:order val="7"/>
          <c:tx>
            <c:v>Midle 40% (40-59-yr)</c:v>
          </c:tx>
          <c:spPr>
            <a:ln>
              <a:solidFill>
                <a:schemeClr val="accent2"/>
              </a:solidFill>
            </a:ln>
          </c:spPr>
          <c:marker>
            <c:symbol val="square"/>
            <c:size val="6"/>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DataSeries!$AG$176:$AG$218</c:f>
              <c:numCache>
                <c:formatCode>0%</c:formatCode>
                <c:ptCount val="43"/>
                <c:pt idx="0">
                  <c:v>0.36678932356742422</c:v>
                </c:pt>
                <c:pt idx="5">
                  <c:v>0.37536327714782508</c:v>
                </c:pt>
                <c:pt idx="9">
                  <c:v>0.39764379316499587</c:v>
                </c:pt>
                <c:pt idx="14">
                  <c:v>0.40340580259559861</c:v>
                </c:pt>
                <c:pt idx="18">
                  <c:v>0.38585914745413052</c:v>
                </c:pt>
                <c:pt idx="20">
                  <c:v>0.39334639582976733</c:v>
                </c:pt>
                <c:pt idx="21">
                  <c:v>0.38449968817959679</c:v>
                </c:pt>
                <c:pt idx="22">
                  <c:v>0.40414836787904485</c:v>
                </c:pt>
                <c:pt idx="23">
                  <c:v>0.38908909333788466</c:v>
                </c:pt>
                <c:pt idx="24">
                  <c:v>0.38887155447965799</c:v>
                </c:pt>
                <c:pt idx="25">
                  <c:v>0.38490318676103302</c:v>
                </c:pt>
                <c:pt idx="26">
                  <c:v>0.35819241386796302</c:v>
                </c:pt>
                <c:pt idx="27">
                  <c:v>0.34777101785745002</c:v>
                </c:pt>
                <c:pt idx="28">
                  <c:v>0.33604212480615903</c:v>
                </c:pt>
                <c:pt idx="29">
                  <c:v>0.32976422802211303</c:v>
                </c:pt>
                <c:pt idx="30">
                  <c:v>0.325144541322757</c:v>
                </c:pt>
                <c:pt idx="31">
                  <c:v>0.33270701249811402</c:v>
                </c:pt>
                <c:pt idx="32">
                  <c:v>0.34136651081301</c:v>
                </c:pt>
                <c:pt idx="33">
                  <c:v>0.34826742999625598</c:v>
                </c:pt>
                <c:pt idx="34">
                  <c:v>0.35696669673456699</c:v>
                </c:pt>
                <c:pt idx="35">
                  <c:v>0.36298593249349997</c:v>
                </c:pt>
                <c:pt idx="36">
                  <c:v>0.36479536292770398</c:v>
                </c:pt>
                <c:pt idx="37">
                  <c:v>0.36139641262451699</c:v>
                </c:pt>
                <c:pt idx="38">
                  <c:v>0.36881354546942502</c:v>
                </c:pt>
                <c:pt idx="39">
                  <c:v>0.37084242659802302</c:v>
                </c:pt>
                <c:pt idx="40">
                  <c:v>0.36336674211127301</c:v>
                </c:pt>
                <c:pt idx="41">
                  <c:v>0.368891935759254</c:v>
                </c:pt>
                <c:pt idx="42">
                  <c:v>0.37103119906271498</c:v>
                </c:pt>
              </c:numCache>
            </c:numRef>
          </c:val>
          <c:smooth val="0"/>
          <c:extLst xmlns:c16r2="http://schemas.microsoft.com/office/drawing/2015/06/chart">
            <c:ext xmlns:c16="http://schemas.microsoft.com/office/drawing/2014/chart" uri="{C3380CC4-5D6E-409C-BE32-E72D297353CC}">
              <c16:uniqueId val="{00000007-79EE-49B7-995B-C39709D6739C}"/>
            </c:ext>
          </c:extLst>
        </c:ser>
        <c:ser>
          <c:idx val="10"/>
          <c:order val="8"/>
          <c:tx>
            <c:v>Bottom 50% (40-59-yr)</c:v>
          </c:tx>
          <c:spPr>
            <a:ln>
              <a:solidFill>
                <a:schemeClr val="accent3">
                  <a:shade val="76000"/>
                  <a:shade val="95000"/>
                  <a:satMod val="105000"/>
                </a:schemeClr>
              </a:solidFill>
            </a:ln>
          </c:spPr>
          <c:marker>
            <c:symbol val="square"/>
            <c:size val="5"/>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DataSeries!$AF$176:$AF$218</c:f>
              <c:numCache>
                <c:formatCode>0%</c:formatCode>
                <c:ptCount val="43"/>
                <c:pt idx="0">
                  <c:v>9.8070661734905931E-2</c:v>
                </c:pt>
                <c:pt idx="5">
                  <c:v>0.11689680429603626</c:v>
                </c:pt>
                <c:pt idx="9">
                  <c:v>0.13291272661618403</c:v>
                </c:pt>
                <c:pt idx="14">
                  <c:v>0.14851560469446123</c:v>
                </c:pt>
                <c:pt idx="18">
                  <c:v>0.1516295586681258</c:v>
                </c:pt>
                <c:pt idx="20">
                  <c:v>0.14898189006110407</c:v>
                </c:pt>
                <c:pt idx="21">
                  <c:v>0.15062410464202236</c:v>
                </c:pt>
                <c:pt idx="22">
                  <c:v>0.13400214254304774</c:v>
                </c:pt>
                <c:pt idx="23">
                  <c:v>0.13341331398451767</c:v>
                </c:pt>
                <c:pt idx="24">
                  <c:v>0.13602080144927281</c:v>
                </c:pt>
                <c:pt idx="25">
                  <c:v>0.13520336207378794</c:v>
                </c:pt>
                <c:pt idx="26">
                  <c:v>0.12790591696209147</c:v>
                </c:pt>
                <c:pt idx="27">
                  <c:v>0.12177422526239444</c:v>
                </c:pt>
                <c:pt idx="28">
                  <c:v>0.11836855628510294</c:v>
                </c:pt>
                <c:pt idx="29">
                  <c:v>0.11797908126038595</c:v>
                </c:pt>
                <c:pt idx="30">
                  <c:v>0.11884319706567913</c:v>
                </c:pt>
                <c:pt idx="31">
                  <c:v>0.12173468358990684</c:v>
                </c:pt>
                <c:pt idx="32">
                  <c:v>0.12694116212190282</c:v>
                </c:pt>
                <c:pt idx="33">
                  <c:v>0.12744540412838906</c:v>
                </c:pt>
                <c:pt idx="34">
                  <c:v>0.13030032791072976</c:v>
                </c:pt>
                <c:pt idx="35">
                  <c:v>0.13201678891410931</c:v>
                </c:pt>
                <c:pt idx="36">
                  <c:v>0.12829330272724815</c:v>
                </c:pt>
                <c:pt idx="37">
                  <c:v>0.12336295056473195</c:v>
                </c:pt>
                <c:pt idx="38">
                  <c:v>0.12185847189454588</c:v>
                </c:pt>
                <c:pt idx="39">
                  <c:v>0.11569043118803735</c:v>
                </c:pt>
                <c:pt idx="40">
                  <c:v>0.10112493043210077</c:v>
                </c:pt>
                <c:pt idx="41">
                  <c:v>0.10419105937810386</c:v>
                </c:pt>
                <c:pt idx="42">
                  <c:v>0.1065468940272916</c:v>
                </c:pt>
              </c:numCache>
            </c:numRef>
          </c:val>
          <c:smooth val="0"/>
          <c:extLst xmlns:c16r2="http://schemas.microsoft.com/office/drawing/2015/06/chart">
            <c:ext xmlns:c16="http://schemas.microsoft.com/office/drawing/2014/chart" uri="{C3380CC4-5D6E-409C-BE32-E72D297353CC}">
              <c16:uniqueId val="{00000008-79EE-49B7-995B-C39709D6739C}"/>
            </c:ext>
          </c:extLst>
        </c:ser>
        <c:ser>
          <c:idx val="5"/>
          <c:order val="9"/>
          <c:tx>
            <c:v>Top 10% (60-yr+)</c:v>
          </c:tx>
          <c:spPr>
            <a:ln>
              <a:solidFill>
                <a:schemeClr val="accent1"/>
              </a:solidFill>
            </a:ln>
          </c:spPr>
          <c:marker>
            <c:spPr>
              <a:solidFill>
                <a:schemeClr val="accent1"/>
              </a:solidFill>
              <a:ln>
                <a:solidFill>
                  <a:schemeClr val="accent1"/>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DataSeries!$AK$176:$AK$218</c:f>
              <c:numCache>
                <c:formatCode>0%</c:formatCode>
                <c:ptCount val="43"/>
                <c:pt idx="0">
                  <c:v>0.55741983652114868</c:v>
                </c:pt>
                <c:pt idx="5">
                  <c:v>0.50394618511199951</c:v>
                </c:pt>
                <c:pt idx="9">
                  <c:v>0.47648453712463379</c:v>
                </c:pt>
                <c:pt idx="14">
                  <c:v>0.4490492045879364</c:v>
                </c:pt>
                <c:pt idx="18">
                  <c:v>0.44061332941055298</c:v>
                </c:pt>
                <c:pt idx="20">
                  <c:v>0.43031436204910278</c:v>
                </c:pt>
                <c:pt idx="21">
                  <c:v>0.42719259858131409</c:v>
                </c:pt>
                <c:pt idx="22">
                  <c:v>0.44325214624404907</c:v>
                </c:pt>
                <c:pt idx="23">
                  <c:v>0.43194431066513062</c:v>
                </c:pt>
                <c:pt idx="24">
                  <c:v>0.42392081022262573</c:v>
                </c:pt>
                <c:pt idx="25">
                  <c:v>0.41907346248626709</c:v>
                </c:pt>
                <c:pt idx="26">
                  <c:v>0.4473508894443512</c:v>
                </c:pt>
                <c:pt idx="27">
                  <c:v>0.45605009794235229</c:v>
                </c:pt>
                <c:pt idx="28">
                  <c:v>0.46502137184143066</c:v>
                </c:pt>
                <c:pt idx="29">
                  <c:v>0.47080650925636292</c:v>
                </c:pt>
                <c:pt idx="30">
                  <c:v>0.46904394030570984</c:v>
                </c:pt>
                <c:pt idx="31">
                  <c:v>0.4645780622959137</c:v>
                </c:pt>
                <c:pt idx="32">
                  <c:v>0.44997218251228333</c:v>
                </c:pt>
                <c:pt idx="33">
                  <c:v>0.44662025570869446</c:v>
                </c:pt>
                <c:pt idx="34">
                  <c:v>0.44283553957939148</c:v>
                </c:pt>
                <c:pt idx="35">
                  <c:v>0.44563597440719604</c:v>
                </c:pt>
                <c:pt idx="36">
                  <c:v>0.4556218683719635</c:v>
                </c:pt>
                <c:pt idx="37">
                  <c:v>0.46771901845932007</c:v>
                </c:pt>
                <c:pt idx="38">
                  <c:v>0.46661537885665894</c:v>
                </c:pt>
                <c:pt idx="39">
                  <c:v>0.47730550169944763</c:v>
                </c:pt>
                <c:pt idx="40">
                  <c:v>0.49244990944862366</c:v>
                </c:pt>
                <c:pt idx="41">
                  <c:v>0.49431666731834412</c:v>
                </c:pt>
                <c:pt idx="42">
                  <c:v>0.4890282154083252</c:v>
                </c:pt>
              </c:numCache>
            </c:numRef>
          </c:val>
          <c:smooth val="0"/>
          <c:extLst xmlns:c16r2="http://schemas.microsoft.com/office/drawing/2015/06/chart">
            <c:ext xmlns:c16="http://schemas.microsoft.com/office/drawing/2014/chart" uri="{C3380CC4-5D6E-409C-BE32-E72D297353CC}">
              <c16:uniqueId val="{00000009-79EE-49B7-995B-C39709D6739C}"/>
            </c:ext>
          </c:extLst>
        </c:ser>
        <c:ser>
          <c:idx val="6"/>
          <c:order val="10"/>
          <c:tx>
            <c:v>Middle 40% (60-yr+)</c:v>
          </c:tx>
          <c:spPr>
            <a:ln>
              <a:solidFill>
                <a:schemeClr val="accent2"/>
              </a:solidFill>
            </a:ln>
          </c:spPr>
          <c:marker>
            <c:symbol val="circle"/>
            <c:size val="7"/>
            <c:spPr>
              <a:solidFill>
                <a:schemeClr val="accent2"/>
              </a:solidFill>
              <a:ln>
                <a:solidFill>
                  <a:schemeClr val="accent2"/>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DataSeries!$AJ$176:$AJ$218</c:f>
              <c:numCache>
                <c:formatCode>0%</c:formatCode>
                <c:ptCount val="43"/>
                <c:pt idx="0">
                  <c:v>0.33623801601060455</c:v>
                </c:pt>
                <c:pt idx="5">
                  <c:v>0.37456978034196103</c:v>
                </c:pt>
                <c:pt idx="9">
                  <c:v>0.39542044847033853</c:v>
                </c:pt>
                <c:pt idx="14">
                  <c:v>0.41435613832750712</c:v>
                </c:pt>
                <c:pt idx="18">
                  <c:v>0.40601214335252894</c:v>
                </c:pt>
                <c:pt idx="20">
                  <c:v>0.4084323541028908</c:v>
                </c:pt>
                <c:pt idx="21">
                  <c:v>0.40437972394257643</c:v>
                </c:pt>
                <c:pt idx="22">
                  <c:v>0.41759134928066027</c:v>
                </c:pt>
                <c:pt idx="23">
                  <c:v>0.41987387135918791</c:v>
                </c:pt>
                <c:pt idx="24">
                  <c:v>0.42126361154867897</c:v>
                </c:pt>
                <c:pt idx="25">
                  <c:v>0.42271876888126197</c:v>
                </c:pt>
                <c:pt idx="26">
                  <c:v>0.40078403990743999</c:v>
                </c:pt>
                <c:pt idx="27">
                  <c:v>0.39310064446045201</c:v>
                </c:pt>
                <c:pt idx="28">
                  <c:v>0.387268636629511</c:v>
                </c:pt>
                <c:pt idx="29">
                  <c:v>0.38175269671849499</c:v>
                </c:pt>
                <c:pt idx="30">
                  <c:v>0.383181559279064</c:v>
                </c:pt>
                <c:pt idx="31">
                  <c:v>0.38820259909252203</c:v>
                </c:pt>
                <c:pt idx="32">
                  <c:v>0.39937950092560298</c:v>
                </c:pt>
                <c:pt idx="33">
                  <c:v>0.403323311053574</c:v>
                </c:pt>
                <c:pt idx="34">
                  <c:v>0.40862096795872799</c:v>
                </c:pt>
                <c:pt idx="35">
                  <c:v>0.40855632302522499</c:v>
                </c:pt>
                <c:pt idx="36">
                  <c:v>0.402298253682289</c:v>
                </c:pt>
                <c:pt idx="37">
                  <c:v>0.393868575597626</c:v>
                </c:pt>
                <c:pt idx="38">
                  <c:v>0.39337283245329902</c:v>
                </c:pt>
                <c:pt idx="39">
                  <c:v>0.38768644572706701</c:v>
                </c:pt>
                <c:pt idx="40">
                  <c:v>0.381960906869037</c:v>
                </c:pt>
                <c:pt idx="41">
                  <c:v>0.37938670464591101</c:v>
                </c:pt>
                <c:pt idx="42">
                  <c:v>0.38384986043910402</c:v>
                </c:pt>
              </c:numCache>
            </c:numRef>
          </c:val>
          <c:smooth val="0"/>
          <c:extLst xmlns:c16r2="http://schemas.microsoft.com/office/drawing/2015/06/chart">
            <c:ext xmlns:c16="http://schemas.microsoft.com/office/drawing/2014/chart" uri="{C3380CC4-5D6E-409C-BE32-E72D297353CC}">
              <c16:uniqueId val="{0000000A-79EE-49B7-995B-C39709D6739C}"/>
            </c:ext>
          </c:extLst>
        </c:ser>
        <c:ser>
          <c:idx val="11"/>
          <c:order val="11"/>
          <c:tx>
            <c:v>Bottom 50% (60-yr+)</c:v>
          </c:tx>
          <c:spPr>
            <a:ln>
              <a:solidFill>
                <a:schemeClr val="accent3">
                  <a:shade val="76000"/>
                  <a:shade val="95000"/>
                  <a:satMod val="105000"/>
                </a:schemeClr>
              </a:solidFill>
            </a:ln>
          </c:spPr>
          <c:marker>
            <c:symbol val="circle"/>
            <c:size val="7"/>
            <c:spPr>
              <a:solidFill>
                <a:schemeClr val="accent3"/>
              </a:solidFill>
              <a:ln>
                <a:solidFill>
                  <a:schemeClr val="accent3">
                    <a:shade val="76000"/>
                    <a:shade val="95000"/>
                    <a:satMod val="105000"/>
                  </a:schemeClr>
                </a:solidFill>
              </a:ln>
            </c:spPr>
          </c:marker>
          <c:cat>
            <c:numRef>
              <c:f>DataSeries!$A$176:$A$218</c:f>
              <c:numCache>
                <c:formatCode>General</c:formatCode>
                <c:ptCount val="43"/>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numCache>
            </c:numRef>
          </c:cat>
          <c:val>
            <c:numRef>
              <c:f>DataSeries!$AI$176:$AI$218</c:f>
              <c:numCache>
                <c:formatCode>0%</c:formatCode>
                <c:ptCount val="43"/>
                <c:pt idx="0">
                  <c:v>0.10634216063953603</c:v>
                </c:pt>
                <c:pt idx="5">
                  <c:v>0.12148407764959754</c:v>
                </c:pt>
                <c:pt idx="9">
                  <c:v>0.12809501952940405</c:v>
                </c:pt>
                <c:pt idx="14">
                  <c:v>0.13659466499381701</c:v>
                </c:pt>
                <c:pt idx="18">
                  <c:v>0.15337449317823285</c:v>
                </c:pt>
                <c:pt idx="20">
                  <c:v>0.16125330336753688</c:v>
                </c:pt>
                <c:pt idx="21">
                  <c:v>0.16842768710018746</c:v>
                </c:pt>
                <c:pt idx="22">
                  <c:v>0.13915647897539882</c:v>
                </c:pt>
                <c:pt idx="23">
                  <c:v>0.14818179589893563</c:v>
                </c:pt>
                <c:pt idx="24">
                  <c:v>0.15481559616982341</c:v>
                </c:pt>
                <c:pt idx="25">
                  <c:v>0.15820774892721406</c:v>
                </c:pt>
                <c:pt idx="26">
                  <c:v>0.15186509064778456</c:v>
                </c:pt>
                <c:pt idx="27">
                  <c:v>0.15084929935183064</c:v>
                </c:pt>
                <c:pt idx="28">
                  <c:v>0.14771000129130599</c:v>
                </c:pt>
                <c:pt idx="29">
                  <c:v>0.14744081822572228</c:v>
                </c:pt>
                <c:pt idx="30">
                  <c:v>0.14777450045164411</c:v>
                </c:pt>
                <c:pt idx="31">
                  <c:v>0.14721934638775419</c:v>
                </c:pt>
                <c:pt idx="32">
                  <c:v>0.15064834169084113</c:v>
                </c:pt>
                <c:pt idx="33">
                  <c:v>0.15005642612032877</c:v>
                </c:pt>
                <c:pt idx="34">
                  <c:v>0.14854345975521654</c:v>
                </c:pt>
                <c:pt idx="35">
                  <c:v>0.1458076955078477</c:v>
                </c:pt>
                <c:pt idx="36">
                  <c:v>0.14207984771651061</c:v>
                </c:pt>
                <c:pt idx="37">
                  <c:v>0.13841238256559241</c:v>
                </c:pt>
                <c:pt idx="38">
                  <c:v>0.14001178278917514</c:v>
                </c:pt>
                <c:pt idx="39">
                  <c:v>0.13500809001822361</c:v>
                </c:pt>
                <c:pt idx="40">
                  <c:v>0.12558918411432185</c:v>
                </c:pt>
                <c:pt idx="41">
                  <c:v>0.12629663260188356</c:v>
                </c:pt>
                <c:pt idx="42">
                  <c:v>0.12712192131401703</c:v>
                </c:pt>
              </c:numCache>
            </c:numRef>
          </c:val>
          <c:smooth val="0"/>
          <c:extLst xmlns:c16r2="http://schemas.microsoft.com/office/drawing/2015/06/chart">
            <c:ext xmlns:c16="http://schemas.microsoft.com/office/drawing/2014/chart" uri="{C3380CC4-5D6E-409C-BE32-E72D297353CC}">
              <c16:uniqueId val="{0000000B-79EE-49B7-995B-C39709D6739C}"/>
            </c:ext>
          </c:extLst>
        </c:ser>
        <c:dLbls>
          <c:showLegendKey val="0"/>
          <c:showVal val="0"/>
          <c:showCatName val="0"/>
          <c:showSerName val="0"/>
          <c:showPercent val="0"/>
          <c:showBubbleSize val="0"/>
        </c:dLbls>
        <c:smooth val="0"/>
        <c:axId val="-1185665232"/>
        <c:axId val="-1185662512"/>
      </c:lineChart>
      <c:catAx>
        <c:axId val="-1185665232"/>
        <c:scaling>
          <c:orientation val="minMax"/>
        </c:scaling>
        <c:delete val="0"/>
        <c:axPos val="b"/>
        <c:majorGridlines>
          <c:spPr>
            <a:ln w="3175">
              <a:solidFill>
                <a:srgbClr val="000000"/>
              </a:solidFill>
              <a:prstDash val="sysDash"/>
            </a:ln>
          </c:spPr>
        </c:majorGridlines>
        <c:numFmt formatCode="General"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185662512"/>
        <c:crossesAt val="0"/>
        <c:auto val="1"/>
        <c:lblAlgn val="ctr"/>
        <c:lblOffset val="100"/>
        <c:tickLblSkip val="5"/>
        <c:tickMarkSkip val="5"/>
        <c:noMultiLvlLbl val="0"/>
      </c:catAx>
      <c:valAx>
        <c:axId val="-1185662512"/>
        <c:scaling>
          <c:orientation val="minMax"/>
          <c:max val="1"/>
          <c:min val="0"/>
        </c:scaling>
        <c:delete val="0"/>
        <c:axPos val="l"/>
        <c:majorGridlines>
          <c:spPr>
            <a:ln w="3175">
              <a:solidFill>
                <a:srgbClr val="000000"/>
              </a:solidFill>
              <a:prstDash val="solid"/>
            </a:ln>
          </c:spPr>
        </c:majorGridlines>
        <c:title>
          <c:tx>
            <c:rich>
              <a:bodyPr rot="-5400000" vert="horz"/>
              <a:lstStyle/>
              <a:p>
                <a:pPr>
                  <a:defRPr/>
                </a:pPr>
                <a:r>
                  <a:rPr lang="fr-FR" sz="1400"/>
                  <a:t>Wealth</a:t>
                </a:r>
                <a:r>
                  <a:rPr lang="fr-FR" sz="1400" baseline="0"/>
                  <a:t> shares (% total wealth of each age group)</a:t>
                </a:r>
                <a:endParaRPr lang="fr-FR" sz="1400"/>
              </a:p>
            </c:rich>
          </c:tx>
          <c:overlay val="0"/>
        </c:title>
        <c:numFmt formatCode="0%" sourceLinked="0"/>
        <c:majorTickMark val="out"/>
        <c:minorTickMark val="none"/>
        <c:tickLblPos val="nextTo"/>
        <c:spPr>
          <a:ln w="3175">
            <a:solidFill>
              <a:srgbClr val="000000"/>
            </a:solidFill>
            <a:prstDash val="solid"/>
          </a:ln>
        </c:spPr>
        <c:txPr>
          <a:bodyPr rot="0" vert="horz"/>
          <a:lstStyle/>
          <a:p>
            <a:pPr>
              <a:defRPr sz="1600" b="0" i="0" u="none" strike="noStrike" baseline="0">
                <a:solidFill>
                  <a:srgbClr val="000000"/>
                </a:solidFill>
                <a:latin typeface="Arial"/>
                <a:ea typeface="Arial"/>
                <a:cs typeface="Arial"/>
              </a:defRPr>
            </a:pPr>
            <a:endParaRPr lang="fr-FR"/>
          </a:p>
        </c:txPr>
        <c:crossAx val="-1185665232"/>
        <c:crosses val="autoZero"/>
        <c:crossBetween val="midCat"/>
        <c:majorUnit val="0.1"/>
        <c:minorUnit val="1E-3"/>
      </c:valAx>
      <c:spPr>
        <a:solidFill>
          <a:srgbClr val="FFFFFF"/>
        </a:solidFill>
        <a:ln w="3175">
          <a:solidFill>
            <a:srgbClr val="000000"/>
          </a:solidFill>
          <a:prstDash val="solid"/>
        </a:ln>
      </c:spPr>
    </c:plotArea>
    <c:legend>
      <c:legendPos val="l"/>
      <c:layout>
        <c:manualLayout>
          <c:xMode val="edge"/>
          <c:yMode val="edge"/>
          <c:x val="0.14233106417717853"/>
          <c:y val="6.0611249813285535E-2"/>
          <c:w val="0.74033644519351471"/>
          <c:h val="0.16339791875609042"/>
        </c:manualLayout>
      </c:layout>
      <c:overlay val="1"/>
      <c:spPr>
        <a:solidFill>
          <a:schemeClr val="bg1"/>
        </a:solidFill>
        <a:ln>
          <a:solidFill>
            <a:schemeClr val="tx1"/>
          </a:solidFill>
        </a:ln>
      </c:spPr>
      <c:txPr>
        <a:bodyPr/>
        <a:lstStyle/>
        <a:p>
          <a:pPr>
            <a:defRPr sz="1200"/>
          </a:pPr>
          <a:endParaRPr lang="fr-FR"/>
        </a:p>
      </c:txPr>
    </c:legend>
    <c:plotVisOnly val="1"/>
    <c:dispBlanksAs val="span"/>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fr-FR"/>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7. Composition of aggregate personal</a:t>
            </a:r>
            <a:r>
              <a:rPr lang="fr-FR" sz="1600" baseline="0">
                <a:latin typeface="Arial"/>
                <a:cs typeface="Arial"/>
              </a:rPr>
              <a:t> </a:t>
            </a:r>
            <a:r>
              <a:rPr lang="fr-FR" sz="1600">
                <a:latin typeface="Arial"/>
                <a:cs typeface="Arial"/>
              </a:rPr>
              <a:t>wealth, France 1970-2014</a:t>
            </a:r>
          </a:p>
        </c:rich>
      </c:tx>
      <c:overlay val="0"/>
    </c:title>
    <c:autoTitleDeleted val="0"/>
    <c:plotArea>
      <c:layout>
        <c:manualLayout>
          <c:layoutTarget val="inner"/>
          <c:xMode val="edge"/>
          <c:yMode val="edge"/>
          <c:x val="0.08"/>
          <c:y val="8.8050314465408799E-2"/>
          <c:w val="0.89333333333333298"/>
          <c:h val="0.82704402515723197"/>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DataSeries!$AL$176:$AL$220</c:f>
              <c:numCache>
                <c:formatCode>0%</c:formatCode>
                <c:ptCount val="45"/>
                <c:pt idx="0">
                  <c:v>0.28881750381885168</c:v>
                </c:pt>
                <c:pt idx="1">
                  <c:v>0.29824525397639823</c:v>
                </c:pt>
                <c:pt idx="2">
                  <c:v>0.29742700729927007</c:v>
                </c:pt>
                <c:pt idx="3">
                  <c:v>0.30180744165141743</c:v>
                </c:pt>
                <c:pt idx="4">
                  <c:v>0.32884457379994159</c:v>
                </c:pt>
                <c:pt idx="5">
                  <c:v>0.34763546383827221</c:v>
                </c:pt>
                <c:pt idx="6">
                  <c:v>0.35645701290770881</c:v>
                </c:pt>
                <c:pt idx="7">
                  <c:v>0.36646061182437795</c:v>
                </c:pt>
                <c:pt idx="8">
                  <c:v>0.38728354893934852</c:v>
                </c:pt>
                <c:pt idx="9">
                  <c:v>0.40591623108313879</c:v>
                </c:pt>
                <c:pt idx="10">
                  <c:v>0.41533375353534491</c:v>
                </c:pt>
                <c:pt idx="11">
                  <c:v>0.42978227645957623</c:v>
                </c:pt>
                <c:pt idx="12">
                  <c:v>0.4355410070700288</c:v>
                </c:pt>
                <c:pt idx="13">
                  <c:v>0.43392992701204303</c:v>
                </c:pt>
                <c:pt idx="14">
                  <c:v>0.42910003545691272</c:v>
                </c:pt>
                <c:pt idx="15">
                  <c:v>0.42381413697744885</c:v>
                </c:pt>
                <c:pt idx="16">
                  <c:v>0.41806836082526971</c:v>
                </c:pt>
                <c:pt idx="17">
                  <c:v>0.42096206328700642</c:v>
                </c:pt>
                <c:pt idx="18">
                  <c:v>0.42329964897235284</c:v>
                </c:pt>
                <c:pt idx="19">
                  <c:v>0.41726529182835748</c:v>
                </c:pt>
                <c:pt idx="20">
                  <c:v>0.42277374682593266</c:v>
                </c:pt>
                <c:pt idx="21">
                  <c:v>0.42605373471111235</c:v>
                </c:pt>
                <c:pt idx="22">
                  <c:v>0.4163018283380483</c:v>
                </c:pt>
                <c:pt idx="23">
                  <c:v>0.39999897023166114</c:v>
                </c:pt>
                <c:pt idx="24">
                  <c:v>0.39507299989602063</c:v>
                </c:pt>
                <c:pt idx="25">
                  <c:v>0.3876035310820915</c:v>
                </c:pt>
                <c:pt idx="26">
                  <c:v>0.36880674593297263</c:v>
                </c:pt>
                <c:pt idx="27">
                  <c:v>0.35358563295826173</c:v>
                </c:pt>
                <c:pt idx="28">
                  <c:v>0.34570746359545412</c:v>
                </c:pt>
                <c:pt idx="29">
                  <c:v>0.34420511523270958</c:v>
                </c:pt>
                <c:pt idx="30">
                  <c:v>0.35035036285090337</c:v>
                </c:pt>
                <c:pt idx="31">
                  <c:v>0.36976724201932831</c:v>
                </c:pt>
                <c:pt idx="32">
                  <c:v>0.3975787761246658</c:v>
                </c:pt>
                <c:pt idx="33">
                  <c:v>0.42431599255336339</c:v>
                </c:pt>
                <c:pt idx="34">
                  <c:v>0.4518797486205825</c:v>
                </c:pt>
                <c:pt idx="35">
                  <c:v>0.47774357825215041</c:v>
                </c:pt>
                <c:pt idx="36">
                  <c:v>0.48899162915406802</c:v>
                </c:pt>
                <c:pt idx="37">
                  <c:v>0.49401736938695873</c:v>
                </c:pt>
                <c:pt idx="38">
                  <c:v>0.49961584203641968</c:v>
                </c:pt>
                <c:pt idx="39">
                  <c:v>0.49350939210561023</c:v>
                </c:pt>
                <c:pt idx="40">
                  <c:v>0.48885986846919482</c:v>
                </c:pt>
                <c:pt idx="41">
                  <c:v>0.49761540693255707</c:v>
                </c:pt>
                <c:pt idx="42">
                  <c:v>0.49989053904394209</c:v>
                </c:pt>
                <c:pt idx="43">
                  <c:v>0.49255920258119834</c:v>
                </c:pt>
                <c:pt idx="44">
                  <c:v>0.48314154198385467</c:v>
                </c:pt>
              </c:numCache>
            </c:numRef>
          </c:val>
          <c:extLst xmlns:c16r2="http://schemas.microsoft.com/office/drawing/2015/06/chart">
            <c:ext xmlns:c16="http://schemas.microsoft.com/office/drawing/2014/chart" uri="{C3380CC4-5D6E-409C-BE32-E72D297353CC}">
              <c16:uniqueId val="{00000000-16A8-4860-AA08-6B0A99973F5B}"/>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DataSeries!$AM$176:$AM$220</c:f>
              <c:numCache>
                <c:formatCode>0%</c:formatCode>
                <c:ptCount val="45"/>
                <c:pt idx="0">
                  <c:v>0.35865756132626481</c:v>
                </c:pt>
                <c:pt idx="1">
                  <c:v>0.35138019497178041</c:v>
                </c:pt>
                <c:pt idx="2">
                  <c:v>0.34689781021897809</c:v>
                </c:pt>
                <c:pt idx="3">
                  <c:v>0.33819705287489166</c:v>
                </c:pt>
                <c:pt idx="4">
                  <c:v>0.32919271957554069</c:v>
                </c:pt>
                <c:pt idx="5">
                  <c:v>0.32307119434000797</c:v>
                </c:pt>
                <c:pt idx="6">
                  <c:v>0.3160283000989661</c:v>
                </c:pt>
                <c:pt idx="7">
                  <c:v>0.3079354423652485</c:v>
                </c:pt>
                <c:pt idx="8">
                  <c:v>0.29328447810567565</c:v>
                </c:pt>
                <c:pt idx="9">
                  <c:v>0.28008242538412048</c:v>
                </c:pt>
                <c:pt idx="10">
                  <c:v>0.26942293582109017</c:v>
                </c:pt>
                <c:pt idx="11">
                  <c:v>0.25829265455392569</c:v>
                </c:pt>
                <c:pt idx="12">
                  <c:v>0.24891913968333751</c:v>
                </c:pt>
                <c:pt idx="13">
                  <c:v>0.24106261115570912</c:v>
                </c:pt>
                <c:pt idx="14">
                  <c:v>0.23074047433590814</c:v>
                </c:pt>
                <c:pt idx="15">
                  <c:v>0.21566994436445253</c:v>
                </c:pt>
                <c:pt idx="16">
                  <c:v>0.19777860302192607</c:v>
                </c:pt>
                <c:pt idx="17">
                  <c:v>0.18421137828398615</c:v>
                </c:pt>
                <c:pt idx="18">
                  <c:v>0.17062826097839562</c:v>
                </c:pt>
                <c:pt idx="19">
                  <c:v>0.15699994843509801</c:v>
                </c:pt>
                <c:pt idx="20">
                  <c:v>0.15326021257169972</c:v>
                </c:pt>
                <c:pt idx="21">
                  <c:v>0.14964796912885114</c:v>
                </c:pt>
                <c:pt idx="22">
                  <c:v>0.13993081226996956</c:v>
                </c:pt>
                <c:pt idx="23">
                  <c:v>0.13078752988631684</c:v>
                </c:pt>
                <c:pt idx="24">
                  <c:v>0.12620034264904723</c:v>
                </c:pt>
                <c:pt idx="25">
                  <c:v>0.12068147461718065</c:v>
                </c:pt>
                <c:pt idx="26">
                  <c:v>0.11305356802127356</c:v>
                </c:pt>
                <c:pt idx="27">
                  <c:v>0.10777119138117583</c:v>
                </c:pt>
                <c:pt idx="28">
                  <c:v>0.1045301277811643</c:v>
                </c:pt>
                <c:pt idx="29">
                  <c:v>0.10346186400934528</c:v>
                </c:pt>
                <c:pt idx="30">
                  <c:v>0.10463729108968965</c:v>
                </c:pt>
                <c:pt idx="31">
                  <c:v>0.10821861278405032</c:v>
                </c:pt>
                <c:pt idx="32">
                  <c:v>0.11178024231780229</c:v>
                </c:pt>
                <c:pt idx="33">
                  <c:v>0.11214208284105452</c:v>
                </c:pt>
                <c:pt idx="34">
                  <c:v>0.11073374247069978</c:v>
                </c:pt>
                <c:pt idx="35">
                  <c:v>0.10937475076565444</c:v>
                </c:pt>
                <c:pt idx="36">
                  <c:v>0.10605599139127397</c:v>
                </c:pt>
                <c:pt idx="37">
                  <c:v>0.10142886480040414</c:v>
                </c:pt>
                <c:pt idx="38">
                  <c:v>9.8157518951317191E-2</c:v>
                </c:pt>
                <c:pt idx="39">
                  <c:v>9.3696989430090902E-2</c:v>
                </c:pt>
                <c:pt idx="40">
                  <c:v>9.0090489122853362E-2</c:v>
                </c:pt>
                <c:pt idx="41">
                  <c:v>8.890988117423447E-2</c:v>
                </c:pt>
                <c:pt idx="42">
                  <c:v>8.5917633931746659E-2</c:v>
                </c:pt>
                <c:pt idx="43">
                  <c:v>8.1563580211807402E-2</c:v>
                </c:pt>
                <c:pt idx="44">
                  <c:v>7.8216629936064458E-2</c:v>
                </c:pt>
              </c:numCache>
            </c:numRef>
          </c:val>
          <c:extLst xmlns:c16r2="http://schemas.microsoft.com/office/drawing/2015/06/chart">
            <c:ext xmlns:c16="http://schemas.microsoft.com/office/drawing/2014/chart" uri="{C3380CC4-5D6E-409C-BE32-E72D297353CC}">
              <c16:uniqueId val="{00000001-16A8-4860-AA08-6B0A99973F5B}"/>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DataSeries!$AN$176:$AN$220</c:f>
              <c:numCache>
                <c:formatCode>0%</c:formatCode>
                <c:ptCount val="45"/>
                <c:pt idx="0">
                  <c:v>0.22095968558401191</c:v>
                </c:pt>
                <c:pt idx="1">
                  <c:v>0.21146188254857118</c:v>
                </c:pt>
                <c:pt idx="2">
                  <c:v>0.21123210879772086</c:v>
                </c:pt>
                <c:pt idx="3">
                  <c:v>0.2129066004607581</c:v>
                </c:pt>
                <c:pt idx="4">
                  <c:v>0.19545149819226038</c:v>
                </c:pt>
                <c:pt idx="5">
                  <c:v>0.18186922630771238</c:v>
                </c:pt>
                <c:pt idx="6">
                  <c:v>0.17620335760528116</c:v>
                </c:pt>
                <c:pt idx="7">
                  <c:v>0.17093390372224623</c:v>
                </c:pt>
                <c:pt idx="8">
                  <c:v>0.1699915193512857</c:v>
                </c:pt>
                <c:pt idx="9">
                  <c:v>0.17011094073153354</c:v>
                </c:pt>
                <c:pt idx="10">
                  <c:v>0.17439331358579876</c:v>
                </c:pt>
                <c:pt idx="11">
                  <c:v>0.17049395067269257</c:v>
                </c:pt>
                <c:pt idx="12">
                  <c:v>0.16839213880523829</c:v>
                </c:pt>
                <c:pt idx="13">
                  <c:v>0.17455337979506313</c:v>
                </c:pt>
                <c:pt idx="14">
                  <c:v>0.18822560744966271</c:v>
                </c:pt>
                <c:pt idx="15">
                  <c:v>0.20820908694818968</c:v>
                </c:pt>
                <c:pt idx="16">
                  <c:v>0.23578486732215703</c:v>
                </c:pt>
                <c:pt idx="17">
                  <c:v>0.24870184851434288</c:v>
                </c:pt>
                <c:pt idx="18">
                  <c:v>0.26269430270969396</c:v>
                </c:pt>
                <c:pt idx="19">
                  <c:v>0.29006318641582196</c:v>
                </c:pt>
                <c:pt idx="20">
                  <c:v>0.2931773958632467</c:v>
                </c:pt>
                <c:pt idx="21">
                  <c:v>0.29917254245020242</c:v>
                </c:pt>
                <c:pt idx="22">
                  <c:v>0.32303913231078207</c:v>
                </c:pt>
                <c:pt idx="23">
                  <c:v>0.34956366016258222</c:v>
                </c:pt>
                <c:pt idx="24">
                  <c:v>0.35785669583716812</c:v>
                </c:pt>
                <c:pt idx="25">
                  <c:v>0.36830102562274036</c:v>
                </c:pt>
                <c:pt idx="26">
                  <c:v>0.39597536794952704</c:v>
                </c:pt>
                <c:pt idx="27">
                  <c:v>0.4173610014911624</c:v>
                </c:pt>
                <c:pt idx="28">
                  <c:v>0.42961722648113654</c:v>
                </c:pt>
                <c:pt idx="29">
                  <c:v>0.43814078474273255</c:v>
                </c:pt>
                <c:pt idx="30">
                  <c:v>0.43926742384091333</c:v>
                </c:pt>
                <c:pt idx="31">
                  <c:v>0.42072203102876871</c:v>
                </c:pt>
                <c:pt idx="32">
                  <c:v>0.38931175210179603</c:v>
                </c:pt>
                <c:pt idx="33">
                  <c:v>0.36481269773778091</c:v>
                </c:pt>
                <c:pt idx="34">
                  <c:v>0.34509357627525838</c:v>
                </c:pt>
                <c:pt idx="35">
                  <c:v>0.32695552193527339</c:v>
                </c:pt>
                <c:pt idx="36">
                  <c:v>0.32404502160850845</c:v>
                </c:pt>
                <c:pt idx="37">
                  <c:v>0.32636435345216602</c:v>
                </c:pt>
                <c:pt idx="38">
                  <c:v>0.31906070475284326</c:v>
                </c:pt>
                <c:pt idx="39">
                  <c:v>0.32287780447134962</c:v>
                </c:pt>
                <c:pt idx="40">
                  <c:v>0.33201352020187891</c:v>
                </c:pt>
                <c:pt idx="41">
                  <c:v>0.32479312739355826</c:v>
                </c:pt>
                <c:pt idx="42">
                  <c:v>0.32300319613614692</c:v>
                </c:pt>
                <c:pt idx="43">
                  <c:v>0.3325736201114402</c:v>
                </c:pt>
                <c:pt idx="44">
                  <c:v>0.3441419526605411</c:v>
                </c:pt>
              </c:numCache>
            </c:numRef>
          </c:val>
          <c:extLst xmlns:c16r2="http://schemas.microsoft.com/office/drawing/2015/06/chart">
            <c:ext xmlns:c16="http://schemas.microsoft.com/office/drawing/2014/chart" uri="{C3380CC4-5D6E-409C-BE32-E72D297353CC}">
              <c16:uniqueId val="{00000002-16A8-4860-AA08-6B0A99973F5B}"/>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DataSeries!$AO$176:$AO$220</c:f>
              <c:numCache>
                <c:formatCode>0%</c:formatCode>
                <c:ptCount val="45"/>
                <c:pt idx="0">
                  <c:v>0.13156524927087176</c:v>
                </c:pt>
                <c:pt idx="1">
                  <c:v>0.13891266850325035</c:v>
                </c:pt>
                <c:pt idx="2">
                  <c:v>0.14444307368403098</c:v>
                </c:pt>
                <c:pt idx="3">
                  <c:v>0.14708890501293292</c:v>
                </c:pt>
                <c:pt idx="4">
                  <c:v>0.14651120843225751</c:v>
                </c:pt>
                <c:pt idx="5">
                  <c:v>0.14742411551400744</c:v>
                </c:pt>
                <c:pt idx="6">
                  <c:v>0.15131132938804381</c:v>
                </c:pt>
                <c:pt idx="7">
                  <c:v>0.15467004208812737</c:v>
                </c:pt>
                <c:pt idx="8">
                  <c:v>0.14944045360369024</c:v>
                </c:pt>
                <c:pt idx="9">
                  <c:v>0.14389040280120718</c:v>
                </c:pt>
                <c:pt idx="10">
                  <c:v>0.14084999705776632</c:v>
                </c:pt>
                <c:pt idx="11">
                  <c:v>0.14143111831380545</c:v>
                </c:pt>
                <c:pt idx="12">
                  <c:v>0.14714771444139546</c:v>
                </c:pt>
                <c:pt idx="13">
                  <c:v>0.15045408203718463</c:v>
                </c:pt>
                <c:pt idx="14">
                  <c:v>0.15193388275751651</c:v>
                </c:pt>
                <c:pt idx="15">
                  <c:v>0.15230683170990905</c:v>
                </c:pt>
                <c:pt idx="16">
                  <c:v>0.14836816883064718</c:v>
                </c:pt>
                <c:pt idx="17">
                  <c:v>0.14612470991466445</c:v>
                </c:pt>
                <c:pt idx="18">
                  <c:v>0.14337778733955744</c:v>
                </c:pt>
                <c:pt idx="19">
                  <c:v>0.13567157332072255</c:v>
                </c:pt>
                <c:pt idx="20">
                  <c:v>0.130788644739121</c:v>
                </c:pt>
                <c:pt idx="21">
                  <c:v>0.12512575370983417</c:v>
                </c:pt>
                <c:pt idx="22">
                  <c:v>0.1207282270812001</c:v>
                </c:pt>
                <c:pt idx="23">
                  <c:v>0.11964983971943995</c:v>
                </c:pt>
                <c:pt idx="24">
                  <c:v>0.12086996161776403</c:v>
                </c:pt>
                <c:pt idx="25">
                  <c:v>0.12341396867798755</c:v>
                </c:pt>
                <c:pt idx="26">
                  <c:v>0.12216431809622673</c:v>
                </c:pt>
                <c:pt idx="27">
                  <c:v>0.1212821741694</c:v>
                </c:pt>
                <c:pt idx="28">
                  <c:v>0.120145182142245</c:v>
                </c:pt>
                <c:pt idx="29">
                  <c:v>0.11419223601521265</c:v>
                </c:pt>
                <c:pt idx="30">
                  <c:v>0.10574492221849371</c:v>
                </c:pt>
                <c:pt idx="31">
                  <c:v>0.10129211416785269</c:v>
                </c:pt>
                <c:pt idx="32">
                  <c:v>0.10132922945573605</c:v>
                </c:pt>
                <c:pt idx="33">
                  <c:v>9.872922686780107E-2</c:v>
                </c:pt>
                <c:pt idx="34">
                  <c:v>9.2292932633459238E-2</c:v>
                </c:pt>
                <c:pt idx="35">
                  <c:v>8.5926149046921738E-2</c:v>
                </c:pt>
                <c:pt idx="36">
                  <c:v>8.0907357846149636E-2</c:v>
                </c:pt>
                <c:pt idx="37">
                  <c:v>7.8189412360471236E-2</c:v>
                </c:pt>
                <c:pt idx="38">
                  <c:v>8.3165934259419871E-2</c:v>
                </c:pt>
                <c:pt idx="39">
                  <c:v>8.9915813992949248E-2</c:v>
                </c:pt>
                <c:pt idx="40">
                  <c:v>8.9036122206072973E-2</c:v>
                </c:pt>
                <c:pt idx="41">
                  <c:v>8.8681584499650287E-2</c:v>
                </c:pt>
                <c:pt idx="42">
                  <c:v>9.1188630888164118E-2</c:v>
                </c:pt>
                <c:pt idx="43">
                  <c:v>9.3303597095554122E-2</c:v>
                </c:pt>
                <c:pt idx="44">
                  <c:v>9.4499875419539844E-2</c:v>
                </c:pt>
              </c:numCache>
            </c:numRef>
          </c:val>
          <c:extLst xmlns:c16r2="http://schemas.microsoft.com/office/drawing/2015/06/chart">
            <c:ext xmlns:c16="http://schemas.microsoft.com/office/drawing/2014/chart" uri="{C3380CC4-5D6E-409C-BE32-E72D297353CC}">
              <c16:uniqueId val="{00000003-16A8-4860-AA08-6B0A99973F5B}"/>
            </c:ext>
          </c:extLst>
        </c:ser>
        <c:dLbls>
          <c:showLegendKey val="0"/>
          <c:showVal val="0"/>
          <c:showCatName val="0"/>
          <c:showSerName val="0"/>
          <c:showPercent val="0"/>
          <c:showBubbleSize val="0"/>
        </c:dLbls>
        <c:axId val="-928144352"/>
        <c:axId val="-1185658704"/>
      </c:areaChart>
      <c:dateAx>
        <c:axId val="-928144352"/>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1185658704"/>
        <c:crosses val="autoZero"/>
        <c:auto val="0"/>
        <c:lblOffset val="100"/>
        <c:baseTimeUnit val="days"/>
      </c:dateAx>
      <c:valAx>
        <c:axId val="-1185658704"/>
        <c:scaling>
          <c:orientation val="minMax"/>
          <c:max val="1"/>
        </c:scaling>
        <c:delete val="0"/>
        <c:axPos val="l"/>
        <c:majorGridlines>
          <c:spPr>
            <a:effectLst/>
          </c:spPr>
        </c:majorGridlines>
        <c:minorGridlines/>
        <c:title>
          <c:tx>
            <c:rich>
              <a:bodyPr/>
              <a:lstStyle/>
              <a:p>
                <a:pPr>
                  <a:defRPr sz="1400" b="1" i="0" u="none" strike="noStrike" baseline="0">
                    <a:solidFill>
                      <a:srgbClr val="000000"/>
                    </a:solidFill>
                    <a:latin typeface="Arial"/>
                    <a:ea typeface="Calibri"/>
                    <a:cs typeface="Arial"/>
                  </a:defRPr>
                </a:pPr>
                <a:r>
                  <a:rPr lang="fr-FR">
                    <a:latin typeface="Arial"/>
                    <a:cs typeface="Arial"/>
                  </a:rPr>
                  <a:t>% of aggregate</a:t>
                </a:r>
                <a:r>
                  <a:rPr lang="fr-FR" baseline="0">
                    <a:latin typeface="Arial"/>
                    <a:cs typeface="Arial"/>
                  </a:rPr>
                  <a:t> net personal wealth </a:t>
                </a:r>
                <a:endParaRPr lang="fr-FR">
                  <a:latin typeface="Arial"/>
                  <a:cs typeface="Arial"/>
                </a:endParaRPr>
              </a:p>
            </c:rich>
          </c:tx>
          <c:overlay val="0"/>
        </c:title>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928144352"/>
        <c:crosses val="autoZero"/>
        <c:crossBetween val="midCat"/>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17"/>
    </mc:Choice>
    <mc:Fallback>
      <c:style val="17"/>
    </mc:Fallback>
  </mc:AlternateContent>
  <c:chart>
    <c:title>
      <c:tx>
        <c:rich>
          <a:bodyPr/>
          <a:lstStyle/>
          <a:p>
            <a:pPr>
              <a:defRPr sz="1800" b="1" i="0" u="none" strike="noStrike" baseline="0">
                <a:solidFill>
                  <a:srgbClr val="000000"/>
                </a:solidFill>
                <a:latin typeface="Calibri"/>
                <a:ea typeface="Calibri"/>
                <a:cs typeface="Calibri"/>
              </a:defRPr>
            </a:pPr>
            <a:r>
              <a:rPr lang="fr-FR" sz="1600">
                <a:latin typeface="Arial"/>
                <a:cs typeface="Arial"/>
              </a:rPr>
              <a:t>Figure 8. Level and composition of personal</a:t>
            </a:r>
            <a:r>
              <a:rPr lang="fr-FR" sz="1600" baseline="0">
                <a:latin typeface="Arial"/>
                <a:cs typeface="Arial"/>
              </a:rPr>
              <a:t> </a:t>
            </a:r>
            <a:r>
              <a:rPr lang="fr-FR" sz="1600">
                <a:latin typeface="Arial"/>
                <a:cs typeface="Arial"/>
              </a:rPr>
              <a:t>wealth, France 1970-2014 </a:t>
            </a:r>
          </a:p>
          <a:p>
            <a:pPr>
              <a:defRPr sz="1800" b="1" i="0" u="none" strike="noStrike" baseline="0">
                <a:solidFill>
                  <a:srgbClr val="000000"/>
                </a:solidFill>
                <a:latin typeface="Calibri"/>
                <a:ea typeface="Calibri"/>
                <a:cs typeface="Calibri"/>
              </a:defRPr>
            </a:pPr>
            <a:r>
              <a:rPr lang="fr-FR" sz="1600">
                <a:latin typeface="Arial"/>
                <a:cs typeface="Arial"/>
              </a:rPr>
              <a:t>(% national income)</a:t>
            </a:r>
            <a:endParaRPr lang="fr-FR" sz="1200" b="0">
              <a:latin typeface="Arial"/>
              <a:cs typeface="Arial"/>
            </a:endParaRPr>
          </a:p>
        </c:rich>
      </c:tx>
      <c:layout>
        <c:manualLayout>
          <c:xMode val="edge"/>
          <c:yMode val="edge"/>
          <c:x val="0.11944562907592034"/>
          <c:y val="4.2016806722689074E-3"/>
        </c:manualLayout>
      </c:layout>
      <c:overlay val="0"/>
    </c:title>
    <c:autoTitleDeleted val="0"/>
    <c:plotArea>
      <c:layout>
        <c:manualLayout>
          <c:layoutTarget val="inner"/>
          <c:xMode val="edge"/>
          <c:yMode val="edge"/>
          <c:x val="6.0684348438233303E-2"/>
          <c:y val="8.8050326778772905E-2"/>
          <c:w val="0.92782565051885002"/>
          <c:h val="0.83072165425524302"/>
        </c:manualLayout>
      </c:layout>
      <c:areaChart>
        <c:grouping val="stacked"/>
        <c:varyColors val="0"/>
        <c:ser>
          <c:idx val="3"/>
          <c:order val="0"/>
          <c:tx>
            <c:v>Housing</c:v>
          </c:tx>
          <c:spPr>
            <a:solidFill>
              <a:schemeClr val="accent2"/>
            </a:solidFill>
            <a:ln>
              <a:solidFill>
                <a:srgbClr val="FF0000"/>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DataSeries!$AP$176:$AP$220</c:f>
              <c:numCache>
                <c:formatCode>0%</c:formatCode>
                <c:ptCount val="45"/>
                <c:pt idx="0">
                  <c:v>0.89528502313676328</c:v>
                </c:pt>
                <c:pt idx="1">
                  <c:v>0.90615988744748321</c:v>
                </c:pt>
                <c:pt idx="2">
                  <c:v>0.9112128753975981</c:v>
                </c:pt>
                <c:pt idx="3">
                  <c:v>0.91874754728804264</c:v>
                </c:pt>
                <c:pt idx="4">
                  <c:v>0.99197227264439491</c:v>
                </c:pt>
                <c:pt idx="5">
                  <c:v>1.0783031183359917</c:v>
                </c:pt>
                <c:pt idx="6">
                  <c:v>1.0909267043895434</c:v>
                </c:pt>
                <c:pt idx="7">
                  <c:v>1.1292042528814703</c:v>
                </c:pt>
                <c:pt idx="8">
                  <c:v>1.2318519578894427</c:v>
                </c:pt>
                <c:pt idx="9">
                  <c:v>1.3315332833909381</c:v>
                </c:pt>
                <c:pt idx="10">
                  <c:v>1.3760737181220981</c:v>
                </c:pt>
                <c:pt idx="11">
                  <c:v>1.4243729136771259</c:v>
                </c:pt>
                <c:pt idx="12">
                  <c:v>1.4069814471299202</c:v>
                </c:pt>
                <c:pt idx="13">
                  <c:v>1.4079168442545344</c:v>
                </c:pt>
                <c:pt idx="14">
                  <c:v>1.3906076349871026</c:v>
                </c:pt>
                <c:pt idx="15">
                  <c:v>1.3535066809207252</c:v>
                </c:pt>
                <c:pt idx="16">
                  <c:v>1.3344025246003643</c:v>
                </c:pt>
                <c:pt idx="17">
                  <c:v>1.3604367629201208</c:v>
                </c:pt>
                <c:pt idx="18">
                  <c:v>1.3553124594461483</c:v>
                </c:pt>
                <c:pt idx="19">
                  <c:v>1.3740862187250209</c:v>
                </c:pt>
                <c:pt idx="20">
                  <c:v>1.4051297528456719</c:v>
                </c:pt>
                <c:pt idx="21">
                  <c:v>1.412469130689076</c:v>
                </c:pt>
                <c:pt idx="22">
                  <c:v>1.3532289166859448</c:v>
                </c:pt>
                <c:pt idx="23">
                  <c:v>1.3142363333219005</c:v>
                </c:pt>
                <c:pt idx="24">
                  <c:v>1.2790691346752612</c:v>
                </c:pt>
                <c:pt idx="25">
                  <c:v>1.2475813730745111</c:v>
                </c:pt>
                <c:pt idx="26">
                  <c:v>1.2037703212363966</c:v>
                </c:pt>
                <c:pt idx="27">
                  <c:v>1.1640945154811486</c:v>
                </c:pt>
                <c:pt idx="28">
                  <c:v>1.1491443112723427</c:v>
                </c:pt>
                <c:pt idx="29">
                  <c:v>1.2088961074286082</c:v>
                </c:pt>
                <c:pt idx="30">
                  <c:v>1.2927498493883633</c:v>
                </c:pt>
                <c:pt idx="31">
                  <c:v>1.3923092368497936</c:v>
                </c:pt>
                <c:pt idx="32">
                  <c:v>1.5508471508112132</c:v>
                </c:pt>
                <c:pt idx="33">
                  <c:v>1.7725182540539879</c:v>
                </c:pt>
                <c:pt idx="34">
                  <c:v>2.0432369577638005</c:v>
                </c:pt>
                <c:pt idx="35">
                  <c:v>2.3724133916296757</c:v>
                </c:pt>
                <c:pt idx="36">
                  <c:v>2.6071902363662196</c:v>
                </c:pt>
                <c:pt idx="37">
                  <c:v>2.7223740407943464</c:v>
                </c:pt>
                <c:pt idx="38">
                  <c:v>2.6892239962293134</c:v>
                </c:pt>
                <c:pt idx="39">
                  <c:v>2.6967656549585142</c:v>
                </c:pt>
                <c:pt idx="40">
                  <c:v>2.7041473445823292</c:v>
                </c:pt>
                <c:pt idx="41">
                  <c:v>2.806511643611739</c:v>
                </c:pt>
                <c:pt idx="42">
                  <c:v>2.8775449349245568</c:v>
                </c:pt>
                <c:pt idx="43">
                  <c:v>2.8253868390770385</c:v>
                </c:pt>
                <c:pt idx="44">
                  <c:v>2.7578518238244287</c:v>
                </c:pt>
              </c:numCache>
            </c:numRef>
          </c:val>
          <c:extLst xmlns:c16r2="http://schemas.microsoft.com/office/drawing/2015/06/chart">
            <c:ext xmlns:c16="http://schemas.microsoft.com/office/drawing/2014/chart" uri="{C3380CC4-5D6E-409C-BE32-E72D297353CC}">
              <c16:uniqueId val="{00000000-9BE2-4519-B120-35036E910064}"/>
            </c:ext>
          </c:extLst>
        </c:ser>
        <c:ser>
          <c:idx val="4"/>
          <c:order val="1"/>
          <c:tx>
            <c:v>Business assets</c:v>
          </c:tx>
          <c:spPr>
            <a:solidFill>
              <a:srgbClr val="92D050"/>
            </a:solidFill>
            <a:ln>
              <a:solidFill>
                <a:schemeClr val="tx1"/>
              </a:solidFill>
            </a:ln>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DataSeries!$AQ$176:$AQ$220</c:f>
              <c:numCache>
                <c:formatCode>0%</c:formatCode>
                <c:ptCount val="45"/>
                <c:pt idx="0">
                  <c:v>1.1117772948122862</c:v>
                </c:pt>
                <c:pt idx="1">
                  <c:v>1.0676000160327799</c:v>
                </c:pt>
                <c:pt idx="2">
                  <c:v>1.0627742046326976</c:v>
                </c:pt>
                <c:pt idx="3">
                  <c:v>1.0295230333906906</c:v>
                </c:pt>
                <c:pt idx="4">
                  <c:v>0.99302246773273684</c:v>
                </c:pt>
                <c:pt idx="5">
                  <c:v>1.0021091417285111</c:v>
                </c:pt>
                <c:pt idx="6">
                  <c:v>0.96719576116197303</c:v>
                </c:pt>
                <c:pt idx="7">
                  <c:v>0.94886598971901859</c:v>
                </c:pt>
                <c:pt idx="8">
                  <c:v>0.93286445954780151</c:v>
                </c:pt>
                <c:pt idx="9">
                  <c:v>0.91875870668357396</c:v>
                </c:pt>
                <c:pt idx="10">
                  <c:v>0.89264553599819207</c:v>
                </c:pt>
                <c:pt idx="11">
                  <c:v>0.85602660021039356</c:v>
                </c:pt>
                <c:pt idx="12">
                  <c:v>0.80411397706504784</c:v>
                </c:pt>
                <c:pt idx="13">
                  <c:v>0.78214497235330016</c:v>
                </c:pt>
                <c:pt idx="14">
                  <c:v>0.74777310370154704</c:v>
                </c:pt>
                <c:pt idx="15">
                  <c:v>0.68877058385294065</c:v>
                </c:pt>
                <c:pt idx="16">
                  <c:v>0.63127538918137449</c:v>
                </c:pt>
                <c:pt idx="17">
                  <c:v>0.59532189007459024</c:v>
                </c:pt>
                <c:pt idx="18">
                  <c:v>0.54631419751721244</c:v>
                </c:pt>
                <c:pt idx="19">
                  <c:v>0.51701272478217153</c:v>
                </c:pt>
                <c:pt idx="20">
                  <c:v>0.50937525385324633</c:v>
                </c:pt>
                <c:pt idx="21">
                  <c:v>0.49611849314766965</c:v>
                </c:pt>
                <c:pt idx="22">
                  <c:v>0.45485849114578258</c:v>
                </c:pt>
                <c:pt idx="23">
                  <c:v>0.429715415573378</c:v>
                </c:pt>
                <c:pt idx="24">
                  <c:v>0.40858009307222254</c:v>
                </c:pt>
                <c:pt idx="25">
                  <c:v>0.38843805005396492</c:v>
                </c:pt>
                <c:pt idx="26">
                  <c:v>0.36900227936346514</c:v>
                </c:pt>
                <c:pt idx="27">
                  <c:v>0.35481038006005516</c:v>
                </c:pt>
                <c:pt idx="28">
                  <c:v>0.34746198548047652</c:v>
                </c:pt>
                <c:pt idx="29">
                  <c:v>0.36337241700677592</c:v>
                </c:pt>
                <c:pt idx="30">
                  <c:v>0.38609876466481252</c:v>
                </c:pt>
                <c:pt idx="31">
                  <c:v>0.40748275416573665</c:v>
                </c:pt>
                <c:pt idx="32">
                  <c:v>0.43602445785786442</c:v>
                </c:pt>
                <c:pt idx="33">
                  <c:v>0.46845721672488022</c:v>
                </c:pt>
                <c:pt idx="34">
                  <c:v>0.5006979750216829</c:v>
                </c:pt>
                <c:pt idx="35">
                  <c:v>0.54314099704265095</c:v>
                </c:pt>
                <c:pt idx="36">
                  <c:v>0.56546600959573712</c:v>
                </c:pt>
                <c:pt idx="37">
                  <c:v>0.55894251018443841</c:v>
                </c:pt>
                <c:pt idx="38">
                  <c:v>0.52834104358719236</c:v>
                </c:pt>
                <c:pt idx="39">
                  <c:v>0.51200408160420019</c:v>
                </c:pt>
                <c:pt idx="40">
                  <c:v>0.49833903874447111</c:v>
                </c:pt>
                <c:pt idx="41">
                  <c:v>0.50144471668547852</c:v>
                </c:pt>
                <c:pt idx="42">
                  <c:v>0.49457197732495456</c:v>
                </c:pt>
                <c:pt idx="43">
                  <c:v>0.4678598326268314</c:v>
                </c:pt>
                <c:pt idx="44">
                  <c:v>0.446473459178934</c:v>
                </c:pt>
              </c:numCache>
            </c:numRef>
          </c:val>
          <c:extLst xmlns:c16r2="http://schemas.microsoft.com/office/drawing/2015/06/chart">
            <c:ext xmlns:c16="http://schemas.microsoft.com/office/drawing/2014/chart" uri="{C3380CC4-5D6E-409C-BE32-E72D297353CC}">
              <c16:uniqueId val="{00000001-9BE2-4519-B120-35036E910064}"/>
            </c:ext>
          </c:extLst>
        </c:ser>
        <c:ser>
          <c:idx val="0"/>
          <c:order val="2"/>
          <c:tx>
            <c:v>Financial assets (excl. Deposits)</c:v>
          </c:tx>
          <c:spPr>
            <a:solidFill>
              <a:schemeClr val="accent1"/>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DataSeries!$AR$176:$AR$220</c:f>
              <c:numCache>
                <c:formatCode>0%</c:formatCode>
                <c:ptCount val="45"/>
                <c:pt idx="0">
                  <c:v>0.68493735526656063</c:v>
                </c:pt>
                <c:pt idx="1">
                  <c:v>0.64248558236842879</c:v>
                </c:pt>
                <c:pt idx="2">
                  <c:v>0.64714169362636054</c:v>
                </c:pt>
                <c:pt idx="3">
                  <c:v>0.64811992674680319</c:v>
                </c:pt>
                <c:pt idx="4">
                  <c:v>0.58958694258850763</c:v>
                </c:pt>
                <c:pt idx="5">
                  <c:v>0.56412585669969306</c:v>
                </c:pt>
                <c:pt idx="6">
                  <c:v>0.53926544086389183</c:v>
                </c:pt>
                <c:pt idx="7">
                  <c:v>0.52671224359930535</c:v>
                </c:pt>
                <c:pt idx="8">
                  <c:v>0.54070044160403175</c:v>
                </c:pt>
                <c:pt idx="9">
                  <c:v>0.55801754674497661</c:v>
                </c:pt>
                <c:pt idx="10">
                  <c:v>0.57779569659084073</c:v>
                </c:pt>
                <c:pt idx="11">
                  <c:v>0.56504648652450573</c:v>
                </c:pt>
                <c:pt idx="12">
                  <c:v>0.54397774559813705</c:v>
                </c:pt>
                <c:pt idx="13">
                  <c:v>0.56635098972606213</c:v>
                </c:pt>
                <c:pt idx="14">
                  <c:v>0.60999288089284998</c:v>
                </c:pt>
                <c:pt idx="15">
                  <c:v>0.66494334573783731</c:v>
                </c:pt>
                <c:pt idx="16">
                  <c:v>0.75258486816883918</c:v>
                </c:pt>
                <c:pt idx="17">
                  <c:v>0.80373783585915404</c:v>
                </c:pt>
                <c:pt idx="18">
                  <c:v>0.84108943239690726</c:v>
                </c:pt>
                <c:pt idx="19">
                  <c:v>0.95520004855184704</c:v>
                </c:pt>
                <c:pt idx="20">
                  <c:v>0.9744036494273457</c:v>
                </c:pt>
                <c:pt idx="21">
                  <c:v>0.99182789994131793</c:v>
                </c:pt>
                <c:pt idx="22">
                  <c:v>1.0500696016859985</c:v>
                </c:pt>
                <c:pt idx="23">
                  <c:v>1.1485261142762093</c:v>
                </c:pt>
                <c:pt idx="24">
                  <c:v>1.1585794382371439</c:v>
                </c:pt>
                <c:pt idx="25">
                  <c:v>1.1854523047517169</c:v>
                </c:pt>
                <c:pt idx="26">
                  <c:v>1.2924476060558066</c:v>
                </c:pt>
                <c:pt idx="27">
                  <c:v>1.3740593721151912</c:v>
                </c:pt>
                <c:pt idx="28">
                  <c:v>1.42806344618905</c:v>
                </c:pt>
                <c:pt idx="29">
                  <c:v>1.5388112080295757</c:v>
                </c:pt>
                <c:pt idx="30">
                  <c:v>1.6208428939267783</c:v>
                </c:pt>
                <c:pt idx="31">
                  <c:v>1.5841726994219265</c:v>
                </c:pt>
                <c:pt idx="32">
                  <c:v>1.5185997286109509</c:v>
                </c:pt>
                <c:pt idx="33">
                  <c:v>1.5239519070674041</c:v>
                </c:pt>
                <c:pt idx="34">
                  <c:v>1.5603884685802274</c:v>
                </c:pt>
                <c:pt idx="35">
                  <c:v>1.6236192259126851</c:v>
                </c:pt>
                <c:pt idx="36">
                  <c:v>1.7277330860291584</c:v>
                </c:pt>
                <c:pt idx="37">
                  <c:v>1.7984911032204327</c:v>
                </c:pt>
                <c:pt idx="38">
                  <c:v>1.7173708903582692</c:v>
                </c:pt>
                <c:pt idx="39">
                  <c:v>1.7643550209484409</c:v>
                </c:pt>
                <c:pt idx="40">
                  <c:v>1.8365456788889953</c:v>
                </c:pt>
                <c:pt idx="41">
                  <c:v>1.8318076190889214</c:v>
                </c:pt>
                <c:pt idx="42">
                  <c:v>1.8593194677851472</c:v>
                </c:pt>
                <c:pt idx="43">
                  <c:v>1.9076876939116143</c:v>
                </c:pt>
                <c:pt idx="44">
                  <c:v>1.9644191801480189</c:v>
                </c:pt>
              </c:numCache>
            </c:numRef>
          </c:val>
          <c:extLst xmlns:c16r2="http://schemas.microsoft.com/office/drawing/2015/06/chart">
            <c:ext xmlns:c16="http://schemas.microsoft.com/office/drawing/2014/chart" uri="{C3380CC4-5D6E-409C-BE32-E72D297353CC}">
              <c16:uniqueId val="{00000002-9BE2-4519-B120-35036E910064}"/>
            </c:ext>
          </c:extLst>
        </c:ser>
        <c:ser>
          <c:idx val="1"/>
          <c:order val="3"/>
          <c:tx>
            <c:v>Deposits</c:v>
          </c:tx>
          <c:spPr>
            <a:solidFill>
              <a:schemeClr val="accent6"/>
            </a:solidFill>
          </c:spPr>
          <c:cat>
            <c:numRef>
              <c:f>DataSeries!$A$176:$A$220</c:f>
              <c:numCache>
                <c:formatCode>General</c:formatCode>
                <c:ptCount val="45"/>
                <c:pt idx="0">
                  <c:v>1970</c:v>
                </c:pt>
                <c:pt idx="1">
                  <c:v>1971</c:v>
                </c:pt>
                <c:pt idx="2">
                  <c:v>1972</c:v>
                </c:pt>
                <c:pt idx="3">
                  <c:v>1973</c:v>
                </c:pt>
                <c:pt idx="4">
                  <c:v>1974</c:v>
                </c:pt>
                <c:pt idx="5">
                  <c:v>1975</c:v>
                </c:pt>
                <c:pt idx="6">
                  <c:v>1976</c:v>
                </c:pt>
                <c:pt idx="7">
                  <c:v>1977</c:v>
                </c:pt>
                <c:pt idx="8">
                  <c:v>1978</c:v>
                </c:pt>
                <c:pt idx="9">
                  <c:v>1979</c:v>
                </c:pt>
                <c:pt idx="10">
                  <c:v>1980</c:v>
                </c:pt>
                <c:pt idx="11">
                  <c:v>1981</c:v>
                </c:pt>
                <c:pt idx="12">
                  <c:v>1982</c:v>
                </c:pt>
                <c:pt idx="13">
                  <c:v>1983</c:v>
                </c:pt>
                <c:pt idx="14">
                  <c:v>1984</c:v>
                </c:pt>
                <c:pt idx="15">
                  <c:v>1985</c:v>
                </c:pt>
                <c:pt idx="16">
                  <c:v>1986</c:v>
                </c:pt>
                <c:pt idx="17">
                  <c:v>1987</c:v>
                </c:pt>
                <c:pt idx="18">
                  <c:v>1988</c:v>
                </c:pt>
                <c:pt idx="19">
                  <c:v>1989</c:v>
                </c:pt>
                <c:pt idx="20">
                  <c:v>1990</c:v>
                </c:pt>
                <c:pt idx="21">
                  <c:v>1991</c:v>
                </c:pt>
                <c:pt idx="22">
                  <c:v>1992</c:v>
                </c:pt>
                <c:pt idx="23">
                  <c:v>1993</c:v>
                </c:pt>
                <c:pt idx="24">
                  <c:v>1994</c:v>
                </c:pt>
                <c:pt idx="25">
                  <c:v>1995</c:v>
                </c:pt>
                <c:pt idx="26">
                  <c:v>1996</c:v>
                </c:pt>
                <c:pt idx="27">
                  <c:v>1997</c:v>
                </c:pt>
                <c:pt idx="28">
                  <c:v>1998</c:v>
                </c:pt>
                <c:pt idx="29">
                  <c:v>1999</c:v>
                </c:pt>
                <c:pt idx="30">
                  <c:v>2000</c:v>
                </c:pt>
                <c:pt idx="31">
                  <c:v>2001</c:v>
                </c:pt>
                <c:pt idx="32">
                  <c:v>2002</c:v>
                </c:pt>
                <c:pt idx="33">
                  <c:v>2003</c:v>
                </c:pt>
                <c:pt idx="34">
                  <c:v>2004</c:v>
                </c:pt>
                <c:pt idx="35">
                  <c:v>2005</c:v>
                </c:pt>
                <c:pt idx="36">
                  <c:v>2006</c:v>
                </c:pt>
                <c:pt idx="37">
                  <c:v>2007</c:v>
                </c:pt>
                <c:pt idx="38">
                  <c:v>2008</c:v>
                </c:pt>
                <c:pt idx="39">
                  <c:v>2009</c:v>
                </c:pt>
                <c:pt idx="40">
                  <c:v>2010</c:v>
                </c:pt>
                <c:pt idx="41">
                  <c:v>2011</c:v>
                </c:pt>
                <c:pt idx="42">
                  <c:v>2012</c:v>
                </c:pt>
                <c:pt idx="43">
                  <c:v>2013</c:v>
                </c:pt>
                <c:pt idx="44">
                  <c:v>2014</c:v>
                </c:pt>
              </c:numCache>
            </c:numRef>
          </c:cat>
          <c:val>
            <c:numRef>
              <c:f>DataSeries!$AS$176:$AS$220</c:f>
              <c:numCache>
                <c:formatCode>0%</c:formatCode>
                <c:ptCount val="45"/>
                <c:pt idx="0">
                  <c:v>0.40782984299782654</c:v>
                </c:pt>
                <c:pt idx="1">
                  <c:v>0.42205898125002927</c:v>
                </c:pt>
                <c:pt idx="2">
                  <c:v>0.44252332596837451</c:v>
                </c:pt>
                <c:pt idx="3">
                  <c:v>0.44776089673096142</c:v>
                </c:pt>
                <c:pt idx="4">
                  <c:v>0.44195668098461699</c:v>
                </c:pt>
                <c:pt idx="5">
                  <c:v>0.45728327519149514</c:v>
                </c:pt>
                <c:pt idx="6">
                  <c:v>0.46308408567862258</c:v>
                </c:pt>
                <c:pt idx="7">
                  <c:v>0.47659711216923462</c:v>
                </c:pt>
                <c:pt idx="8">
                  <c:v>0.47533264933084429</c:v>
                </c:pt>
                <c:pt idx="9">
                  <c:v>0.47200591111887324</c:v>
                </c:pt>
                <c:pt idx="10">
                  <c:v>0.46666079387711734</c:v>
                </c:pt>
                <c:pt idx="11">
                  <c:v>0.46872722564723329</c:v>
                </c:pt>
                <c:pt idx="12">
                  <c:v>0.47534928019608202</c:v>
                </c:pt>
                <c:pt idx="13">
                  <c:v>0.48815908560537452</c:v>
                </c:pt>
                <c:pt idx="14">
                  <c:v>0.4923803307330491</c:v>
                </c:pt>
                <c:pt idx="15">
                  <c:v>0.48641207615072929</c:v>
                </c:pt>
                <c:pt idx="16">
                  <c:v>0.47356575529209916</c:v>
                </c:pt>
                <c:pt idx="17">
                  <c:v>0.47223596774185567</c:v>
                </c:pt>
                <c:pt idx="18">
                  <c:v>0.45906416898969427</c:v>
                </c:pt>
                <c:pt idx="19">
                  <c:v>0.44677676965625013</c:v>
                </c:pt>
                <c:pt idx="20">
                  <c:v>0.43468880799016729</c:v>
                </c:pt>
                <c:pt idx="21">
                  <c:v>0.41482153580740633</c:v>
                </c:pt>
                <c:pt idx="22">
                  <c:v>0.39243865105930775</c:v>
                </c:pt>
                <c:pt idx="23">
                  <c:v>0.39312142864857597</c:v>
                </c:pt>
                <c:pt idx="24">
                  <c:v>0.39132271062652968</c:v>
                </c:pt>
                <c:pt idx="25">
                  <c:v>0.39723314199438747</c:v>
                </c:pt>
                <c:pt idx="26">
                  <c:v>0.39873939959071852</c:v>
                </c:pt>
                <c:pt idx="27">
                  <c:v>0.39929199779701946</c:v>
                </c:pt>
                <c:pt idx="28">
                  <c:v>0.3993669999184703</c:v>
                </c:pt>
                <c:pt idx="29">
                  <c:v>0.40105897184017503</c:v>
                </c:pt>
                <c:pt idx="30">
                  <c:v>0.39018578761888517</c:v>
                </c:pt>
                <c:pt idx="31">
                  <c:v>0.38140194735955896</c:v>
                </c:pt>
                <c:pt idx="32">
                  <c:v>0.39525788656799116</c:v>
                </c:pt>
                <c:pt idx="33">
                  <c:v>0.41242696458066286</c:v>
                </c:pt>
                <c:pt idx="34">
                  <c:v>0.41731529565717573</c:v>
                </c:pt>
                <c:pt idx="35">
                  <c:v>0.42669824560675196</c:v>
                </c:pt>
                <c:pt idx="36">
                  <c:v>0.43137931377595712</c:v>
                </c:pt>
                <c:pt idx="37">
                  <c:v>0.4308772113402754</c:v>
                </c:pt>
                <c:pt idx="38">
                  <c:v>0.44764758692931583</c:v>
                </c:pt>
                <c:pt idx="39">
                  <c:v>0.49134197422109643</c:v>
                </c:pt>
                <c:pt idx="40">
                  <c:v>0.49250676720384495</c:v>
                </c:pt>
                <c:pt idx="41">
                  <c:v>0.50015714144867485</c:v>
                </c:pt>
                <c:pt idx="42">
                  <c:v>0.5249136809766185</c:v>
                </c:pt>
                <c:pt idx="43">
                  <c:v>0.53520217243097323</c:v>
                </c:pt>
                <c:pt idx="44">
                  <c:v>0.5394209173295812</c:v>
                </c:pt>
              </c:numCache>
            </c:numRef>
          </c:val>
          <c:extLst xmlns:c16r2="http://schemas.microsoft.com/office/drawing/2015/06/chart">
            <c:ext xmlns:c16="http://schemas.microsoft.com/office/drawing/2014/chart" uri="{C3380CC4-5D6E-409C-BE32-E72D297353CC}">
              <c16:uniqueId val="{00000003-9BE2-4519-B120-35036E910064}"/>
            </c:ext>
          </c:extLst>
        </c:ser>
        <c:dLbls>
          <c:showLegendKey val="0"/>
          <c:showVal val="0"/>
          <c:showCatName val="0"/>
          <c:showSerName val="0"/>
          <c:showPercent val="0"/>
          <c:showBubbleSize val="0"/>
        </c:dLbls>
        <c:axId val="-924806464"/>
        <c:axId val="-924810816"/>
      </c:areaChart>
      <c:dateAx>
        <c:axId val="-924806464"/>
        <c:scaling>
          <c:orientation val="minMax"/>
        </c:scaling>
        <c:delete val="0"/>
        <c:axPos val="b"/>
        <c:numFmt formatCode="General" sourceLinked="0"/>
        <c:majorTickMark val="none"/>
        <c:minorTickMark val="none"/>
        <c:tickLblPos val="nextTo"/>
        <c:txPr>
          <a:bodyPr rot="-5400000" vert="horz"/>
          <a:lstStyle/>
          <a:p>
            <a:pPr>
              <a:defRPr sz="1200" b="0" i="0" u="none" strike="noStrike" baseline="0">
                <a:solidFill>
                  <a:srgbClr val="000000"/>
                </a:solidFill>
                <a:latin typeface="Arial"/>
                <a:ea typeface="Calibri"/>
                <a:cs typeface="Arial"/>
              </a:defRPr>
            </a:pPr>
            <a:endParaRPr lang="fr-FR"/>
          </a:p>
        </c:txPr>
        <c:crossAx val="-924810816"/>
        <c:crosses val="autoZero"/>
        <c:auto val="0"/>
        <c:lblOffset val="100"/>
        <c:baseTimeUnit val="days"/>
      </c:dateAx>
      <c:valAx>
        <c:axId val="-924810816"/>
        <c:scaling>
          <c:orientation val="minMax"/>
          <c:max val="6"/>
          <c:min val="0"/>
        </c:scaling>
        <c:delete val="0"/>
        <c:axPos val="l"/>
        <c:majorGridlines>
          <c:spPr>
            <a:effectLst/>
          </c:spPr>
        </c:majorGridlines>
        <c:minorGridlines/>
        <c:numFmt formatCode="0%" sourceLinked="0"/>
        <c:majorTickMark val="none"/>
        <c:minorTickMark val="none"/>
        <c:tickLblPos val="nextTo"/>
        <c:txPr>
          <a:bodyPr rot="0" vert="horz"/>
          <a:lstStyle/>
          <a:p>
            <a:pPr>
              <a:defRPr sz="1200" b="0" i="0" u="none" strike="noStrike" baseline="0">
                <a:solidFill>
                  <a:srgbClr val="000000"/>
                </a:solidFill>
                <a:latin typeface="Arial"/>
                <a:ea typeface="Calibri"/>
                <a:cs typeface="Arial"/>
              </a:defRPr>
            </a:pPr>
            <a:endParaRPr lang="fr-FR"/>
          </a:p>
        </c:txPr>
        <c:crossAx val="-924806464"/>
        <c:crosses val="autoZero"/>
        <c:crossBetween val="midCat"/>
        <c:majorUnit val="0.5"/>
        <c:minorUnit val="0.5"/>
      </c:valAx>
    </c:plotArea>
    <c:plotVisOnly val="1"/>
    <c:dispBlanksAs val="zero"/>
    <c:showDLblsOverMax val="0"/>
  </c:chart>
  <c:txPr>
    <a:bodyPr/>
    <a:lstStyle/>
    <a:p>
      <a:pPr>
        <a:defRPr sz="1000" b="0" i="0" u="none" strike="noStrike" baseline="0">
          <a:solidFill>
            <a:srgbClr val="000000"/>
          </a:solidFill>
          <a:latin typeface="Calibri"/>
          <a:ea typeface="Calibri"/>
          <a:cs typeface="Calibri"/>
        </a:defRPr>
      </a:pPr>
      <a:endParaRPr lang="fr-FR"/>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fr-FR" baseline="0">
                <a:latin typeface="Arial" panose="020B0604020202020204" pitchFamily="34" charset="0"/>
                <a:cs typeface="Arial" panose="020B0604020202020204" pitchFamily="34" charset="0"/>
              </a:rPr>
              <a:t>Figure 9. Asset composition by wealth level, France 2012</a:t>
            </a:r>
            <a:endParaRPr lang="fr-FR">
              <a:latin typeface="Arial" panose="020B0604020202020204" pitchFamily="34" charset="0"/>
              <a:cs typeface="Arial" panose="020B0604020202020204" pitchFamily="34" charset="0"/>
            </a:endParaRPr>
          </a:p>
        </c:rich>
      </c:tx>
      <c:overlay val="0"/>
    </c:title>
    <c:autoTitleDeleted val="0"/>
    <c:plotArea>
      <c:layout>
        <c:manualLayout>
          <c:layoutTarget val="inner"/>
          <c:xMode val="edge"/>
          <c:yMode val="edge"/>
          <c:x val="6.5079404104207789E-2"/>
          <c:y val="8.9872924711360963E-2"/>
          <c:w val="0.91985649312432083"/>
          <c:h val="0.80872881767636651"/>
        </c:manualLayout>
      </c:layout>
      <c:areaChart>
        <c:grouping val="stacked"/>
        <c:varyColors val="0"/>
        <c:ser>
          <c:idx val="0"/>
          <c:order val="0"/>
          <c:tx>
            <c:v>Housing assets (net of debts)</c:v>
          </c:tx>
          <c:spPr>
            <a:solidFill>
              <a:schemeClr val="accent2"/>
            </a:solidFill>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1.718705243547447E-5</c:v>
              </c:pt>
              <c:pt idx="1">
                <c:v>7.0400774711742997E-4</c:v>
              </c:pt>
              <c:pt idx="2">
                <c:v>1.8372327089309692E-2</c:v>
              </c:pt>
              <c:pt idx="3">
                <c:v>0.29031941294670105</c:v>
              </c:pt>
              <c:pt idx="4">
                <c:v>0.67065221071243286</c:v>
              </c:pt>
              <c:pt idx="5">
                <c:v>0.78422051668167114</c:v>
              </c:pt>
              <c:pt idx="6">
                <c:v>0.80170196294784546</c:v>
              </c:pt>
              <c:pt idx="7">
                <c:v>0.70347875356674194</c:v>
              </c:pt>
              <c:pt idx="8">
                <c:v>0.65296751260757446</c:v>
              </c:pt>
              <c:pt idx="9">
                <c:v>0.48476552963256836</c:v>
              </c:pt>
              <c:pt idx="10">
                <c:v>0.41146570444107056</c:v>
              </c:pt>
              <c:pt idx="11">
                <c:v>0.29624894261360168</c:v>
              </c:pt>
              <c:pt idx="12">
                <c:v>0.23151199519634247</c:v>
              </c:pt>
              <c:pt idx="13">
                <c:v>0.13154414296150208</c:v>
              </c:pt>
            </c:numLit>
          </c:val>
          <c:extLst xmlns:c16r2="http://schemas.microsoft.com/office/drawing/2015/06/chart">
            <c:ext xmlns:c16="http://schemas.microsoft.com/office/drawing/2014/chart" uri="{C3380CC4-5D6E-409C-BE32-E72D297353CC}">
              <c16:uniqueId val="{00000000-2313-40C3-9923-3DECB5AC0058}"/>
            </c:ext>
          </c:extLst>
        </c:ser>
        <c:ser>
          <c:idx val="1"/>
          <c:order val="1"/>
          <c:tx>
            <c:v>Business assets</c:v>
          </c:tx>
          <c:spPr>
            <a:solidFill>
              <a:schemeClr val="accent3"/>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3.2621741711617261E-4</c:v>
              </c:pt>
              <c:pt idx="1">
                <c:v>2.5901033438054289E-3</c:v>
              </c:pt>
              <c:pt idx="2">
                <c:v>8.2032903470590987E-3</c:v>
              </c:pt>
              <c:pt idx="3">
                <c:v>2.9051795008618545E-2</c:v>
              </c:pt>
              <c:pt idx="4">
                <c:v>2.8155257679606856E-2</c:v>
              </c:pt>
              <c:pt idx="5">
                <c:v>2.3552099631744958E-2</c:v>
              </c:pt>
              <c:pt idx="6">
                <c:v>2.4018816800636531E-2</c:v>
              </c:pt>
              <c:pt idx="7">
                <c:v>3.5438574330002859E-2</c:v>
              </c:pt>
              <c:pt idx="8">
                <c:v>6.8218981634326686E-2</c:v>
              </c:pt>
              <c:pt idx="9">
                <c:v>0.12395105852317249</c:v>
              </c:pt>
              <c:pt idx="10">
                <c:v>0.18695149221863672</c:v>
              </c:pt>
              <c:pt idx="11">
                <c:v>0.12695307700981587</c:v>
              </c:pt>
              <c:pt idx="12">
                <c:v>6.1403238890183481E-2</c:v>
              </c:pt>
              <c:pt idx="13">
                <c:v>2.393387079581534E-2</c:v>
              </c:pt>
            </c:numLit>
          </c:val>
          <c:extLst xmlns:c16r2="http://schemas.microsoft.com/office/drawing/2015/06/chart">
            <c:ext xmlns:c16="http://schemas.microsoft.com/office/drawing/2014/chart" uri="{C3380CC4-5D6E-409C-BE32-E72D297353CC}">
              <c16:uniqueId val="{00000001-2313-40C3-9923-3DECB5AC0058}"/>
            </c:ext>
          </c:extLst>
        </c:ser>
        <c:ser>
          <c:idx val="2"/>
          <c:order val="2"/>
          <c:tx>
            <c:v>Financial assets (excl.deposits)</c:v>
          </c:tx>
          <c:spPr>
            <a:solidFill>
              <a:schemeClr val="accent1"/>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3.8009386043995619E-3</c:v>
              </c:pt>
              <c:pt idx="1">
                <c:v>4.6922206878662109E-2</c:v>
              </c:pt>
              <c:pt idx="2">
                <c:v>0.14905478060245514</c:v>
              </c:pt>
              <c:pt idx="3">
                <c:v>0.2277304083108902</c:v>
              </c:pt>
              <c:pt idx="4">
                <c:v>0.13337206840515137</c:v>
              </c:pt>
              <c:pt idx="5">
                <c:v>6.847420334815979E-2</c:v>
              </c:pt>
              <c:pt idx="6">
                <c:v>7.2990015149116516E-2</c:v>
              </c:pt>
              <c:pt idx="7">
                <c:v>0.14368093013763428</c:v>
              </c:pt>
              <c:pt idx="8">
                <c:v>0.17230844497680664</c:v>
              </c:pt>
              <c:pt idx="9">
                <c:v>0.30135959386825562</c:v>
              </c:pt>
              <c:pt idx="10">
                <c:v>0.34371814131736755</c:v>
              </c:pt>
              <c:pt idx="11">
                <c:v>0.55240422487258911</c:v>
              </c:pt>
              <c:pt idx="12">
                <c:v>0.69009882211685181</c:v>
              </c:pt>
              <c:pt idx="13">
                <c:v>0.83973085880279541</c:v>
              </c:pt>
            </c:numLit>
          </c:val>
          <c:extLst xmlns:c16r2="http://schemas.microsoft.com/office/drawing/2015/06/chart">
            <c:ext xmlns:c16="http://schemas.microsoft.com/office/drawing/2014/chart" uri="{C3380CC4-5D6E-409C-BE32-E72D297353CC}">
              <c16:uniqueId val="{00000002-2313-40C3-9923-3DECB5AC0058}"/>
            </c:ext>
          </c:extLst>
        </c:ser>
        <c:ser>
          <c:idx val="3"/>
          <c:order val="3"/>
          <c:tx>
            <c:v>Deposits</c:v>
          </c:tx>
          <c:spPr>
            <a:solidFill>
              <a:schemeClr val="accent6"/>
            </a:solidFill>
            <a:ln w="25400">
              <a:noFill/>
            </a:ln>
          </c:spPr>
          <c:cat>
            <c:strRef>
              <c:f>DataSeries!$CK$176:$CK$189</c:f>
              <c:strCache>
                <c:ptCount val="14"/>
                <c:pt idx="0">
                  <c:v>P0-10</c:v>
                </c:pt>
                <c:pt idx="1">
                  <c:v>P10-20</c:v>
                </c:pt>
                <c:pt idx="2">
                  <c:v>P20-30</c:v>
                </c:pt>
                <c:pt idx="3">
                  <c:v>P30-40</c:v>
                </c:pt>
                <c:pt idx="4">
                  <c:v>P40-50</c:v>
                </c:pt>
                <c:pt idx="5">
                  <c:v>P50-60</c:v>
                </c:pt>
                <c:pt idx="6">
                  <c:v>P60-70</c:v>
                </c:pt>
                <c:pt idx="7">
                  <c:v>P70-80</c:v>
                </c:pt>
                <c:pt idx="8">
                  <c:v>P80-90</c:v>
                </c:pt>
                <c:pt idx="9">
                  <c:v>P90-95</c:v>
                </c:pt>
                <c:pt idx="10">
                  <c:v>P95-99</c:v>
                </c:pt>
                <c:pt idx="11">
                  <c:v>P99-99.5</c:v>
                </c:pt>
                <c:pt idx="12">
                  <c:v>P99.5-99.9</c:v>
                </c:pt>
                <c:pt idx="13">
                  <c:v>P99.9-100</c:v>
                </c:pt>
              </c:strCache>
            </c:strRef>
          </c:cat>
          <c:val>
            <c:numLit>
              <c:formatCode>General</c:formatCode>
              <c:ptCount val="14"/>
              <c:pt idx="0">
                <c:v>0.99585565674957754</c:v>
              </c:pt>
              <c:pt idx="1">
                <c:v>0.94978368535367386</c:v>
              </c:pt>
              <c:pt idx="2">
                <c:v>0.82436959894273176</c:v>
              </c:pt>
              <c:pt idx="3">
                <c:v>0.45289838999246729</c:v>
              </c:pt>
              <c:pt idx="4">
                <c:v>0.16782047523533639</c:v>
              </c:pt>
              <c:pt idx="5">
                <c:v>0.12375316209511743</c:v>
              </c:pt>
              <c:pt idx="6">
                <c:v>0.10128921250736557</c:v>
              </c:pt>
              <c:pt idx="7">
                <c:v>0.11740173230825787</c:v>
              </c:pt>
              <c:pt idx="8">
                <c:v>0.10650505553931766</c:v>
              </c:pt>
              <c:pt idx="9">
                <c:v>8.9923804944459743E-2</c:v>
              </c:pt>
              <c:pt idx="10">
                <c:v>5.786467783469959E-2</c:v>
              </c:pt>
              <c:pt idx="11">
                <c:v>2.439373835995096E-2</c:v>
              </c:pt>
              <c:pt idx="12">
                <c:v>1.6985933883085804E-2</c:v>
              </c:pt>
              <c:pt idx="13">
                <c:v>4.7911706036765879E-3</c:v>
              </c:pt>
            </c:numLit>
          </c:val>
          <c:extLst xmlns:c16r2="http://schemas.microsoft.com/office/drawing/2015/06/chart">
            <c:ext xmlns:c16="http://schemas.microsoft.com/office/drawing/2014/chart" uri="{C3380CC4-5D6E-409C-BE32-E72D297353CC}">
              <c16:uniqueId val="{00000003-2313-40C3-9923-3DECB5AC0058}"/>
            </c:ext>
          </c:extLst>
        </c:ser>
        <c:dLbls>
          <c:showLegendKey val="0"/>
          <c:showVal val="0"/>
          <c:showCatName val="0"/>
          <c:showSerName val="0"/>
          <c:showPercent val="0"/>
          <c:showBubbleSize val="0"/>
        </c:dLbls>
        <c:axId val="-924804288"/>
        <c:axId val="-924798304"/>
      </c:areaChart>
      <c:catAx>
        <c:axId val="-924804288"/>
        <c:scaling>
          <c:orientation val="minMax"/>
        </c:scaling>
        <c:delete val="0"/>
        <c:axPos val="b"/>
        <c:numFmt formatCode="General" sourceLinked="0"/>
        <c:majorTickMark val="out"/>
        <c:minorTickMark val="none"/>
        <c:tickLblPos val="nextTo"/>
        <c:txPr>
          <a:bodyPr rot="0" vert="horz" anchor="ctr" anchorCtr="0"/>
          <a:lstStyle/>
          <a:p>
            <a:pPr>
              <a:defRPr sz="1400" b="1">
                <a:latin typeface="Arial" panose="020B0604020202020204" pitchFamily="34" charset="0"/>
                <a:cs typeface="Arial" panose="020B0604020202020204" pitchFamily="34" charset="0"/>
              </a:defRPr>
            </a:pPr>
            <a:endParaRPr lang="fr-FR"/>
          </a:p>
        </c:txPr>
        <c:crossAx val="-924798304"/>
        <c:crosses val="autoZero"/>
        <c:auto val="1"/>
        <c:lblAlgn val="ctr"/>
        <c:lblOffset val="100"/>
        <c:tickLblSkip val="1"/>
        <c:noMultiLvlLbl val="0"/>
      </c:catAx>
      <c:valAx>
        <c:axId val="-924798304"/>
        <c:scaling>
          <c:orientation val="minMax"/>
          <c:max val="1"/>
        </c:scaling>
        <c:delete val="0"/>
        <c:axPos val="l"/>
        <c:majorGridlines/>
        <c:numFmt formatCode="0%" sourceLinked="0"/>
        <c:majorTickMark val="out"/>
        <c:minorTickMark val="none"/>
        <c:tickLblPos val="nextTo"/>
        <c:txPr>
          <a:bodyPr/>
          <a:lstStyle/>
          <a:p>
            <a:pPr>
              <a:defRPr sz="1200">
                <a:latin typeface="Arial" panose="020B0604020202020204" pitchFamily="34" charset="0"/>
                <a:cs typeface="Arial" panose="020B0604020202020204" pitchFamily="34" charset="0"/>
              </a:defRPr>
            </a:pPr>
            <a:endParaRPr lang="fr-FR"/>
          </a:p>
        </c:txPr>
        <c:crossAx val="-924804288"/>
        <c:crosses val="autoZero"/>
        <c:crossBetween val="midCat"/>
      </c:valAx>
    </c:plotArea>
    <c:plotVisOnly val="1"/>
    <c:dispBlanksAs val="gap"/>
    <c:showDLblsOverMax val="0"/>
  </c:chart>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10.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3.bin"/></Relationships>
</file>

<file path=xl/chartsheets/_rels/sheet1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4.bin"/></Relationships>
</file>

<file path=xl/chartsheets/_rels/sheet12.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15.bin"/></Relationships>
</file>

<file path=xl/chartsheets/_rels/sheet13.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16.bin"/></Relationships>
</file>

<file path=xl/chartsheets/_rels/sheet14.xml.rels><?xml version="1.0" encoding="UTF-8" standalone="yes"?>
<Relationships xmlns="http://schemas.openxmlformats.org/package/2006/relationships"><Relationship Id="rId2" Type="http://schemas.openxmlformats.org/officeDocument/2006/relationships/drawing" Target="../drawings/drawing26.xml"/><Relationship Id="rId1" Type="http://schemas.openxmlformats.org/officeDocument/2006/relationships/printerSettings" Target="../printerSettings/printerSettings17.bin"/></Relationships>
</file>

<file path=xl/chartsheets/_rels/sheet15.xml.rels><?xml version="1.0" encoding="UTF-8" standalone="yes"?>
<Relationships xmlns="http://schemas.openxmlformats.org/package/2006/relationships"><Relationship Id="rId2" Type="http://schemas.openxmlformats.org/officeDocument/2006/relationships/drawing" Target="../drawings/drawing28.xml"/><Relationship Id="rId1" Type="http://schemas.openxmlformats.org/officeDocument/2006/relationships/printerSettings" Target="../printerSettings/printerSettings18.bin"/></Relationships>
</file>

<file path=xl/chartsheets/_rels/sheet16.xml.rels><?xml version="1.0" encoding="UTF-8" standalone="yes"?>
<Relationships xmlns="http://schemas.openxmlformats.org/package/2006/relationships"><Relationship Id="rId2" Type="http://schemas.openxmlformats.org/officeDocument/2006/relationships/drawing" Target="../drawings/drawing30.xml"/><Relationship Id="rId1" Type="http://schemas.openxmlformats.org/officeDocument/2006/relationships/printerSettings" Target="../printerSettings/printerSettings19.bin"/></Relationships>
</file>

<file path=xl/chartsheets/_rels/sheet17.xml.rels><?xml version="1.0" encoding="UTF-8" standalone="yes"?>
<Relationships xmlns="http://schemas.openxmlformats.org/package/2006/relationships"><Relationship Id="rId2" Type="http://schemas.openxmlformats.org/officeDocument/2006/relationships/drawing" Target="../drawings/drawing32.xml"/><Relationship Id="rId1" Type="http://schemas.openxmlformats.org/officeDocument/2006/relationships/printerSettings" Target="../printerSettings/printerSettings20.bin"/></Relationships>
</file>

<file path=xl/chartsheets/_rels/sheet18.xml.rels><?xml version="1.0" encoding="UTF-8" standalone="yes"?>
<Relationships xmlns="http://schemas.openxmlformats.org/package/2006/relationships"><Relationship Id="rId2" Type="http://schemas.openxmlformats.org/officeDocument/2006/relationships/drawing" Target="../drawings/drawing34.xml"/><Relationship Id="rId1" Type="http://schemas.openxmlformats.org/officeDocument/2006/relationships/printerSettings" Target="../printerSettings/printerSettings21.bin"/></Relationships>
</file>

<file path=xl/chartsheets/_rels/sheet19.xml.rels><?xml version="1.0" encoding="UTF-8" standalone="yes"?>
<Relationships xmlns="http://schemas.openxmlformats.org/package/2006/relationships"><Relationship Id="rId2" Type="http://schemas.openxmlformats.org/officeDocument/2006/relationships/drawing" Target="../drawings/drawing36.xml"/><Relationship Id="rId1" Type="http://schemas.openxmlformats.org/officeDocument/2006/relationships/printerSettings" Target="../printerSettings/printerSettings22.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20.xml.rels><?xml version="1.0" encoding="UTF-8" standalone="yes"?>
<Relationships xmlns="http://schemas.openxmlformats.org/package/2006/relationships"><Relationship Id="rId2" Type="http://schemas.openxmlformats.org/officeDocument/2006/relationships/drawing" Target="../drawings/drawing38.xml"/><Relationship Id="rId1" Type="http://schemas.openxmlformats.org/officeDocument/2006/relationships/printerSettings" Target="../printerSettings/printerSettings23.bin"/></Relationships>
</file>

<file path=xl/chartsheets/_rels/sheet21.xml.rels><?xml version="1.0" encoding="UTF-8" standalone="yes"?>
<Relationships xmlns="http://schemas.openxmlformats.org/package/2006/relationships"><Relationship Id="rId2" Type="http://schemas.openxmlformats.org/officeDocument/2006/relationships/drawing" Target="../drawings/drawing40.xml"/><Relationship Id="rId1" Type="http://schemas.openxmlformats.org/officeDocument/2006/relationships/printerSettings" Target="../printerSettings/printerSettings24.bin"/></Relationships>
</file>

<file path=xl/chartsheets/_rels/sheet22.xml.rels><?xml version="1.0" encoding="UTF-8" standalone="yes"?>
<Relationships xmlns="http://schemas.openxmlformats.org/package/2006/relationships"><Relationship Id="rId2" Type="http://schemas.openxmlformats.org/officeDocument/2006/relationships/drawing" Target="../drawings/drawing42.xml"/><Relationship Id="rId1" Type="http://schemas.openxmlformats.org/officeDocument/2006/relationships/printerSettings" Target="../printerSettings/printerSettings25.bin"/></Relationships>
</file>

<file path=xl/chartsheets/_rels/sheet23.xml.rels><?xml version="1.0" encoding="UTF-8" standalone="yes"?>
<Relationships xmlns="http://schemas.openxmlformats.org/package/2006/relationships"><Relationship Id="rId2" Type="http://schemas.openxmlformats.org/officeDocument/2006/relationships/drawing" Target="../drawings/drawing44.xml"/><Relationship Id="rId1" Type="http://schemas.openxmlformats.org/officeDocument/2006/relationships/printerSettings" Target="../printerSettings/printerSettings26.bin"/></Relationships>
</file>

<file path=xl/chartsheets/_rels/sheet24.xml.rels><?xml version="1.0" encoding="UTF-8" standalone="yes"?>
<Relationships xmlns="http://schemas.openxmlformats.org/package/2006/relationships"><Relationship Id="rId2" Type="http://schemas.openxmlformats.org/officeDocument/2006/relationships/drawing" Target="../drawings/drawing46.xml"/><Relationship Id="rId1" Type="http://schemas.openxmlformats.org/officeDocument/2006/relationships/printerSettings" Target="../printerSettings/printerSettings27.bin"/></Relationships>
</file>

<file path=xl/chartsheets/_rels/sheet25.xml.rels><?xml version="1.0" encoding="UTF-8" standalone="yes"?>
<Relationships xmlns="http://schemas.openxmlformats.org/package/2006/relationships"><Relationship Id="rId2" Type="http://schemas.openxmlformats.org/officeDocument/2006/relationships/drawing" Target="../drawings/drawing48.xml"/><Relationship Id="rId1" Type="http://schemas.openxmlformats.org/officeDocument/2006/relationships/printerSettings" Target="../printerSettings/printerSettings28.bin"/></Relationships>
</file>

<file path=xl/chartsheets/_rels/sheet26.xml.rels><?xml version="1.0" encoding="UTF-8" standalone="yes"?>
<Relationships xmlns="http://schemas.openxmlformats.org/package/2006/relationships"><Relationship Id="rId2" Type="http://schemas.openxmlformats.org/officeDocument/2006/relationships/drawing" Target="../drawings/drawing50.xml"/><Relationship Id="rId1" Type="http://schemas.openxmlformats.org/officeDocument/2006/relationships/printerSettings" Target="../printerSettings/printerSettings2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chartsheets/_rels/sheet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1.bin"/></Relationships>
</file>

<file path=xl/chartsheets/_rels/sheet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2.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0.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1.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2.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3.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4.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5.xml><?xml version="1.0" encoding="utf-8"?>
<chartsheet xmlns="http://schemas.openxmlformats.org/spreadsheetml/2006/main" xmlns:r="http://schemas.openxmlformats.org/officeDocument/2006/relationships">
  <sheetPr>
    <tabColor theme="7"/>
  </sheetPr>
  <sheetViews>
    <sheetView workbookViewId="0"/>
  </sheetViews>
  <pageMargins left="0.7" right="0.7" top="0.75" bottom="0.75" header="0.3" footer="0.3"/>
  <pageSetup paperSize="9" orientation="landscape" r:id="rId1"/>
  <drawing r:id="rId2"/>
</chartsheet>
</file>

<file path=xl/chartsheets/sheet16.xml><?xml version="1.0" encoding="utf-8"?>
<chartsheet xmlns="http://schemas.openxmlformats.org/spreadsheetml/2006/main" xmlns:r="http://schemas.openxmlformats.org/officeDocument/2006/relationships">
  <sheetPr>
    <tabColor theme="7"/>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7.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18.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19.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xml><?xml version="1.0" encoding="utf-8"?>
<chartsheet xmlns="http://schemas.openxmlformats.org/spreadsheetml/2006/main" xmlns:r="http://schemas.openxmlformats.org/officeDocument/2006/relationships">
  <sheetPr>
    <tabColor theme="3"/>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0.xml><?xml version="1.0" encoding="utf-8"?>
<chartsheet xmlns="http://schemas.openxmlformats.org/spreadsheetml/2006/main" xmlns:r="http://schemas.openxmlformats.org/officeDocument/2006/relationships">
  <sheetPr>
    <tabColor theme="9"/>
  </sheetPr>
  <sheetViews>
    <sheetView zoomScale="80" workbookViewId="0"/>
  </sheetViews>
  <pageMargins left="0.7" right="0.7" top="0.75" bottom="0.75" header="0.3" footer="0.3"/>
  <pageSetup paperSize="9" orientation="landscape" r:id="rId1"/>
  <drawing r:id="rId2"/>
</chartsheet>
</file>

<file path=xl/chartsheets/sheet21.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2.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3.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chartsheets/sheet24.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5.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26.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5.xml><?xml version="1.0" encoding="utf-8"?>
<chartsheet xmlns="http://schemas.openxmlformats.org/spreadsheetml/2006/main" xmlns:r="http://schemas.openxmlformats.org/officeDocument/2006/relationships">
  <sheetPr>
    <tabColor theme="6"/>
  </sheetPr>
  <sheetViews>
    <sheetView zoomScale="80" workbookViewId="0"/>
  </sheetViews>
  <pageMargins left="0.78740157499999996" right="0.78740157499999996" top="0.984251969" bottom="0.984251969" header="0.4921259845" footer="0.4921259845"/>
  <pageSetup paperSize="9" orientation="landscape" r:id="rId1"/>
  <drawing r:id="rId2"/>
</chartsheet>
</file>

<file path=xl/chartsheets/sheet6.xml><?xml version="1.0" encoding="utf-8"?>
<chartsheet xmlns="http://schemas.openxmlformats.org/spreadsheetml/2006/main" xmlns:r="http://schemas.openxmlformats.org/officeDocument/2006/relationships">
  <sheetPr>
    <tabColor theme="6"/>
  </sheetPr>
  <sheetViews>
    <sheetView workbookViewId="0"/>
  </sheetViews>
  <pageMargins left="0.78740157499999996" right="0.78740157499999996" top="0.984251969" bottom="0.984251969" header="0.4921259845" footer="0.4921259845"/>
  <pageSetup paperSize="9" orientation="landscape" r:id="rId1"/>
  <headerFooter alignWithMargins="0"/>
  <drawing r:id="rId2"/>
</chartsheet>
</file>

<file path=xl/chartsheets/sheet7.xml><?xml version="1.0" encoding="utf-8"?>
<chartsheet xmlns="http://schemas.openxmlformats.org/spreadsheetml/2006/main" xmlns:r="http://schemas.openxmlformats.org/officeDocument/2006/relationships">
  <sheetPr codeName="Chart12">
    <tabColor theme="5"/>
  </sheetPr>
  <sheetViews>
    <sheetView workbookViewId="0"/>
  </sheetViews>
  <pageMargins left="0.7" right="0.7" top="0.75" bottom="0.75" header="0.3" footer="0.3"/>
  <pageSetup paperSize="9" orientation="landscape" r:id="rId1"/>
  <drawing r:id="rId2"/>
</chartsheet>
</file>

<file path=xl/chartsheets/sheet8.xml><?xml version="1.0" encoding="utf-8"?>
<chartsheet xmlns="http://schemas.openxmlformats.org/spreadsheetml/2006/main" xmlns:r="http://schemas.openxmlformats.org/officeDocument/2006/relationships">
  <sheetPr>
    <tabColor theme="5"/>
  </sheetPr>
  <sheetViews>
    <sheetView workbookViewId="0"/>
  </sheetViews>
  <pageMargins left="0.7" right="0.7" top="0.75" bottom="0.75" header="0.3" footer="0.3"/>
  <pageSetup paperSize="9" orientation="landscape" r:id="rId1"/>
  <drawing r:id="rId2"/>
</chartsheet>
</file>

<file path=xl/chartsheets/sheet9.xml><?xml version="1.0" encoding="utf-8"?>
<chartsheet xmlns="http://schemas.openxmlformats.org/spreadsheetml/2006/main" xmlns:r="http://schemas.openxmlformats.org/officeDocument/2006/relationships">
  <sheetPr>
    <tabColor theme="9"/>
  </sheetPr>
  <sheetViews>
    <sheetView workbookViewId="0"/>
  </sheetViews>
  <pageMargins left="0.7" right="0.7" top="0.75" bottom="0.75" header="0.3" footer="0.3"/>
  <pageSetup paperSize="9" orientation="landscape" r:id="rId1"/>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8.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2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24.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6.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8.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0.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32.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4.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36.xml.rels><?xml version="1.0" encoding="UTF-8" standalone="yes"?>
<Relationships xmlns="http://schemas.openxmlformats.org/package/2006/relationships"><Relationship Id="rId1" Type="http://schemas.openxmlformats.org/officeDocument/2006/relationships/chart" Target="../charts/chart19.xml"/></Relationships>
</file>

<file path=xl/drawings/_rels/drawing38.xml.rels><?xml version="1.0" encoding="UTF-8" standalone="yes"?>
<Relationships xmlns="http://schemas.openxmlformats.org/package/2006/relationships"><Relationship Id="rId1" Type="http://schemas.openxmlformats.org/officeDocument/2006/relationships/chart" Target="../charts/chart20.xml"/></Relationships>
</file>

<file path=xl/drawings/_rels/drawing40.xml.rels><?xml version="1.0" encoding="UTF-8" standalone="yes"?>
<Relationships xmlns="http://schemas.openxmlformats.org/package/2006/relationships"><Relationship Id="rId1" Type="http://schemas.openxmlformats.org/officeDocument/2006/relationships/chart" Target="../charts/chart21.xml"/></Relationships>
</file>

<file path=xl/drawings/_rels/drawing42.xml.rels><?xml version="1.0" encoding="UTF-8" standalone="yes"?>
<Relationships xmlns="http://schemas.openxmlformats.org/package/2006/relationships"><Relationship Id="rId1" Type="http://schemas.openxmlformats.org/officeDocument/2006/relationships/chart" Target="../charts/chart22.xml"/></Relationships>
</file>

<file path=xl/drawings/_rels/drawing44.xml.rels><?xml version="1.0" encoding="UTF-8" standalone="yes"?>
<Relationships xmlns="http://schemas.openxmlformats.org/package/2006/relationships"><Relationship Id="rId1" Type="http://schemas.openxmlformats.org/officeDocument/2006/relationships/chart" Target="../charts/chart23.xml"/></Relationships>
</file>

<file path=xl/drawings/_rels/drawing46.xml.rels><?xml version="1.0" encoding="UTF-8" standalone="yes"?>
<Relationships xmlns="http://schemas.openxmlformats.org/package/2006/relationships"><Relationship Id="rId1" Type="http://schemas.openxmlformats.org/officeDocument/2006/relationships/chart" Target="../charts/chart24.xml"/></Relationships>
</file>

<file path=xl/drawings/_rels/drawing48.xml.rels><?xml version="1.0" encoding="UTF-8" standalone="yes"?>
<Relationships xmlns="http://schemas.openxmlformats.org/package/2006/relationships"><Relationship Id="rId1" Type="http://schemas.openxmlformats.org/officeDocument/2006/relationships/chart" Target="../charts/chart2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0.xml.rels><?xml version="1.0" encoding="UTF-8" standalone="yes"?>
<Relationships xmlns="http://schemas.openxmlformats.org/package/2006/relationships"><Relationship Id="rId1" Type="http://schemas.openxmlformats.org/officeDocument/2006/relationships/chart" Target="../charts/chart2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 xmlns:a16="http://schemas.microsoft.com/office/drawing/2014/main" id="{00000000-0008-0000-0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 xmlns:a16="http://schemas.microsoft.com/office/drawing/2014/main" id="{00000000-0008-0000-0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9305925" cy="6076950"/>
    <xdr:graphicFrame macro="">
      <xdr:nvGraphicFramePr>
        <xdr:cNvPr id="2" name="Graphique 1">
          <a:extLst>
            <a:ext uri="{FF2B5EF4-FFF2-40B4-BE49-F238E27FC236}">
              <a16:creationId xmlns="" xmlns:a16="http://schemas.microsoft.com/office/drawing/2014/main" id="{00000000-0008-0000-0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0.12124</cdr:x>
      <cdr:y>0.11654</cdr:y>
    </cdr:from>
    <cdr:to>
      <cdr:x>0.25128</cdr:x>
      <cdr:y>0.17077</cdr:y>
    </cdr:to>
    <cdr:sp macro="" textlink="">
      <cdr:nvSpPr>
        <cdr:cNvPr id="2" name="ZoneTexte 1"/>
        <cdr:cNvSpPr txBox="1"/>
      </cdr:nvSpPr>
      <cdr:spPr>
        <a:xfrm xmlns:a="http://schemas.openxmlformats.org/drawingml/2006/main">
          <a:off x="1125960" y="705961"/>
          <a:ext cx="1207665" cy="328520"/>
        </a:xfrm>
        <a:prstGeom xmlns:a="http://schemas.openxmlformats.org/drawingml/2006/main" prst="rect">
          <a:avLst/>
        </a:prstGeom>
        <a:noFill xmlns:a="http://schemas.openxmlformats.org/drawingml/2006/main"/>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0.11556</cdr:x>
      <cdr:y>0.74935</cdr:y>
    </cdr:from>
    <cdr:to>
      <cdr:x>0.44045</cdr:x>
      <cdr:y>0.83014</cdr:y>
    </cdr:to>
    <cdr:sp macro="" textlink="">
      <cdr:nvSpPr>
        <cdr:cNvPr id="4" name="ZoneTexte 3"/>
        <cdr:cNvSpPr txBox="1"/>
      </cdr:nvSpPr>
      <cdr:spPr>
        <a:xfrm xmlns:a="http://schemas.openxmlformats.org/drawingml/2006/main">
          <a:off x="1073172" y="4539500"/>
          <a:ext cx="3017213" cy="48941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0.10014</cdr:x>
      <cdr:y>0.52608</cdr:y>
    </cdr:from>
    <cdr:to>
      <cdr:x>0.30605</cdr:x>
      <cdr:y>0.57274</cdr:y>
    </cdr:to>
    <cdr:sp macro="" textlink="">
      <cdr:nvSpPr>
        <cdr:cNvPr id="5" name="ZoneTexte 4"/>
        <cdr:cNvSpPr txBox="1"/>
      </cdr:nvSpPr>
      <cdr:spPr>
        <a:xfrm xmlns:a="http://schemas.openxmlformats.org/drawingml/2006/main">
          <a:off x="929988" y="3186940"/>
          <a:ext cx="1912260" cy="282662"/>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0.10303</cdr:x>
      <cdr:y>0.24636</cdr:y>
    </cdr:from>
    <cdr:to>
      <cdr:x>0.42667</cdr:x>
      <cdr:y>0.3259</cdr:y>
    </cdr:to>
    <cdr:sp macro="" textlink="">
      <cdr:nvSpPr>
        <cdr:cNvPr id="6" name="ZoneTexte 1"/>
        <cdr:cNvSpPr txBox="1"/>
      </cdr:nvSpPr>
      <cdr:spPr>
        <a:xfrm xmlns:a="http://schemas.openxmlformats.org/drawingml/2006/main">
          <a:off x="956815" y="1492424"/>
          <a:ext cx="3005604" cy="481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9305925" cy="6076950"/>
    <xdr:graphicFrame macro="">
      <xdr:nvGraphicFramePr>
        <xdr:cNvPr id="2" name="Graphique 1">
          <a:extLst>
            <a:ext uri="{FF2B5EF4-FFF2-40B4-BE49-F238E27FC236}">
              <a16:creationId xmlns="" xmlns:a16="http://schemas.microsoft.com/office/drawing/2014/main" id="{00000000-0008-0000-0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0.12031</cdr:x>
      <cdr:y>0.48825</cdr:y>
    </cdr:from>
    <cdr:to>
      <cdr:x>0.25349</cdr:x>
      <cdr:y>0.54509</cdr:y>
    </cdr:to>
    <cdr:sp macro="" textlink="">
      <cdr:nvSpPr>
        <cdr:cNvPr id="2" name="ZoneTexte 1"/>
        <cdr:cNvSpPr txBox="1"/>
      </cdr:nvSpPr>
      <cdr:spPr>
        <a:xfrm xmlns:a="http://schemas.openxmlformats.org/drawingml/2006/main">
          <a:off x="1107441" y="2743200"/>
          <a:ext cx="1225902" cy="31938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0.10342</cdr:x>
      <cdr:y>0.81626</cdr:y>
    </cdr:from>
    <cdr:to>
      <cdr:x>0.42831</cdr:x>
      <cdr:y>0.89705</cdr:y>
    </cdr:to>
    <cdr:sp macro="" textlink="">
      <cdr:nvSpPr>
        <cdr:cNvPr id="4" name="ZoneTexte 3"/>
        <cdr:cNvSpPr txBox="1"/>
      </cdr:nvSpPr>
      <cdr:spPr>
        <a:xfrm xmlns:a="http://schemas.openxmlformats.org/drawingml/2006/main">
          <a:off x="951965" y="4586128"/>
          <a:ext cx="2990600" cy="453917"/>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0.10345</cdr:x>
      <cdr:y>0.66532</cdr:y>
    </cdr:from>
    <cdr:to>
      <cdr:x>0.30936</cdr:x>
      <cdr:y>0.71198</cdr:y>
    </cdr:to>
    <cdr:sp macro="" textlink="">
      <cdr:nvSpPr>
        <cdr:cNvPr id="5" name="ZoneTexte 4"/>
        <cdr:cNvSpPr txBox="1"/>
      </cdr:nvSpPr>
      <cdr:spPr>
        <a:xfrm xmlns:a="http://schemas.openxmlformats.org/drawingml/2006/main">
          <a:off x="952265" y="3738090"/>
          <a:ext cx="1895393" cy="262158"/>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0.09641</cdr:x>
      <cdr:y>0.55558</cdr:y>
    </cdr:from>
    <cdr:to>
      <cdr:x>0.42005</cdr:x>
      <cdr:y>0.63512</cdr:y>
    </cdr:to>
    <cdr:sp macro="" textlink="">
      <cdr:nvSpPr>
        <cdr:cNvPr id="6" name="ZoneTexte 1"/>
        <cdr:cNvSpPr txBox="1"/>
      </cdr:nvSpPr>
      <cdr:spPr>
        <a:xfrm xmlns:a="http://schemas.openxmlformats.org/drawingml/2006/main">
          <a:off x="887427" y="3121529"/>
          <a:ext cx="2979093" cy="44689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0.59414</cdr:x>
      <cdr:y>0.08715</cdr:y>
    </cdr:from>
    <cdr:to>
      <cdr:x>0.77847</cdr:x>
      <cdr:y>0.29149</cdr:y>
    </cdr:to>
    <cdr:sp macro="" textlink="">
      <cdr:nvSpPr>
        <cdr:cNvPr id="14" name="Rectangle à coins arrondis 13"/>
        <cdr:cNvSpPr/>
      </cdr:nvSpPr>
      <cdr:spPr>
        <a:xfrm xmlns:a="http://schemas.openxmlformats.org/drawingml/2006/main">
          <a:off x="5529028" y="529609"/>
          <a:ext cx="1715361" cy="124176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Ratio 2014 = 571% Personal wealth per adult:     1</a:t>
          </a:r>
          <a:r>
            <a:rPr lang="fr-FR" sz="1200" baseline="0">
              <a:latin typeface="Arial" panose="020B0604020202020204" pitchFamily="34" charset="0"/>
              <a:cs typeface="Arial" panose="020B0604020202020204" pitchFamily="34" charset="0"/>
            </a:rPr>
            <a:t>97 400 €</a:t>
          </a:r>
        </a:p>
        <a:p xmlns:a="http://schemas.openxmlformats.org/drawingml/2006/main">
          <a:r>
            <a:rPr lang="fr-FR" sz="1200" baseline="0">
              <a:latin typeface="Arial" panose="020B0604020202020204" pitchFamily="34" charset="0"/>
              <a:cs typeface="Arial" panose="020B0604020202020204" pitchFamily="34" charset="0"/>
            </a:rPr>
            <a:t>National income per adult: 34 600 €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0.77994</cdr:x>
      <cdr:y>0.11755</cdr:y>
    </cdr:from>
    <cdr:to>
      <cdr:x>0.98669</cdr:x>
      <cdr:y>0.12696</cdr:y>
    </cdr:to>
    <cdr:cxnSp macro="">
      <cdr:nvCxnSpPr>
        <cdr:cNvPr id="8" name="Straight Arrow Connector 7">
          <a:extLst xmlns:a="http://schemas.openxmlformats.org/drawingml/2006/main">
            <a:ext uri="{FF2B5EF4-FFF2-40B4-BE49-F238E27FC236}">
              <a16:creationId xmlns="" xmlns:a16="http://schemas.microsoft.com/office/drawing/2014/main" id="{6F9DC769-F024-4919-8927-FB01661A04D9}"/>
            </a:ext>
          </a:extLst>
        </cdr:cNvPr>
        <cdr:cNvCxnSpPr/>
      </cdr:nvCxnSpPr>
      <cdr:spPr>
        <a:xfrm xmlns:a="http://schemas.openxmlformats.org/drawingml/2006/main">
          <a:off x="7258050" y="714375"/>
          <a:ext cx="1924050" cy="57150"/>
        </a:xfrm>
        <a:prstGeom xmlns:a="http://schemas.openxmlformats.org/drawingml/2006/main" prst="straightConnector1">
          <a:avLst/>
        </a:prstGeom>
        <a:ln xmlns:a="http://schemas.openxmlformats.org/drawingml/2006/main">
          <a:tailEnd type="triangle"/>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1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0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7.xml><?xml version="1.0" encoding="utf-8"?>
<c:userShapes xmlns:c="http://schemas.openxmlformats.org/drawingml/2006/chart">
  <cdr:relSizeAnchor xmlns:cdr="http://schemas.openxmlformats.org/drawingml/2006/chartDrawing">
    <cdr:from>
      <cdr:x>0.37669</cdr:x>
      <cdr:y>0.65355</cdr:y>
    </cdr:from>
    <cdr:to>
      <cdr:x>0.60082</cdr:x>
      <cdr:y>0.71392</cdr:y>
    </cdr:to>
    <cdr:sp macro="" textlink="">
      <cdr:nvSpPr>
        <cdr:cNvPr id="2" name="ZoneTexte 1"/>
        <cdr:cNvSpPr txBox="1"/>
      </cdr:nvSpPr>
      <cdr:spPr>
        <a:xfrm xmlns:a="http://schemas.openxmlformats.org/drawingml/2006/main">
          <a:off x="3505414" y="3971562"/>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0.677</cdr:x>
      <cdr:y>0.428</cdr:y>
    </cdr:from>
    <cdr:to>
      <cdr:x>0.77994</cdr:x>
      <cdr:y>0.52038</cdr:y>
    </cdr:to>
    <cdr:sp macro="" textlink="">
      <cdr:nvSpPr>
        <cdr:cNvPr id="3" name="ZoneTexte 1"/>
        <cdr:cNvSpPr txBox="1"/>
      </cdr:nvSpPr>
      <cdr:spPr>
        <a:xfrm xmlns:a="http://schemas.openxmlformats.org/drawingml/2006/main">
          <a:off x="6300083" y="2600914"/>
          <a:ext cx="957968" cy="5613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a:t>
          </a:r>
        </a:p>
        <a:p xmlns:a="http://schemas.openxmlformats.org/drawingml/2006/main">
          <a:r>
            <a:rPr lang="fr-FR" sz="1400" b="1" i="0">
              <a:solidFill>
                <a:sysClr val="windowText" lastClr="000000"/>
              </a:solidFill>
            </a:rPr>
            <a:t> assets</a:t>
          </a:r>
        </a:p>
      </cdr:txBody>
    </cdr:sp>
  </cdr:relSizeAnchor>
  <cdr:relSizeAnchor xmlns:cdr="http://schemas.openxmlformats.org/drawingml/2006/chartDrawing">
    <cdr:from>
      <cdr:x>0.68275</cdr:x>
      <cdr:y>0.24942</cdr:y>
    </cdr:from>
    <cdr:to>
      <cdr:x>0.96206</cdr:x>
      <cdr:y>0.33392</cdr:y>
    </cdr:to>
    <cdr:sp macro="" textlink="">
      <cdr:nvSpPr>
        <cdr:cNvPr id="5" name="ZoneTexte 1"/>
        <cdr:cNvSpPr txBox="1"/>
      </cdr:nvSpPr>
      <cdr:spPr>
        <a:xfrm xmlns:a="http://schemas.openxmlformats.org/drawingml/2006/main">
          <a:off x="6357099" y="1518842"/>
          <a:ext cx="2600643" cy="51456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dr:relSizeAnchor xmlns:cdr="http://schemas.openxmlformats.org/drawingml/2006/chartDrawing">
    <cdr:from>
      <cdr:x>0.08929</cdr:x>
      <cdr:y>0.83701</cdr:y>
    </cdr:from>
    <cdr:to>
      <cdr:x>0.18062</cdr:x>
      <cdr:y>0.89754</cdr:y>
    </cdr:to>
    <cdr:sp macro="" textlink="">
      <cdr:nvSpPr>
        <cdr:cNvPr id="4" name="Rounded Rectangle 3"/>
        <cdr:cNvSpPr/>
      </cdr:nvSpPr>
      <cdr:spPr>
        <a:xfrm xmlns:a="http://schemas.openxmlformats.org/drawingml/2006/main">
          <a:off x="828674" y="5057775"/>
          <a:ext cx="847725" cy="365760"/>
        </a:xfrm>
        <a:prstGeom xmlns:a="http://schemas.openxmlformats.org/drawingml/2006/main" prst="roundRect">
          <a:avLst/>
        </a:prstGeom>
        <a:solidFill xmlns:a="http://schemas.openxmlformats.org/drawingml/2006/main">
          <a:schemeClr val="bg1"/>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nchor="ctr"/>
        <a:lstStyle xmlns:a="http://schemas.openxmlformats.org/drawingml/2006/main"/>
        <a:p xmlns:a="http://schemas.openxmlformats.org/drawingml/2006/main">
          <a:pPr algn="ctr"/>
          <a:r>
            <a:rPr lang="fr-FR" sz="1200" b="1">
              <a:solidFill>
                <a:sysClr val="windowText" lastClr="000000"/>
              </a:solidFill>
              <a:latin typeface="Arial" panose="020B0604020202020204" pitchFamily="34" charset="0"/>
              <a:cs typeface="Arial" panose="020B0604020202020204" pitchFamily="34" charset="0"/>
            </a:rPr>
            <a:t>2 450 €</a:t>
          </a:r>
          <a:r>
            <a:rPr lang="fr-FR" sz="1200" b="1">
              <a:latin typeface="Arial" panose="020B0604020202020204" pitchFamily="34" charset="0"/>
              <a:cs typeface="Arial" panose="020B0604020202020204" pitchFamily="34" charset="0"/>
            </a:rPr>
            <a:t>€</a:t>
          </a:r>
        </a:p>
      </cdr:txBody>
    </cdr:sp>
  </cdr:relSizeAnchor>
  <cdr:relSizeAnchor xmlns:cdr="http://schemas.openxmlformats.org/drawingml/2006/chartDrawing">
    <cdr:from>
      <cdr:x>0.22373</cdr:x>
      <cdr:y>0.84016</cdr:y>
    </cdr:from>
    <cdr:to>
      <cdr:x>0.32122</cdr:x>
      <cdr:y>0.90069</cdr:y>
    </cdr:to>
    <cdr:sp macro="" textlink="">
      <cdr:nvSpPr>
        <cdr:cNvPr id="13" name="Rounded Rectangle 12"/>
        <cdr:cNvSpPr/>
      </cdr:nvSpPr>
      <cdr:spPr>
        <a:xfrm xmlns:a="http://schemas.openxmlformats.org/drawingml/2006/main">
          <a:off x="2076451" y="5076826"/>
          <a:ext cx="904874" cy="36576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algn="ctr"/>
          <a:r>
            <a:rPr lang="fr-FR" sz="1200" b="1">
              <a:solidFill>
                <a:schemeClr val="dk1"/>
              </a:solidFill>
              <a:effectLst/>
              <a:latin typeface="Arial" panose="020B0604020202020204" pitchFamily="34" charset="0"/>
              <a:ea typeface="+mn-ea"/>
              <a:cs typeface="Arial" panose="020B0604020202020204" pitchFamily="34" charset="0"/>
            </a:rPr>
            <a:t>23 000 €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0.35211</cdr:x>
      <cdr:y>0.84118</cdr:y>
    </cdr:from>
    <cdr:to>
      <cdr:x>0.45549</cdr:x>
      <cdr:y>0.90392</cdr:y>
    </cdr:to>
    <cdr:sp macro="" textlink="">
      <cdr:nvSpPr>
        <cdr:cNvPr id="15" name="Rounded Rectangle 14"/>
        <cdr:cNvSpPr/>
      </cdr:nvSpPr>
      <cdr:spPr>
        <a:xfrm xmlns:a="http://schemas.openxmlformats.org/drawingml/2006/main">
          <a:off x="3274219" y="5107781"/>
          <a:ext cx="961283" cy="38099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latin typeface="Arial" panose="020B0604020202020204" pitchFamily="34" charset="0"/>
              <a:cs typeface="Arial" panose="020B0604020202020204" pitchFamily="34" charset="0"/>
            </a:rPr>
            <a:t>111 000 </a:t>
          </a:r>
          <a:r>
            <a:rPr lang="fr-FR" sz="1200" b="1">
              <a:solidFill>
                <a:schemeClr val="dk1"/>
              </a:solidFill>
              <a:effectLst/>
              <a:latin typeface="Arial" panose="020B0604020202020204" pitchFamily="34" charset="0"/>
              <a:ea typeface="+mn-ea"/>
              <a:cs typeface="Arial" panose="020B0604020202020204" pitchFamily="34" charset="0"/>
            </a:rPr>
            <a:t>€</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0.4904</cdr:x>
      <cdr:y>0.83529</cdr:y>
    </cdr:from>
    <cdr:to>
      <cdr:x>0.5957</cdr:x>
      <cdr:y>0.90392</cdr:y>
    </cdr:to>
    <cdr:sp macro="" textlink="">
      <cdr:nvSpPr>
        <cdr:cNvPr id="17" name="Rounded Rectangle 16"/>
        <cdr:cNvSpPr/>
      </cdr:nvSpPr>
      <cdr:spPr>
        <a:xfrm xmlns:a="http://schemas.openxmlformats.org/drawingml/2006/main">
          <a:off x="4560095" y="5072061"/>
          <a:ext cx="979190" cy="41671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Arial" panose="020B0604020202020204" pitchFamily="34" charset="0"/>
              <a:ea typeface="+mn-ea"/>
              <a:cs typeface="Arial" panose="020B0604020202020204" pitchFamily="34" charset="0"/>
            </a:rPr>
            <a:t>198 000 €</a:t>
          </a:r>
          <a:endParaRPr lang="fr-FR" sz="1200" b="1">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0.64533</cdr:x>
      <cdr:y>0.83726</cdr:y>
    </cdr:from>
    <cdr:to>
      <cdr:x>0.74621</cdr:x>
      <cdr:y>0.89596</cdr:y>
    </cdr:to>
    <cdr:sp macro="" textlink="">
      <cdr:nvSpPr>
        <cdr:cNvPr id="19" name="Rounded Rectangle 18"/>
        <cdr:cNvSpPr/>
      </cdr:nvSpPr>
      <cdr:spPr>
        <a:xfrm xmlns:a="http://schemas.openxmlformats.org/drawingml/2006/main">
          <a:off x="6000750" y="5083969"/>
          <a:ext cx="938093" cy="356468"/>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a:solidFill>
                <a:schemeClr val="dk1"/>
              </a:solidFill>
              <a:effectLst/>
              <a:latin typeface="Arial" panose="020B0604020202020204" pitchFamily="34" charset="0"/>
              <a:ea typeface="+mn-ea"/>
              <a:cs typeface="Arial" panose="020B0604020202020204" pitchFamily="34" charset="0"/>
            </a:rPr>
            <a:t>497 000 €</a:t>
          </a:r>
          <a:endParaRPr lang="fr-FR"/>
        </a:p>
      </cdr:txBody>
    </cdr:sp>
  </cdr:relSizeAnchor>
  <cdr:relSizeAnchor xmlns:cdr="http://schemas.openxmlformats.org/drawingml/2006/chartDrawing">
    <cdr:from>
      <cdr:x>0.76953</cdr:x>
      <cdr:y>0.83922</cdr:y>
    </cdr:from>
    <cdr:to>
      <cdr:x>0.88094</cdr:x>
      <cdr:y>0.90196</cdr:y>
    </cdr:to>
    <cdr:sp macro="" textlink="">
      <cdr:nvSpPr>
        <cdr:cNvPr id="22" name="Rounded Rectangle 21"/>
        <cdr:cNvSpPr/>
      </cdr:nvSpPr>
      <cdr:spPr>
        <a:xfrm xmlns:a="http://schemas.openxmlformats.org/drawingml/2006/main">
          <a:off x="7155656" y="5095875"/>
          <a:ext cx="1036012" cy="3810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baseline="0">
              <a:solidFill>
                <a:schemeClr val="dk1"/>
              </a:solidFill>
              <a:effectLst/>
              <a:latin typeface="Arial" panose="020B0604020202020204" pitchFamily="34" charset="0"/>
              <a:ea typeface="+mn-ea"/>
              <a:cs typeface="Arial" panose="020B0604020202020204" pitchFamily="34" charset="0"/>
            </a:rPr>
            <a:t>2 368</a:t>
          </a:r>
          <a:r>
            <a:rPr lang="fr-FR" sz="1200" b="1">
              <a:solidFill>
                <a:schemeClr val="dk1"/>
              </a:solidFill>
              <a:effectLst/>
              <a:latin typeface="Arial" panose="020B0604020202020204" pitchFamily="34" charset="0"/>
              <a:ea typeface="+mn-ea"/>
              <a:cs typeface="Arial" panose="020B0604020202020204" pitchFamily="34" charset="0"/>
            </a:rPr>
            <a:t> 000 €</a:t>
          </a:r>
          <a:endParaRPr lang="fr-FR"/>
        </a:p>
      </cdr:txBody>
    </cdr:sp>
  </cdr:relSizeAnchor>
  <cdr:relSizeAnchor xmlns:cdr="http://schemas.openxmlformats.org/drawingml/2006/chartDrawing">
    <cdr:from>
      <cdr:x>0.87836</cdr:x>
      <cdr:y>0.83922</cdr:y>
    </cdr:from>
    <cdr:to>
      <cdr:x>1</cdr:x>
      <cdr:y>0.89912</cdr:y>
    </cdr:to>
    <cdr:sp macro="" textlink="">
      <cdr:nvSpPr>
        <cdr:cNvPr id="24" name="Rounded Rectangle 23"/>
        <cdr:cNvSpPr/>
      </cdr:nvSpPr>
      <cdr:spPr>
        <a:xfrm xmlns:a="http://schemas.openxmlformats.org/drawingml/2006/main">
          <a:off x="8167687" y="5095876"/>
          <a:ext cx="1131094" cy="36375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fr-FR" sz="1200" b="1" baseline="0">
              <a:solidFill>
                <a:schemeClr val="dk1"/>
              </a:solidFill>
              <a:effectLst/>
              <a:latin typeface="Arial" panose="020B0604020202020204" pitchFamily="34" charset="0"/>
              <a:ea typeface="+mn-ea"/>
              <a:cs typeface="Arial" panose="020B0604020202020204" pitchFamily="34" charset="0"/>
            </a:rPr>
            <a:t>15 650</a:t>
          </a:r>
          <a:r>
            <a:rPr lang="fr-FR" sz="1200" b="1">
              <a:solidFill>
                <a:schemeClr val="dk1"/>
              </a:solidFill>
              <a:effectLst/>
              <a:latin typeface="Arial" panose="020B0604020202020204" pitchFamily="34" charset="0"/>
              <a:ea typeface="+mn-ea"/>
              <a:cs typeface="Arial" panose="020B0604020202020204" pitchFamily="34" charset="0"/>
            </a:rPr>
            <a:t> 000 €</a:t>
          </a:r>
          <a:endParaRPr lang="fr-FR" sz="1200" b="1">
            <a:latin typeface="Arial" panose="020B0604020202020204" pitchFamily="34" charset="0"/>
            <a:cs typeface="Arial" panose="020B0604020202020204" pitchFamily="34" charset="0"/>
          </a:endParaRPr>
        </a:p>
      </cdr:txBody>
    </cdr:sp>
  </cdr:relSizeAnchor>
</c:userShapes>
</file>

<file path=xl/drawings/drawing1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0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9.xml><?xml version="1.0" encoding="utf-8"?>
<c:userShapes xmlns:c="http://schemas.openxmlformats.org/drawingml/2006/chart">
  <cdr:relSizeAnchor xmlns:cdr="http://schemas.openxmlformats.org/drawingml/2006/chartDrawing">
    <cdr:from>
      <cdr:x>0.07019</cdr:x>
      <cdr:y>0.28991</cdr:y>
    </cdr:from>
    <cdr:to>
      <cdr:x>0.20609</cdr:x>
      <cdr:y>0.35041</cdr:y>
    </cdr:to>
    <cdr:sp macro="" textlink="">
      <cdr:nvSpPr>
        <cdr:cNvPr id="2" name="ZoneTexte 1"/>
        <cdr:cNvSpPr txBox="1"/>
      </cdr:nvSpPr>
      <cdr:spPr>
        <a:xfrm xmlns:a="http://schemas.openxmlformats.org/drawingml/2006/main">
          <a:off x="651921" y="1752578"/>
          <a:ext cx="1262230" cy="36573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0.06381</cdr:x>
      <cdr:y>0.70448</cdr:y>
    </cdr:from>
    <cdr:to>
      <cdr:x>0.38273</cdr:x>
      <cdr:y>0.77731</cdr:y>
    </cdr:to>
    <cdr:sp macro="" textlink="">
      <cdr:nvSpPr>
        <cdr:cNvPr id="4" name="ZoneTexte 3"/>
        <cdr:cNvSpPr txBox="1"/>
      </cdr:nvSpPr>
      <cdr:spPr>
        <a:xfrm xmlns:a="http://schemas.openxmlformats.org/drawingml/2006/main">
          <a:off x="592666" y="4258735"/>
          <a:ext cx="2962071" cy="44026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0.80244</cdr:x>
      <cdr:y>0.06742</cdr:y>
    </cdr:from>
    <cdr:to>
      <cdr:x>1</cdr:x>
      <cdr:y>0.15987</cdr:y>
    </cdr:to>
    <cdr:sp macro="" textlink="">
      <cdr:nvSpPr>
        <cdr:cNvPr id="14" name="Rectangle à coins arrondis 13"/>
        <cdr:cNvSpPr/>
      </cdr:nvSpPr>
      <cdr:spPr>
        <a:xfrm xmlns:a="http://schemas.openxmlformats.org/drawingml/2006/main">
          <a:off x="7467446" y="409697"/>
          <a:ext cx="1838479" cy="56185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Middle 40%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a:latin typeface="Arial" panose="020B0604020202020204" pitchFamily="34" charset="0"/>
              <a:cs typeface="Arial" panose="020B0604020202020204" pitchFamily="34" charset="0"/>
            </a:rPr>
            <a:t>189 000 € (2014) </a:t>
          </a:r>
        </a:p>
      </cdr:txBody>
    </cdr:sp>
  </cdr:relSizeAnchor>
  <cdr:relSizeAnchor xmlns:cdr="http://schemas.openxmlformats.org/drawingml/2006/chartDrawing">
    <cdr:from>
      <cdr:x>0.06027</cdr:x>
      <cdr:y>0.46792</cdr:y>
    </cdr:from>
    <cdr:to>
      <cdr:x>0.26618</cdr:x>
      <cdr:y>0.51458</cdr:y>
    </cdr:to>
    <cdr:sp macro="" textlink="">
      <cdr:nvSpPr>
        <cdr:cNvPr id="12" name="ZoneTexte 1"/>
        <cdr:cNvSpPr txBox="1"/>
      </cdr:nvSpPr>
      <cdr:spPr>
        <a:xfrm xmlns:a="http://schemas.openxmlformats.org/drawingml/2006/main">
          <a:off x="560901" y="2843536"/>
          <a:ext cx="1916183" cy="28355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0.34011</cdr:x>
      <cdr:y>0.28898</cdr:y>
    </cdr:from>
    <cdr:to>
      <cdr:x>0.66375</cdr:x>
      <cdr:y>0.35621</cdr:y>
    </cdr:to>
    <cdr:sp macro="" textlink="">
      <cdr:nvSpPr>
        <cdr:cNvPr id="13" name="ZoneTexte 1"/>
        <cdr:cNvSpPr txBox="1"/>
      </cdr:nvSpPr>
      <cdr:spPr>
        <a:xfrm xmlns:a="http://schemas.openxmlformats.org/drawingml/2006/main">
          <a:off x="3165056" y="1756095"/>
          <a:ext cx="3011769" cy="40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2.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0.55017</cdr:x>
      <cdr:y>0.3523</cdr:y>
    </cdr:from>
    <cdr:to>
      <cdr:x>0.76672</cdr:x>
      <cdr:y>0.63008</cdr:y>
    </cdr:to>
    <cdr:sp macro="" textlink="">
      <cdr:nvSpPr>
        <cdr:cNvPr id="4" name="Ellipse 3"/>
        <cdr:cNvSpPr/>
      </cdr:nvSpPr>
      <cdr:spPr>
        <a:xfrm xmlns:a="http://schemas.openxmlformats.org/drawingml/2006/main">
          <a:off x="5013960" y="1981200"/>
          <a:ext cx="1973580" cy="1562100"/>
        </a:xfrm>
        <a:prstGeom xmlns:a="http://schemas.openxmlformats.org/drawingml/2006/main" prst="ellipse">
          <a:avLst/>
        </a:prstGeom>
        <a:solidFill xmlns:a="http://schemas.openxmlformats.org/drawingml/2006/main">
          <a:schemeClr val="bg1"/>
        </a:solidFill>
        <a:ln xmlns:a="http://schemas.openxmlformats.org/drawingml/2006/main">
          <a:solidFill>
            <a:schemeClr val="tx1"/>
          </a:solidFill>
        </a:l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r>
            <a:rPr lang="fr-FR" sz="1300">
              <a:solidFill>
                <a:schemeClr val="tx1"/>
              </a:solidFill>
              <a:latin typeface="Arial" panose="020B0604020202020204" pitchFamily="34" charset="0"/>
              <a:cs typeface="Arial" panose="020B0604020202020204" pitchFamily="34" charset="0"/>
            </a:rPr>
            <a:t>1914-1984:</a:t>
          </a:r>
          <a:r>
            <a:rPr lang="fr-FR" sz="1300" baseline="0">
              <a:solidFill>
                <a:schemeClr val="tx1"/>
              </a:solidFill>
              <a:latin typeface="Arial" panose="020B0604020202020204" pitchFamily="34" charset="0"/>
              <a:cs typeface="Arial" panose="020B0604020202020204" pitchFamily="34" charset="0"/>
            </a:rPr>
            <a:t>    the Fall of the Upper Class, the Rise of the Middle Class</a:t>
          </a:r>
          <a:endParaRPr lang="fr-FR" sz="1300">
            <a:solidFill>
              <a:schemeClr val="tx1"/>
            </a:solidFill>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0.55184</cdr:x>
      <cdr:y>0.20325</cdr:y>
    </cdr:from>
    <cdr:to>
      <cdr:x>0.60117</cdr:x>
      <cdr:y>0.37398</cdr:y>
    </cdr:to>
    <cdr:cxnSp macro="">
      <cdr:nvCxnSpPr>
        <cdr:cNvPr id="6" name="Connecteur droit avec flèche 5">
          <a:extLst xmlns:a="http://schemas.openxmlformats.org/drawingml/2006/main">
            <a:ext uri="{FF2B5EF4-FFF2-40B4-BE49-F238E27FC236}">
              <a16:creationId xmlns="" xmlns:a16="http://schemas.microsoft.com/office/drawing/2014/main" id="{C42ED61D-1A41-49C2-8EA2-7CB801549107}"/>
            </a:ext>
          </a:extLst>
        </cdr:cNvPr>
        <cdr:cNvCxnSpPr/>
      </cdr:nvCxnSpPr>
      <cdr:spPr>
        <a:xfrm xmlns:a="http://schemas.openxmlformats.org/drawingml/2006/main" flipH="1" flipV="1">
          <a:off x="5029200" y="1143000"/>
          <a:ext cx="449581" cy="960121"/>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0.54849</cdr:x>
      <cdr:y>0.6084</cdr:y>
    </cdr:from>
    <cdr:to>
      <cdr:x>0.59532</cdr:x>
      <cdr:y>0.77913</cdr:y>
    </cdr:to>
    <cdr:cxnSp macro="">
      <cdr:nvCxnSpPr>
        <cdr:cNvPr id="8" name="Connecteur droit avec flèche 7">
          <a:extLst xmlns:a="http://schemas.openxmlformats.org/drawingml/2006/main">
            <a:ext uri="{FF2B5EF4-FFF2-40B4-BE49-F238E27FC236}">
              <a16:creationId xmlns="" xmlns:a16="http://schemas.microsoft.com/office/drawing/2014/main" id="{1B6D1A7F-9CEB-4286-95B3-E1BE146EB5F4}"/>
            </a:ext>
          </a:extLst>
        </cdr:cNvPr>
        <cdr:cNvCxnSpPr/>
      </cdr:nvCxnSpPr>
      <cdr:spPr>
        <a:xfrm xmlns:a="http://schemas.openxmlformats.org/drawingml/2006/main" flipH="1">
          <a:off x="4998720" y="3421380"/>
          <a:ext cx="426720" cy="96012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0.76731</cdr:x>
      <cdr:y>0.49662</cdr:y>
    </cdr:from>
    <cdr:to>
      <cdr:x>0.83153</cdr:x>
      <cdr:y>0.5088</cdr:y>
    </cdr:to>
    <cdr:cxnSp macro="">
      <cdr:nvCxnSpPr>
        <cdr:cNvPr id="10" name="Connecteur droit avec flèche 9">
          <a:extLst xmlns:a="http://schemas.openxmlformats.org/drawingml/2006/main">
            <a:ext uri="{FF2B5EF4-FFF2-40B4-BE49-F238E27FC236}">
              <a16:creationId xmlns="" xmlns:a16="http://schemas.microsoft.com/office/drawing/2014/main" id="{7CFB0D4B-6FD3-4661-AE0F-C2E8BF117EB5}"/>
            </a:ext>
          </a:extLst>
        </cdr:cNvPr>
        <cdr:cNvCxnSpPr/>
      </cdr:nvCxnSpPr>
      <cdr:spPr>
        <a:xfrm xmlns:a="http://schemas.openxmlformats.org/drawingml/2006/main" flipV="1">
          <a:off x="7010400" y="2796540"/>
          <a:ext cx="586740" cy="6858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0.76505</cdr:x>
      <cdr:y>0.52168</cdr:y>
    </cdr:from>
    <cdr:to>
      <cdr:x>0.83361</cdr:x>
      <cdr:y>0.55014</cdr:y>
    </cdr:to>
    <cdr:cxnSp macro="">
      <cdr:nvCxnSpPr>
        <cdr:cNvPr id="15" name="Connecteur droit avec flèche 14">
          <a:extLst xmlns:a="http://schemas.openxmlformats.org/drawingml/2006/main">
            <a:ext uri="{FF2B5EF4-FFF2-40B4-BE49-F238E27FC236}">
              <a16:creationId xmlns="" xmlns:a16="http://schemas.microsoft.com/office/drawing/2014/main" id="{2203F18A-D122-402D-AEA5-CEC96BCAC3F1}"/>
            </a:ext>
          </a:extLst>
        </cdr:cNvPr>
        <cdr:cNvCxnSpPr/>
      </cdr:nvCxnSpPr>
      <cdr:spPr>
        <a:xfrm xmlns:a="http://schemas.openxmlformats.org/drawingml/2006/main">
          <a:off x="6972298" y="2933699"/>
          <a:ext cx="624842" cy="160021"/>
        </a:xfrm>
        <a:prstGeom xmlns:a="http://schemas.openxmlformats.org/drawingml/2006/main" prst="straightConnector1">
          <a:avLst/>
        </a:prstGeom>
        <a:ln xmlns:a="http://schemas.openxmlformats.org/drawingml/2006/main" w="19050">
          <a:solidFill>
            <a:schemeClr val="tx1"/>
          </a:solidFill>
          <a:tailEnd type="arrow"/>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relSizeAnchor>
  <cdr:relSizeAnchor xmlns:cdr="http://schemas.openxmlformats.org/drawingml/2006/chartDrawing">
    <cdr:from>
      <cdr:x>0.88545</cdr:x>
      <cdr:y>0.2832</cdr:y>
    </cdr:from>
    <cdr:to>
      <cdr:x>0.99833</cdr:x>
      <cdr:y>0.33062</cdr:y>
    </cdr:to>
    <cdr:sp macro="" textlink="">
      <cdr:nvSpPr>
        <cdr:cNvPr id="5" name="Rectangle à coins arrondis 4"/>
        <cdr:cNvSpPr/>
      </cdr:nvSpPr>
      <cdr:spPr>
        <a:xfrm xmlns:a="http://schemas.openxmlformats.org/drawingml/2006/main">
          <a:off x="8069580" y="1592580"/>
          <a:ext cx="102870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1</a:t>
          </a:r>
          <a:r>
            <a:rPr lang="fr-FR" sz="1200" baseline="0">
              <a:latin typeface="Arial" panose="020B0604020202020204" pitchFamily="34" charset="0"/>
              <a:cs typeface="Arial" panose="020B0604020202020204" pitchFamily="34" charset="0"/>
            </a:rPr>
            <a:t> 075 000 €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0.9005</cdr:x>
      <cdr:y>0.49684</cdr:y>
    </cdr:from>
    <cdr:to>
      <cdr:x>0.99916</cdr:x>
      <cdr:y>0.54426</cdr:y>
    </cdr:to>
    <cdr:sp macro="" textlink="">
      <cdr:nvSpPr>
        <cdr:cNvPr id="11" name="Rectangle à coins arrondis 10"/>
        <cdr:cNvSpPr/>
      </cdr:nvSpPr>
      <cdr:spPr>
        <a:xfrm xmlns:a="http://schemas.openxmlformats.org/drawingml/2006/main">
          <a:off x="8206740" y="2794000"/>
          <a:ext cx="89916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189 000 €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0.90635</cdr:x>
      <cdr:y>0.77868</cdr:y>
    </cdr:from>
    <cdr:to>
      <cdr:x>0.99554</cdr:x>
      <cdr:y>0.82611</cdr:y>
    </cdr:to>
    <cdr:sp macro="" textlink="">
      <cdr:nvSpPr>
        <cdr:cNvPr id="12" name="Rectangle à coins arrondis 11"/>
        <cdr:cNvSpPr/>
      </cdr:nvSpPr>
      <cdr:spPr>
        <a:xfrm xmlns:a="http://schemas.openxmlformats.org/drawingml/2006/main">
          <a:off x="8260080" y="4378960"/>
          <a:ext cx="812800" cy="2667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25 000 €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0.88434</cdr:x>
      <cdr:y>0.05149</cdr:y>
    </cdr:from>
    <cdr:to>
      <cdr:x>0.99721</cdr:x>
      <cdr:y>0.2439</cdr:y>
    </cdr:to>
    <cdr:sp macro="" textlink="">
      <cdr:nvSpPr>
        <cdr:cNvPr id="13" name="Rectangle à coins arrondis 12"/>
        <cdr:cNvSpPr/>
      </cdr:nvSpPr>
      <cdr:spPr>
        <a:xfrm xmlns:a="http://schemas.openxmlformats.org/drawingml/2006/main">
          <a:off x="8059420" y="289560"/>
          <a:ext cx="1028700" cy="108204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Average net wealth per adult (2014):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0.95485</cdr:x>
      <cdr:y>0.32927</cdr:y>
    </cdr:from>
    <cdr:to>
      <cdr:x>0.95652</cdr:x>
      <cdr:y>0.42276</cdr:y>
    </cdr:to>
    <cdr:cxnSp macro="">
      <cdr:nvCxnSpPr>
        <cdr:cNvPr id="14" name="Connecteur droit avec flèche 13">
          <a:extLst xmlns:a="http://schemas.openxmlformats.org/drawingml/2006/main">
            <a:ext uri="{FF2B5EF4-FFF2-40B4-BE49-F238E27FC236}">
              <a16:creationId xmlns="" xmlns:a16="http://schemas.microsoft.com/office/drawing/2014/main" id="{9DE1AD1A-69E6-41AC-9AD3-19C1ADFA5371}"/>
            </a:ext>
          </a:extLst>
        </cdr:cNvPr>
        <cdr:cNvCxnSpPr/>
      </cdr:nvCxnSpPr>
      <cdr:spPr>
        <a:xfrm xmlns:a="http://schemas.openxmlformats.org/drawingml/2006/main">
          <a:off x="8702040" y="1851660"/>
          <a:ext cx="15240" cy="52578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0.95736</cdr:x>
      <cdr:y>0.54201</cdr:y>
    </cdr:from>
    <cdr:to>
      <cdr:x>0.95819</cdr:x>
      <cdr:y>0.57588</cdr:y>
    </cdr:to>
    <cdr:cxnSp macro="">
      <cdr:nvCxnSpPr>
        <cdr:cNvPr id="17" name="Connecteur droit avec flèche 16">
          <a:extLst xmlns:a="http://schemas.openxmlformats.org/drawingml/2006/main">
            <a:ext uri="{FF2B5EF4-FFF2-40B4-BE49-F238E27FC236}">
              <a16:creationId xmlns="" xmlns:a16="http://schemas.microsoft.com/office/drawing/2014/main" id="{A66FDF5C-E9CB-4EDF-93F3-99CAE46C3708}"/>
            </a:ext>
          </a:extLst>
        </cdr:cNvPr>
        <cdr:cNvCxnSpPr/>
      </cdr:nvCxnSpPr>
      <cdr:spPr>
        <a:xfrm xmlns:a="http://schemas.openxmlformats.org/drawingml/2006/main">
          <a:off x="8724900" y="3048000"/>
          <a:ext cx="7620" cy="19050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0.95624</cdr:x>
      <cdr:y>0.8234</cdr:y>
    </cdr:from>
    <cdr:to>
      <cdr:x>0.95708</cdr:x>
      <cdr:y>0.85727</cdr:y>
    </cdr:to>
    <cdr:cxnSp macro="">
      <cdr:nvCxnSpPr>
        <cdr:cNvPr id="28" name="Connecteur droit avec flèche 27">
          <a:extLst xmlns:a="http://schemas.openxmlformats.org/drawingml/2006/main">
            <a:ext uri="{FF2B5EF4-FFF2-40B4-BE49-F238E27FC236}">
              <a16:creationId xmlns="" xmlns:a16="http://schemas.microsoft.com/office/drawing/2014/main" id="{A8FAA442-CC1E-4BF7-9708-CA73C318091A}"/>
            </a:ext>
          </a:extLst>
        </cdr:cNvPr>
        <cdr:cNvCxnSpPr/>
      </cdr:nvCxnSpPr>
      <cdr:spPr>
        <a:xfrm xmlns:a="http://schemas.openxmlformats.org/drawingml/2006/main">
          <a:off x="8714740" y="4630420"/>
          <a:ext cx="7620" cy="19050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2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3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1.xml><?xml version="1.0" encoding="utf-8"?>
<c:userShapes xmlns:c="http://schemas.openxmlformats.org/drawingml/2006/chart">
  <cdr:relSizeAnchor xmlns:cdr="http://schemas.openxmlformats.org/drawingml/2006/chartDrawing">
    <cdr:from>
      <cdr:x>0.19637</cdr:x>
      <cdr:y>0.47705</cdr:y>
    </cdr:from>
    <cdr:to>
      <cdr:x>0.33227</cdr:x>
      <cdr:y>0.53755</cdr:y>
    </cdr:to>
    <cdr:sp macro="" textlink="">
      <cdr:nvSpPr>
        <cdr:cNvPr id="2" name="ZoneTexte 1"/>
        <cdr:cNvSpPr txBox="1"/>
      </cdr:nvSpPr>
      <cdr:spPr>
        <a:xfrm xmlns:a="http://schemas.openxmlformats.org/drawingml/2006/main">
          <a:off x="1827408" y="2899007"/>
          <a:ext cx="1264676" cy="367655"/>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0.21261</cdr:x>
      <cdr:y>0.85634</cdr:y>
    </cdr:from>
    <cdr:to>
      <cdr:x>0.53153</cdr:x>
      <cdr:y>0.92917</cdr:y>
    </cdr:to>
    <cdr:sp macro="" textlink="">
      <cdr:nvSpPr>
        <cdr:cNvPr id="4" name="ZoneTexte 3"/>
        <cdr:cNvSpPr txBox="1"/>
      </cdr:nvSpPr>
      <cdr:spPr>
        <a:xfrm xmlns:a="http://schemas.openxmlformats.org/drawingml/2006/main">
          <a:off x="1975603" y="5193082"/>
          <a:ext cx="2963458" cy="441659"/>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0.79347</cdr:x>
      <cdr:y>0.11457</cdr:y>
    </cdr:from>
    <cdr:to>
      <cdr:x>0.9778</cdr:x>
      <cdr:y>0.21198</cdr:y>
    </cdr:to>
    <cdr:sp macro="" textlink="">
      <cdr:nvSpPr>
        <cdr:cNvPr id="14" name="Rectangle à coins arrondis 13"/>
        <cdr:cNvSpPr/>
      </cdr:nvSpPr>
      <cdr:spPr>
        <a:xfrm xmlns:a="http://schemas.openxmlformats.org/drawingml/2006/main">
          <a:off x="7364303" y="694940"/>
          <a:ext cx="1710796" cy="590842"/>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4</a:t>
          </a:r>
          <a:r>
            <a:rPr lang="fr-FR" sz="1200" baseline="0">
              <a:latin typeface="Arial" panose="020B0604020202020204" pitchFamily="34" charset="0"/>
              <a:cs typeface="Arial" panose="020B0604020202020204" pitchFamily="34" charset="0"/>
            </a:rPr>
            <a:t> 614</a:t>
          </a:r>
          <a:r>
            <a:rPr lang="fr-FR" sz="1200">
              <a:latin typeface="Arial" panose="020B0604020202020204" pitchFamily="34" charset="0"/>
              <a:cs typeface="Arial" panose="020B0604020202020204" pitchFamily="34" charset="0"/>
            </a:rPr>
            <a:t> 000€ (2014) </a:t>
          </a:r>
        </a:p>
      </cdr:txBody>
    </cdr:sp>
  </cdr:relSizeAnchor>
  <cdr:relSizeAnchor xmlns:cdr="http://schemas.openxmlformats.org/drawingml/2006/chartDrawing">
    <cdr:from>
      <cdr:x>0.10936</cdr:x>
      <cdr:y>0.74954</cdr:y>
    </cdr:from>
    <cdr:to>
      <cdr:x>0.31527</cdr:x>
      <cdr:y>0.7962</cdr:y>
    </cdr:to>
    <cdr:sp macro="" textlink="">
      <cdr:nvSpPr>
        <cdr:cNvPr id="12" name="ZoneTexte 1"/>
        <cdr:cNvSpPr txBox="1"/>
      </cdr:nvSpPr>
      <cdr:spPr>
        <a:xfrm xmlns:a="http://schemas.openxmlformats.org/drawingml/2006/main">
          <a:off x="1016227" y="4545425"/>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0.32613</cdr:x>
      <cdr:y>0.59353</cdr:y>
    </cdr:from>
    <cdr:to>
      <cdr:x>0.64977</cdr:x>
      <cdr:y>0.66076</cdr:y>
    </cdr:to>
    <cdr:sp macro="" textlink="">
      <cdr:nvSpPr>
        <cdr:cNvPr id="13" name="ZoneTexte 1"/>
        <cdr:cNvSpPr txBox="1"/>
      </cdr:nvSpPr>
      <cdr:spPr>
        <a:xfrm xmlns:a="http://schemas.openxmlformats.org/drawingml/2006/main">
          <a:off x="3034938" y="3606880"/>
          <a:ext cx="3011769" cy="408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2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3.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5.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7.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28.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9.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 xmlns:a16="http://schemas.microsoft.com/office/drawing/2014/main" id="{00000000-0008-0000-04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0.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 xmlns:a16="http://schemas.microsoft.com/office/drawing/2014/main" id="{00000000-0008-0000-18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0.65904</cdr:x>
      <cdr:y>0.18959</cdr:y>
    </cdr:from>
    <cdr:to>
      <cdr:x>0.94777</cdr:x>
      <cdr:y>0.30867</cdr:y>
    </cdr:to>
    <cdr:sp macro="" textlink="">
      <cdr:nvSpPr>
        <cdr:cNvPr id="4" name="TextBox 3"/>
        <cdr:cNvSpPr txBox="1"/>
      </cdr:nvSpPr>
      <cdr:spPr>
        <a:xfrm xmlns:a="http://schemas.openxmlformats.org/drawingml/2006/main">
          <a:off x="6032577" y="1070892"/>
          <a:ext cx="2642898" cy="672602"/>
        </a:xfrm>
        <a:prstGeom xmlns:a="http://schemas.openxmlformats.org/drawingml/2006/main" prst="rect">
          <a:avLst/>
        </a:prstGeom>
        <a:solidFill xmlns:a="http://schemas.openxmlformats.org/drawingml/2006/main">
          <a:schemeClr val="bg1"/>
        </a:solidFill>
        <a:ln xmlns:a="http://schemas.openxmlformats.org/drawingml/2006/main" w="25400">
          <a:solidFill>
            <a:schemeClr val="accent3"/>
          </a:solidFill>
        </a:ln>
      </cdr:spPr>
      <cdr:txBody>
        <a:bodyPr xmlns:a="http://schemas.openxmlformats.org/drawingml/2006/main" vertOverflow="clip" wrap="square" rtlCol="0"/>
        <a:lstStyle xmlns:a="http://schemas.openxmlformats.org/drawingml/2006/main"/>
        <a:p xmlns:a="http://schemas.openxmlformats.org/drawingml/2006/main">
          <a:pPr algn="ctr" eaLnBrk="1" fontAlgn="auto" latinLnBrk="0" hangingPunct="1"/>
          <a:r>
            <a:rPr lang="en-US" sz="1200" b="1">
              <a:effectLst/>
              <a:latin typeface="Arial" panose="020B0604020202020204" pitchFamily="34" charset="0"/>
              <a:ea typeface="+mn-ea"/>
              <a:cs typeface="Arial" panose="020B0604020202020204" pitchFamily="34" charset="0"/>
            </a:rPr>
            <a:t>Steady-state with 1984-2014</a:t>
          </a:r>
          <a:r>
            <a:rPr lang="en-US" sz="1200" b="1" baseline="0">
              <a:effectLst/>
              <a:latin typeface="Arial" panose="020B0604020202020204" pitchFamily="34" charset="0"/>
              <a:ea typeface="+mn-ea"/>
              <a:cs typeface="Arial" panose="020B0604020202020204" pitchFamily="34" charset="0"/>
            </a:rPr>
            <a:t> </a:t>
          </a:r>
          <a:r>
            <a:rPr lang="en-US" sz="1200" b="1">
              <a:effectLst/>
              <a:latin typeface="Arial" panose="020B0604020202020204" pitchFamily="34" charset="0"/>
              <a:ea typeface="+mn-ea"/>
              <a:cs typeface="Arial" panose="020B0604020202020204" pitchFamily="34" charset="0"/>
            </a:rPr>
            <a:t>saving rates: 24.5% for top 10%, 2.5% for bottom 90%</a:t>
          </a:r>
          <a:endParaRPr lang="fr-FR" sz="1200">
            <a:effectLst/>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0.68216</cdr:x>
      <cdr:y>0.75216</cdr:y>
    </cdr:from>
    <cdr:to>
      <cdr:x>0.95837</cdr:x>
      <cdr:y>0.87521</cdr:y>
    </cdr:to>
    <cdr:sp macro="" textlink="">
      <cdr:nvSpPr>
        <cdr:cNvPr id="5" name="TextBox 4"/>
        <cdr:cNvSpPr txBox="1"/>
      </cdr:nvSpPr>
      <cdr:spPr>
        <a:xfrm xmlns:a="http://schemas.openxmlformats.org/drawingml/2006/main">
          <a:off x="6244190" y="4248456"/>
          <a:ext cx="2528295" cy="695027"/>
        </a:xfrm>
        <a:prstGeom xmlns:a="http://schemas.openxmlformats.org/drawingml/2006/main" prst="rect">
          <a:avLst/>
        </a:prstGeom>
        <a:solidFill xmlns:a="http://schemas.openxmlformats.org/drawingml/2006/main">
          <a:schemeClr val="bg1"/>
        </a:solidFill>
        <a:ln xmlns:a="http://schemas.openxmlformats.org/drawingml/2006/main" w="25400">
          <a:solidFill>
            <a:schemeClr val="accent2"/>
          </a:solidFill>
        </a:ln>
      </cdr:spPr>
      <cdr:txBody>
        <a:bodyPr xmlns:a="http://schemas.openxmlformats.org/drawingml/2006/main" vertOverflow="clip" wrap="square" rtlCol="0" anchor="ctr"/>
        <a:lstStyle xmlns:a="http://schemas.openxmlformats.org/drawingml/2006/main"/>
        <a:p xmlns:a="http://schemas.openxmlformats.org/drawingml/2006/main">
          <a:pPr marL="0" marR="0" indent="0" algn="ctr" defTabSz="914400" eaLnBrk="1" fontAlgn="auto" latinLnBrk="0" hangingPunct="1">
            <a:lnSpc>
              <a:spcPct val="100000"/>
            </a:lnSpc>
            <a:spcBef>
              <a:spcPts val="0"/>
            </a:spcBef>
            <a:spcAft>
              <a:spcPts val="0"/>
            </a:spcAft>
            <a:buClrTx/>
            <a:buSzTx/>
            <a:buFontTx/>
            <a:buNone/>
            <a:tabLst/>
            <a:defRPr/>
          </a:pPr>
          <a:r>
            <a:rPr lang="en-US" sz="1200" b="1">
              <a:latin typeface="Arial" panose="020B0604020202020204" pitchFamily="34" charset="0"/>
              <a:cs typeface="Arial" panose="020B0604020202020204" pitchFamily="34" charset="0"/>
            </a:rPr>
            <a:t>Steady-state with 1970-1984 saving rates: 22% for top 10%, 9.5% for bottom 90%</a:t>
          </a:r>
          <a:endParaRPr lang="fr-FR" sz="1200" b="1">
            <a:latin typeface="Arial" panose="020B0604020202020204" pitchFamily="34" charset="0"/>
            <a:cs typeface="Arial" panose="020B0604020202020204" pitchFamily="34" charset="0"/>
          </a:endParaRPr>
        </a:p>
      </cdr:txBody>
    </cdr:sp>
  </cdr:relSizeAnchor>
</c:userShapes>
</file>

<file path=xl/drawings/drawing32.xml><?xml version="1.0" encoding="utf-8"?>
<xdr:wsDr xmlns:xdr="http://schemas.openxmlformats.org/drawingml/2006/spreadsheetDrawing" xmlns:a="http://schemas.openxmlformats.org/drawingml/2006/main">
  <xdr:absoluteAnchor>
    <xdr:pos x="0" y="0"/>
    <xdr:ext cx="9134475" cy="5648325"/>
    <xdr:graphicFrame macro="">
      <xdr:nvGraphicFramePr>
        <xdr:cNvPr id="2" name="Graphique 1">
          <a:extLst>
            <a:ext uri="{FF2B5EF4-FFF2-40B4-BE49-F238E27FC236}">
              <a16:creationId xmlns="" xmlns:a16="http://schemas.microsoft.com/office/drawing/2014/main" id="{00000000-0008-0000-19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3.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3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0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5.xml><?xml version="1.0" encoding="utf-8"?>
<c:userShapes xmlns:c="http://schemas.openxmlformats.org/drawingml/2006/chart">
  <cdr:relSizeAnchor xmlns:cdr="http://schemas.openxmlformats.org/drawingml/2006/chartDrawing">
    <cdr:from>
      <cdr:x>0.40227</cdr:x>
      <cdr:y>0.6896</cdr:y>
    </cdr:from>
    <cdr:to>
      <cdr:x>0.6264</cdr:x>
      <cdr:y>0.74997</cdr:y>
    </cdr:to>
    <cdr:sp macro="" textlink="">
      <cdr:nvSpPr>
        <cdr:cNvPr id="2" name="ZoneTexte 1"/>
        <cdr:cNvSpPr txBox="1"/>
      </cdr:nvSpPr>
      <cdr:spPr>
        <a:xfrm xmlns:a="http://schemas.openxmlformats.org/drawingml/2006/main">
          <a:off x="3743539" y="4190637"/>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0.67166</cdr:x>
      <cdr:y>0.50893</cdr:y>
    </cdr:from>
    <cdr:to>
      <cdr:x>0.81724</cdr:x>
      <cdr:y>0.56239</cdr:y>
    </cdr:to>
    <cdr:sp macro="" textlink="">
      <cdr:nvSpPr>
        <cdr:cNvPr id="3" name="ZoneTexte 1"/>
        <cdr:cNvSpPr txBox="1"/>
      </cdr:nvSpPr>
      <cdr:spPr>
        <a:xfrm xmlns:a="http://schemas.openxmlformats.org/drawingml/2006/main">
          <a:off x="6253818" y="3099190"/>
          <a:ext cx="1355479" cy="325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36.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0D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7.xml><?xml version="1.0" encoding="utf-8"?>
<c:userShapes xmlns:c="http://schemas.openxmlformats.org/drawingml/2006/chart">
  <cdr:relSizeAnchor xmlns:cdr="http://schemas.openxmlformats.org/drawingml/2006/chartDrawing">
    <cdr:from>
      <cdr:x>0.42172</cdr:x>
      <cdr:y>0.61436</cdr:y>
    </cdr:from>
    <cdr:to>
      <cdr:x>0.64585</cdr:x>
      <cdr:y>0.67473</cdr:y>
    </cdr:to>
    <cdr:sp macro="" textlink="">
      <cdr:nvSpPr>
        <cdr:cNvPr id="2" name="ZoneTexte 1"/>
        <cdr:cNvSpPr txBox="1"/>
      </cdr:nvSpPr>
      <cdr:spPr>
        <a:xfrm xmlns:a="http://schemas.openxmlformats.org/drawingml/2006/main">
          <a:off x="3924514" y="3733437"/>
          <a:ext cx="2085737" cy="3668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0.72795</cdr:x>
      <cdr:y>0.45564</cdr:y>
    </cdr:from>
    <cdr:to>
      <cdr:x>0.87353</cdr:x>
      <cdr:y>0.5091</cdr:y>
    </cdr:to>
    <cdr:sp macro="" textlink="">
      <cdr:nvSpPr>
        <cdr:cNvPr id="3" name="ZoneTexte 1"/>
        <cdr:cNvSpPr txBox="1"/>
      </cdr:nvSpPr>
      <cdr:spPr>
        <a:xfrm xmlns:a="http://schemas.openxmlformats.org/drawingml/2006/main">
          <a:off x="6774293" y="2768892"/>
          <a:ext cx="1354756" cy="32487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38.xml><?xml version="1.0" encoding="utf-8"?>
<xdr:wsDr xmlns:xdr="http://schemas.openxmlformats.org/drawingml/2006/spreadsheetDrawing" xmlns:a="http://schemas.openxmlformats.org/drawingml/2006/main">
  <xdr:absoluteAnchor>
    <xdr:pos x="0" y="0"/>
    <xdr:ext cx="9298781" cy="6072187"/>
    <xdr:graphicFrame macro="">
      <xdr:nvGraphicFramePr>
        <xdr:cNvPr id="2" name="Chart 1">
          <a:extLst>
            <a:ext uri="{FF2B5EF4-FFF2-40B4-BE49-F238E27FC236}">
              <a16:creationId xmlns="" xmlns:a16="http://schemas.microsoft.com/office/drawing/2014/main" id="{00000000-0008-0000-0E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9.xml><?xml version="1.0" encoding="utf-8"?>
<c:userShapes xmlns:c="http://schemas.openxmlformats.org/drawingml/2006/chart">
  <cdr:relSizeAnchor xmlns:cdr="http://schemas.openxmlformats.org/drawingml/2006/chartDrawing">
    <cdr:from>
      <cdr:x>0.34598</cdr:x>
      <cdr:y>0.65668</cdr:y>
    </cdr:from>
    <cdr:to>
      <cdr:x>0.57011</cdr:x>
      <cdr:y>0.71705</cdr:y>
    </cdr:to>
    <cdr:sp macro="" textlink="">
      <cdr:nvSpPr>
        <cdr:cNvPr id="2" name="ZoneTexte 1"/>
        <cdr:cNvSpPr txBox="1"/>
      </cdr:nvSpPr>
      <cdr:spPr>
        <a:xfrm xmlns:a="http://schemas.openxmlformats.org/drawingml/2006/main">
          <a:off x="3221377" y="3998932"/>
          <a:ext cx="2086938" cy="3675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0.65557</cdr:x>
      <cdr:y>0.51244</cdr:y>
    </cdr:from>
    <cdr:to>
      <cdr:x>0.80115</cdr:x>
      <cdr:y>0.5659</cdr:y>
    </cdr:to>
    <cdr:sp macro="" textlink="">
      <cdr:nvSpPr>
        <cdr:cNvPr id="3" name="ZoneTexte 1"/>
        <cdr:cNvSpPr txBox="1"/>
      </cdr:nvSpPr>
      <cdr:spPr>
        <a:xfrm xmlns:a="http://schemas.openxmlformats.org/drawingml/2006/main">
          <a:off x="6103964" y="3120574"/>
          <a:ext cx="1355489" cy="3255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i="0">
              <a:solidFill>
                <a:sysClr val="windowText" lastClr="000000"/>
              </a:solidFill>
            </a:rPr>
            <a:t>Business assets</a:t>
          </a:r>
        </a:p>
      </cdr:txBody>
    </cdr:sp>
  </cdr:relSizeAnchor>
  <cdr:relSizeAnchor xmlns:cdr="http://schemas.openxmlformats.org/drawingml/2006/chartDrawing">
    <cdr:from>
      <cdr:x>0.67241</cdr:x>
      <cdr:y>0.19845</cdr:y>
    </cdr:from>
    <cdr:to>
      <cdr:x>0.95172</cdr:x>
      <cdr:y>0.28295</cdr:y>
    </cdr:to>
    <cdr:sp macro="" textlink="">
      <cdr:nvSpPr>
        <cdr:cNvPr id="5" name="ZoneTexte 1"/>
        <cdr:cNvSpPr txBox="1"/>
      </cdr:nvSpPr>
      <cdr:spPr>
        <a:xfrm xmlns:a="http://schemas.openxmlformats.org/drawingml/2006/main">
          <a:off x="6260814" y="1208507"/>
          <a:ext cx="2600646" cy="5145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dr:relSizeAnchor xmlns:cdr="http://schemas.openxmlformats.org/drawingml/2006/chartDrawing">
    <cdr:from>
      <cdr:x>0.13528</cdr:x>
      <cdr:y>0.31113</cdr:y>
    </cdr:from>
    <cdr:to>
      <cdr:x>0.27139</cdr:x>
      <cdr:y>0.37177</cdr:y>
    </cdr:to>
    <cdr:sp macro="" textlink="">
      <cdr:nvSpPr>
        <cdr:cNvPr id="6" name="ZoneTexte 1"/>
        <cdr:cNvSpPr txBox="1"/>
      </cdr:nvSpPr>
      <cdr:spPr>
        <a:xfrm xmlns:a="http://schemas.openxmlformats.org/drawingml/2006/main">
          <a:off x="1259628" y="1894674"/>
          <a:ext cx="1267314" cy="36927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chemeClr val="tx1"/>
              </a:solidFill>
            </a:rPr>
            <a:t>Deposits</a:t>
          </a:r>
        </a:p>
      </cdr:txBody>
    </cdr:sp>
  </cdr:relSizeAnchor>
</c:userShapes>
</file>

<file path=xl/drawings/drawing4.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0.87201</cdr:x>
      <cdr:y>0.38607</cdr:y>
    </cdr:from>
    <cdr:to>
      <cdr:x>0.97232</cdr:x>
      <cdr:y>0.43349</cdr:y>
    </cdr:to>
    <cdr:sp macro="" textlink="">
      <cdr:nvSpPr>
        <cdr:cNvPr id="5" name="Rectangle à coins arrondis 4"/>
        <cdr:cNvSpPr/>
      </cdr:nvSpPr>
      <cdr:spPr>
        <a:xfrm xmlns:a="http://schemas.openxmlformats.org/drawingml/2006/main">
          <a:off x="7981966" y="2180631"/>
          <a:ext cx="918190" cy="26784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683</a:t>
          </a:r>
          <a:r>
            <a:rPr lang="fr-FR" sz="1200" baseline="0">
              <a:latin typeface="Arial" panose="020B0604020202020204" pitchFamily="34" charset="0"/>
              <a:cs typeface="Arial" panose="020B0604020202020204" pitchFamily="34" charset="0"/>
            </a:rPr>
            <a:t>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0.88584</cdr:x>
      <cdr:y>0.76311</cdr:y>
    </cdr:from>
    <cdr:to>
      <cdr:x>1</cdr:x>
      <cdr:y>0.81054</cdr:y>
    </cdr:to>
    <cdr:sp macro="" textlink="">
      <cdr:nvSpPr>
        <cdr:cNvPr id="12" name="Rectangle à coins arrondis 11"/>
        <cdr:cNvSpPr/>
      </cdr:nvSpPr>
      <cdr:spPr>
        <a:xfrm xmlns:a="http://schemas.openxmlformats.org/drawingml/2006/main">
          <a:off x="8108558" y="4310278"/>
          <a:ext cx="1044967" cy="2679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4 614 000 €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0.88434</cdr:x>
      <cdr:y>0.05149</cdr:y>
    </cdr:from>
    <cdr:to>
      <cdr:x>0.99721</cdr:x>
      <cdr:y>0.2439</cdr:y>
    </cdr:to>
    <cdr:sp macro="" textlink="">
      <cdr:nvSpPr>
        <cdr:cNvPr id="13" name="Rectangle à coins arrondis 12"/>
        <cdr:cNvSpPr/>
      </cdr:nvSpPr>
      <cdr:spPr>
        <a:xfrm xmlns:a="http://schemas.openxmlformats.org/drawingml/2006/main">
          <a:off x="8059420" y="289560"/>
          <a:ext cx="1028700" cy="108204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Average net wealth per adult (2014):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0.94549</cdr:x>
      <cdr:y>0.43551</cdr:y>
    </cdr:from>
    <cdr:to>
      <cdr:x>0.96254</cdr:x>
      <cdr:y>0.52108</cdr:y>
    </cdr:to>
    <cdr:cxnSp macro="">
      <cdr:nvCxnSpPr>
        <cdr:cNvPr id="14" name="Connecteur droit avec flèche 13">
          <a:extLst xmlns:a="http://schemas.openxmlformats.org/drawingml/2006/main">
            <a:ext uri="{FF2B5EF4-FFF2-40B4-BE49-F238E27FC236}">
              <a16:creationId xmlns="" xmlns:a16="http://schemas.microsoft.com/office/drawing/2014/main" id="{1BC96205-A9ED-4F36-A35A-9B1392F8D34C}"/>
            </a:ext>
          </a:extLst>
        </cdr:cNvPr>
        <cdr:cNvCxnSpPr/>
      </cdr:nvCxnSpPr>
      <cdr:spPr>
        <a:xfrm xmlns:a="http://schemas.openxmlformats.org/drawingml/2006/main">
          <a:off x="8654545" y="2459920"/>
          <a:ext cx="156068" cy="483327"/>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0.96358</cdr:x>
      <cdr:y>0.69639</cdr:y>
    </cdr:from>
    <cdr:to>
      <cdr:x>0.97104</cdr:x>
      <cdr:y>0.76054</cdr:y>
    </cdr:to>
    <cdr:cxnSp macro="">
      <cdr:nvCxnSpPr>
        <cdr:cNvPr id="28" name="Connecteur droit avec flèche 27">
          <a:extLst xmlns:a="http://schemas.openxmlformats.org/drawingml/2006/main">
            <a:ext uri="{FF2B5EF4-FFF2-40B4-BE49-F238E27FC236}">
              <a16:creationId xmlns="" xmlns:a16="http://schemas.microsoft.com/office/drawing/2014/main" id="{F6B9ADB6-04B1-44B8-9680-24E50780BCA3}"/>
            </a:ext>
          </a:extLst>
        </cdr:cNvPr>
        <cdr:cNvCxnSpPr/>
      </cdr:nvCxnSpPr>
      <cdr:spPr>
        <a:xfrm xmlns:a="http://schemas.openxmlformats.org/drawingml/2006/main" flipV="1">
          <a:off x="8820150" y="3933438"/>
          <a:ext cx="68310" cy="362337"/>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0.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0F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1.xml><?xml version="1.0" encoding="utf-8"?>
<c:userShapes xmlns:c="http://schemas.openxmlformats.org/drawingml/2006/chart">
  <cdr:relSizeAnchor xmlns:cdr="http://schemas.openxmlformats.org/drawingml/2006/chartDrawing">
    <cdr:from>
      <cdr:x>0.13144</cdr:x>
      <cdr:y>0.48759</cdr:y>
    </cdr:from>
    <cdr:to>
      <cdr:x>0.26734</cdr:x>
      <cdr:y>0.54809</cdr:y>
    </cdr:to>
    <cdr:sp macro="" textlink="">
      <cdr:nvSpPr>
        <cdr:cNvPr id="2" name="ZoneTexte 1"/>
        <cdr:cNvSpPr txBox="1"/>
      </cdr:nvSpPr>
      <cdr:spPr>
        <a:xfrm xmlns:a="http://schemas.openxmlformats.org/drawingml/2006/main">
          <a:off x="1223190" y="2963079"/>
          <a:ext cx="1264675"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0.22394</cdr:x>
      <cdr:y>0.85018</cdr:y>
    </cdr:from>
    <cdr:to>
      <cdr:x>0.54883</cdr:x>
      <cdr:y>0.91767</cdr:y>
    </cdr:to>
    <cdr:sp macro="" textlink="">
      <cdr:nvSpPr>
        <cdr:cNvPr id="4" name="ZoneTexte 3"/>
        <cdr:cNvSpPr txBox="1"/>
      </cdr:nvSpPr>
      <cdr:spPr>
        <a:xfrm xmlns:a="http://schemas.openxmlformats.org/drawingml/2006/main">
          <a:off x="2083945" y="5166500"/>
          <a:ext cx="3023402" cy="410133"/>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0.79032</cdr:x>
      <cdr:y>0.08017</cdr:y>
    </cdr:from>
    <cdr:to>
      <cdr:x>0.9755</cdr:x>
      <cdr:y>0.19634</cdr:y>
    </cdr:to>
    <cdr:sp macro="" textlink="">
      <cdr:nvSpPr>
        <cdr:cNvPr id="14" name="Rectangle à coins arrondis 13"/>
        <cdr:cNvSpPr/>
      </cdr:nvSpPr>
      <cdr:spPr>
        <a:xfrm xmlns:a="http://schemas.openxmlformats.org/drawingml/2006/main">
          <a:off x="7343775" y="486154"/>
          <a:ext cx="1720720" cy="704471"/>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a:latin typeface="Arial" panose="020B0604020202020204" pitchFamily="34" charset="0"/>
              <a:cs typeface="Arial" panose="020B0604020202020204" pitchFamily="34" charset="0"/>
            </a:rPr>
            <a:t>Bottom</a:t>
          </a:r>
          <a:r>
            <a:rPr lang="fr-FR" sz="1200" baseline="0">
              <a:latin typeface="Arial" panose="020B0604020202020204" pitchFamily="34" charset="0"/>
              <a:cs typeface="Arial" panose="020B0604020202020204" pitchFamily="34" charset="0"/>
            </a:rPr>
            <a:t> 50%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a:latin typeface="Arial" panose="020B0604020202020204" pitchFamily="34" charset="0"/>
              <a:cs typeface="Arial" panose="020B0604020202020204" pitchFamily="34" charset="0"/>
            </a:rPr>
            <a:t>25 000 € (2014) </a:t>
          </a:r>
        </a:p>
      </cdr:txBody>
    </cdr:sp>
  </cdr:relSizeAnchor>
</c:userShapes>
</file>

<file path=xl/drawings/drawing42.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1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3.xml><?xml version="1.0" encoding="utf-8"?>
<c:userShapes xmlns:c="http://schemas.openxmlformats.org/drawingml/2006/chart">
  <cdr:relSizeAnchor xmlns:cdr="http://schemas.openxmlformats.org/drawingml/2006/chartDrawing">
    <cdr:from>
      <cdr:x>0.31861</cdr:x>
      <cdr:y>0.31302</cdr:y>
    </cdr:from>
    <cdr:to>
      <cdr:x>0.45451</cdr:x>
      <cdr:y>0.37352</cdr:y>
    </cdr:to>
    <cdr:sp macro="" textlink="">
      <cdr:nvSpPr>
        <cdr:cNvPr id="2" name="ZoneTexte 1"/>
        <cdr:cNvSpPr txBox="1"/>
      </cdr:nvSpPr>
      <cdr:spPr>
        <a:xfrm xmlns:a="http://schemas.openxmlformats.org/drawingml/2006/main">
          <a:off x="2964939" y="1902181"/>
          <a:ext cx="1264676"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0.17958</cdr:x>
      <cdr:y>0.82493</cdr:y>
    </cdr:from>
    <cdr:to>
      <cdr:x>0.4985</cdr:x>
      <cdr:y>0.89776</cdr:y>
    </cdr:to>
    <cdr:sp macro="" textlink="">
      <cdr:nvSpPr>
        <cdr:cNvPr id="4" name="ZoneTexte 3"/>
        <cdr:cNvSpPr txBox="1"/>
      </cdr:nvSpPr>
      <cdr:spPr>
        <a:xfrm xmlns:a="http://schemas.openxmlformats.org/drawingml/2006/main">
          <a:off x="1667930" y="4986856"/>
          <a:ext cx="2962108" cy="440272"/>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0.80262</cdr:x>
      <cdr:y>0.07831</cdr:y>
    </cdr:from>
    <cdr:to>
      <cdr:x>0.9791</cdr:x>
      <cdr:y>0.19162</cdr:y>
    </cdr:to>
    <cdr:sp macro="" textlink="">
      <cdr:nvSpPr>
        <cdr:cNvPr id="14" name="Rectangle à coins arrondis 13"/>
        <cdr:cNvSpPr/>
      </cdr:nvSpPr>
      <cdr:spPr>
        <a:xfrm xmlns:a="http://schemas.openxmlformats.org/drawingml/2006/main">
          <a:off x="7458075" y="474919"/>
          <a:ext cx="1639853" cy="687132"/>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10%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a:t>
          </a:r>
        </a:p>
        <a:p xmlns:a="http://schemas.openxmlformats.org/drawingml/2006/main">
          <a:pPr algn="ctr"/>
          <a:r>
            <a:rPr lang="fr-FR" sz="1200" baseline="0">
              <a:latin typeface="Arial" panose="020B0604020202020204" pitchFamily="34" charset="0"/>
              <a:cs typeface="Arial" panose="020B0604020202020204" pitchFamily="34" charset="0"/>
            </a:rPr>
            <a:t>1 075</a:t>
          </a:r>
          <a:r>
            <a:rPr lang="fr-FR" sz="1200">
              <a:latin typeface="Arial" panose="020B0604020202020204" pitchFamily="34" charset="0"/>
              <a:cs typeface="Arial" panose="020B0604020202020204" pitchFamily="34" charset="0"/>
            </a:rPr>
            <a:t> 000 € (2014) </a:t>
          </a:r>
        </a:p>
      </cdr:txBody>
    </cdr:sp>
  </cdr:relSizeAnchor>
  <cdr:relSizeAnchor xmlns:cdr="http://schemas.openxmlformats.org/drawingml/2006/chartDrawing">
    <cdr:from>
      <cdr:x>0.0818</cdr:x>
      <cdr:y>0.57939</cdr:y>
    </cdr:from>
    <cdr:to>
      <cdr:x>0.28771</cdr:x>
      <cdr:y>0.62605</cdr:y>
    </cdr:to>
    <cdr:sp macro="" textlink="">
      <cdr:nvSpPr>
        <cdr:cNvPr id="12" name="ZoneTexte 1"/>
        <cdr:cNvSpPr txBox="1"/>
      </cdr:nvSpPr>
      <cdr:spPr>
        <a:xfrm xmlns:a="http://schemas.openxmlformats.org/drawingml/2006/main">
          <a:off x="760111" y="3513550"/>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0.35095</cdr:x>
      <cdr:y>0.39775</cdr:y>
    </cdr:from>
    <cdr:to>
      <cdr:x>0.67459</cdr:x>
      <cdr:y>0.46498</cdr:y>
    </cdr:to>
    <cdr:sp macro="" textlink="">
      <cdr:nvSpPr>
        <cdr:cNvPr id="13" name="ZoneTexte 1"/>
        <cdr:cNvSpPr txBox="1"/>
      </cdr:nvSpPr>
      <cdr:spPr>
        <a:xfrm xmlns:a="http://schemas.openxmlformats.org/drawingml/2006/main">
          <a:off x="3259643" y="2404508"/>
          <a:ext cx="3005947" cy="40641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44.xml><?xml version="1.0" encoding="utf-8"?>
<xdr:wsDr xmlns:xdr="http://schemas.openxmlformats.org/drawingml/2006/spreadsheetDrawing" xmlns:a="http://schemas.openxmlformats.org/drawingml/2006/main">
  <xdr:absoluteAnchor>
    <xdr:pos x="0" y="0"/>
    <xdr:ext cx="9305925" cy="6076950"/>
    <xdr:graphicFrame macro="">
      <xdr:nvGraphicFramePr>
        <xdr:cNvPr id="2" name="Chart 1">
          <a:extLst>
            <a:ext uri="{FF2B5EF4-FFF2-40B4-BE49-F238E27FC236}">
              <a16:creationId xmlns="" xmlns:a16="http://schemas.microsoft.com/office/drawing/2014/main" id="{00000000-0008-0000-12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5.xml><?xml version="1.0" encoding="utf-8"?>
<c:userShapes xmlns:c="http://schemas.openxmlformats.org/drawingml/2006/chart">
  <cdr:relSizeAnchor xmlns:cdr="http://schemas.openxmlformats.org/drawingml/2006/chartDrawing">
    <cdr:from>
      <cdr:x>0.26322</cdr:x>
      <cdr:y>0.27204</cdr:y>
    </cdr:from>
    <cdr:to>
      <cdr:x>0.39912</cdr:x>
      <cdr:y>0.33254</cdr:y>
    </cdr:to>
    <cdr:sp macro="" textlink="">
      <cdr:nvSpPr>
        <cdr:cNvPr id="2" name="ZoneTexte 1"/>
        <cdr:cNvSpPr txBox="1"/>
      </cdr:nvSpPr>
      <cdr:spPr>
        <a:xfrm xmlns:a="http://schemas.openxmlformats.org/drawingml/2006/main">
          <a:off x="2449506" y="1653184"/>
          <a:ext cx="1264675" cy="367656"/>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Deposits</a:t>
          </a:r>
        </a:p>
      </cdr:txBody>
    </cdr:sp>
  </cdr:relSizeAnchor>
  <cdr:relSizeAnchor xmlns:cdr="http://schemas.openxmlformats.org/drawingml/2006/chartDrawing">
    <cdr:from>
      <cdr:x>0.17455</cdr:x>
      <cdr:y>0.65625</cdr:y>
    </cdr:from>
    <cdr:to>
      <cdr:x>0.37141</cdr:x>
      <cdr:y>0.7245</cdr:y>
    </cdr:to>
    <cdr:sp macro="" textlink="">
      <cdr:nvSpPr>
        <cdr:cNvPr id="3"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0.18266</cdr:x>
      <cdr:y>0.79823</cdr:y>
    </cdr:from>
    <cdr:to>
      <cdr:x>0.50158</cdr:x>
      <cdr:y>0.87106</cdr:y>
    </cdr:to>
    <cdr:sp macro="" textlink="">
      <cdr:nvSpPr>
        <cdr:cNvPr id="4" name="ZoneTexte 3"/>
        <cdr:cNvSpPr txBox="1"/>
      </cdr:nvSpPr>
      <cdr:spPr>
        <a:xfrm xmlns:a="http://schemas.openxmlformats.org/drawingml/2006/main">
          <a:off x="1697262" y="4840657"/>
          <a:ext cx="2963458" cy="441659"/>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fr-FR" sz="1400" b="1">
              <a:solidFill>
                <a:schemeClr val="tx1"/>
              </a:solidFill>
            </a:rPr>
            <a:t>Housing (net of debt)</a:t>
          </a:r>
        </a:p>
      </cdr:txBody>
    </cdr:sp>
  </cdr:relSizeAnchor>
  <cdr:relSizeAnchor xmlns:cdr="http://schemas.openxmlformats.org/drawingml/2006/chartDrawing">
    <cdr:from>
      <cdr:x>0.17455</cdr:x>
      <cdr:y>0.65625</cdr:y>
    </cdr:from>
    <cdr:to>
      <cdr:x>0.37141</cdr:x>
      <cdr:y>0.7245</cdr:y>
    </cdr:to>
    <cdr:sp macro="" textlink="">
      <cdr:nvSpPr>
        <cdr:cNvPr id="9"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1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26"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0.17455</cdr:x>
      <cdr:y>0.65625</cdr:y>
    </cdr:from>
    <cdr:to>
      <cdr:x>0.37141</cdr:x>
      <cdr:y>0.7245</cdr:y>
    </cdr:to>
    <cdr:sp macro="" textlink="">
      <cdr:nvSpPr>
        <cdr:cNvPr id="31" name="ZoneTexte 2"/>
        <cdr:cNvSpPr txBox="1"/>
      </cdr:nvSpPr>
      <cdr:spPr>
        <a:xfrm xmlns:a="http://schemas.openxmlformats.org/drawingml/2006/main">
          <a:off x="1623391" y="3975652"/>
          <a:ext cx="1830457" cy="414131"/>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endParaRPr lang="fr-FR"/>
        </a:p>
      </cdr:txBody>
    </cdr:sp>
  </cdr:relSizeAnchor>
  <cdr:relSizeAnchor xmlns:cdr="http://schemas.openxmlformats.org/drawingml/2006/chartDrawing">
    <cdr:from>
      <cdr:x>0.78919</cdr:x>
      <cdr:y>0.11471</cdr:y>
    </cdr:from>
    <cdr:to>
      <cdr:x>0.97159</cdr:x>
      <cdr:y>0.22139</cdr:y>
    </cdr:to>
    <cdr:sp macro="" textlink="">
      <cdr:nvSpPr>
        <cdr:cNvPr id="14" name="Rectangle à coins arrondis 13"/>
        <cdr:cNvSpPr/>
      </cdr:nvSpPr>
      <cdr:spPr>
        <a:xfrm xmlns:a="http://schemas.openxmlformats.org/drawingml/2006/main">
          <a:off x="7344104" y="697104"/>
          <a:ext cx="1697401" cy="648289"/>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fr-FR" sz="1200" baseline="0">
              <a:latin typeface="Arial" panose="020B0604020202020204" pitchFamily="34" charset="0"/>
              <a:cs typeface="Arial" panose="020B0604020202020204" pitchFamily="34" charset="0"/>
            </a:rPr>
            <a:t>Top 10-1% p</a:t>
          </a:r>
          <a:r>
            <a:rPr lang="fr-FR" sz="1200">
              <a:latin typeface="Arial" panose="020B0604020202020204" pitchFamily="34" charset="0"/>
              <a:cs typeface="Arial" panose="020B0604020202020204" pitchFamily="34" charset="0"/>
            </a:rPr>
            <a:t>ersonal</a:t>
          </a:r>
          <a:r>
            <a:rPr lang="fr-FR" sz="1200" baseline="0">
              <a:latin typeface="Arial" panose="020B0604020202020204" pitchFamily="34" charset="0"/>
              <a:cs typeface="Arial" panose="020B0604020202020204" pitchFamily="34" charset="0"/>
            </a:rPr>
            <a:t> wealth per adult</a:t>
          </a:r>
          <a:r>
            <a:rPr lang="fr-FR" sz="1200">
              <a:latin typeface="Arial" panose="020B0604020202020204" pitchFamily="34" charset="0"/>
              <a:cs typeface="Arial" panose="020B0604020202020204" pitchFamily="34" charset="0"/>
            </a:rPr>
            <a:t> :      683 000 € (2014) </a:t>
          </a:r>
        </a:p>
      </cdr:txBody>
    </cdr:sp>
  </cdr:relSizeAnchor>
  <cdr:relSizeAnchor xmlns:cdr="http://schemas.openxmlformats.org/drawingml/2006/chartDrawing">
    <cdr:from>
      <cdr:x>0.0777</cdr:x>
      <cdr:y>0.54797</cdr:y>
    </cdr:from>
    <cdr:to>
      <cdr:x>0.28361</cdr:x>
      <cdr:y>0.59463</cdr:y>
    </cdr:to>
    <cdr:sp macro="" textlink="">
      <cdr:nvSpPr>
        <cdr:cNvPr id="12" name="ZoneTexte 1"/>
        <cdr:cNvSpPr txBox="1"/>
      </cdr:nvSpPr>
      <cdr:spPr>
        <a:xfrm xmlns:a="http://schemas.openxmlformats.org/drawingml/2006/main">
          <a:off x="722011" y="3323050"/>
          <a:ext cx="1913350" cy="28295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Business assets</a:t>
          </a:r>
        </a:p>
      </cdr:txBody>
    </cdr:sp>
  </cdr:relSizeAnchor>
  <cdr:relSizeAnchor xmlns:cdr="http://schemas.openxmlformats.org/drawingml/2006/chartDrawing">
    <cdr:from>
      <cdr:x>0.42988</cdr:x>
      <cdr:y>0.4166</cdr:y>
    </cdr:from>
    <cdr:to>
      <cdr:x>0.75352</cdr:x>
      <cdr:y>0.48383</cdr:y>
    </cdr:to>
    <cdr:sp macro="" textlink="">
      <cdr:nvSpPr>
        <cdr:cNvPr id="13" name="ZoneTexte 1"/>
        <cdr:cNvSpPr txBox="1"/>
      </cdr:nvSpPr>
      <cdr:spPr>
        <a:xfrm xmlns:a="http://schemas.openxmlformats.org/drawingml/2006/main">
          <a:off x="3994511" y="2526355"/>
          <a:ext cx="3007317" cy="4077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fr-FR" sz="1400" b="1">
              <a:solidFill>
                <a:sysClr val="windowText" lastClr="000000"/>
              </a:solidFill>
            </a:rPr>
            <a:t>Financial assets  (excl. deposits)</a:t>
          </a:r>
        </a:p>
      </cdr:txBody>
    </cdr:sp>
  </cdr:relSizeAnchor>
</c:userShapes>
</file>

<file path=xl/drawings/drawing46.xml><?xml version="1.0" encoding="utf-8"?>
<xdr:wsDr xmlns:xdr="http://schemas.openxmlformats.org/drawingml/2006/spreadsheetDrawing" xmlns:a="http://schemas.openxmlformats.org/drawingml/2006/main">
  <xdr:absoluteAnchor>
    <xdr:pos x="0" y="0"/>
    <xdr:ext cx="9134475" cy="5648325"/>
    <xdr:graphicFrame macro="">
      <xdr:nvGraphicFramePr>
        <xdr:cNvPr id="2" name="Graphique 1">
          <a:extLst>
            <a:ext uri="{FF2B5EF4-FFF2-40B4-BE49-F238E27FC236}">
              <a16:creationId xmlns="" xmlns:a16="http://schemas.microsoft.com/office/drawing/2014/main" id="{00000000-0008-0000-1A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7.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4"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5"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0.84287</cdr:x>
      <cdr:y>0.29576</cdr:y>
    </cdr:from>
    <cdr:to>
      <cdr:x>0.96388</cdr:x>
      <cdr:y>0.34318</cdr:y>
    </cdr:to>
    <cdr:sp macro="" textlink="">
      <cdr:nvSpPr>
        <cdr:cNvPr id="6" name="Rectangle à coins arrondis 4"/>
        <cdr:cNvSpPr/>
      </cdr:nvSpPr>
      <cdr:spPr>
        <a:xfrm xmlns:a="http://schemas.openxmlformats.org/drawingml/2006/main">
          <a:off x="7715251" y="1670535"/>
          <a:ext cx="1107646" cy="267843"/>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vertOverflow="clip"/>
        <a:lstStyle xmlns:a="http://schemas.openxmlformats.org/drawingml/2006/main"/>
        <a:p xmlns:a="http://schemas.openxmlformats.org/drawingml/2006/main">
          <a:r>
            <a:rPr lang="fr-FR" sz="1200">
              <a:latin typeface="Arial" panose="020B0604020202020204" pitchFamily="34" charset="0"/>
              <a:cs typeface="Arial" panose="020B0604020202020204" pitchFamily="34" charset="0"/>
            </a:rPr>
            <a:t>1 115 000 </a:t>
          </a:r>
          <a:r>
            <a:rPr lang="fr-FR" sz="1200" baseline="0">
              <a:latin typeface="Arial" panose="020B0604020202020204" pitchFamily="34" charset="0"/>
              <a:cs typeface="Arial" panose="020B0604020202020204" pitchFamily="34" charset="0"/>
            </a:rPr>
            <a:t>€</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0.87293</cdr:x>
      <cdr:y>0.52439</cdr:y>
    </cdr:from>
    <cdr:to>
      <cdr:x>0.97197</cdr:x>
      <cdr:y>0.57181</cdr:y>
    </cdr:to>
    <cdr:sp macro="" textlink="">
      <cdr:nvSpPr>
        <cdr:cNvPr id="11" name="Rectangle à coins arrondis 10"/>
        <cdr:cNvSpPr/>
      </cdr:nvSpPr>
      <cdr:spPr>
        <a:xfrm xmlns:a="http://schemas.openxmlformats.org/drawingml/2006/main">
          <a:off x="7990417" y="2961911"/>
          <a:ext cx="906493" cy="26784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188 000 €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0.86715</cdr:x>
      <cdr:y>0.73109</cdr:y>
    </cdr:from>
    <cdr:to>
      <cdr:x>0.96397</cdr:x>
      <cdr:y>0.77852</cdr:y>
    </cdr:to>
    <cdr:sp macro="" textlink="">
      <cdr:nvSpPr>
        <cdr:cNvPr id="12" name="Rectangle à coins arrondis 11"/>
        <cdr:cNvSpPr/>
      </cdr:nvSpPr>
      <cdr:spPr>
        <a:xfrm xmlns:a="http://schemas.openxmlformats.org/drawingml/2006/main">
          <a:off x="7937500" y="4129446"/>
          <a:ext cx="886235" cy="267900"/>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baseline="0">
              <a:latin typeface="Arial" panose="020B0604020202020204" pitchFamily="34" charset="0"/>
              <a:cs typeface="Arial" panose="020B0604020202020204" pitchFamily="34" charset="0"/>
            </a:rPr>
            <a:t>21 000 €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0.86642</cdr:x>
      <cdr:y>0</cdr:y>
    </cdr:from>
    <cdr:to>
      <cdr:x>0.97929</cdr:x>
      <cdr:y>0.19241</cdr:y>
    </cdr:to>
    <cdr:sp macro="" textlink="">
      <cdr:nvSpPr>
        <cdr:cNvPr id="13" name="Rectangle à coins arrondis 12"/>
        <cdr:cNvSpPr/>
      </cdr:nvSpPr>
      <cdr:spPr>
        <a:xfrm xmlns:a="http://schemas.openxmlformats.org/drawingml/2006/main">
          <a:off x="7930827" y="0"/>
          <a:ext cx="1033159" cy="1086794"/>
        </a:xfrm>
        <a:prstGeom xmlns:a="http://schemas.openxmlformats.org/drawingml/2006/main" prst="roundRect">
          <a:avLst/>
        </a:prstGeom>
        <a:ln xmlns:a="http://schemas.openxmlformats.org/drawingml/2006/main">
          <a:solidFill>
            <a:schemeClr val="tx1"/>
          </a:solidFill>
        </a:ln>
      </cdr:spPr>
      <cdr:style>
        <a:lnRef xmlns:a="http://schemas.openxmlformats.org/drawingml/2006/main" idx="2">
          <a:schemeClr val="accent6"/>
        </a:lnRef>
        <a:fillRef xmlns:a="http://schemas.openxmlformats.org/drawingml/2006/main" idx="1">
          <a:schemeClr val="lt1"/>
        </a:fillRef>
        <a:effectRef xmlns:a="http://schemas.openxmlformats.org/drawingml/2006/main" idx="0">
          <a:schemeClr val="accent6"/>
        </a:effectRef>
        <a:fontRef xmlns:a="http://schemas.openxmlformats.org/drawingml/2006/main" idx="minor">
          <a:schemeClr val="dk1"/>
        </a:fontRef>
      </cdr:style>
      <cdr:txBody>
        <a:bodyPr xmlns:a="http://schemas.openxmlformats.org/drawingml/2006/main"/>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fr-FR" sz="1200">
              <a:latin typeface="Arial" panose="020B0604020202020204" pitchFamily="34" charset="0"/>
              <a:cs typeface="Arial" panose="020B0604020202020204" pitchFamily="34" charset="0"/>
            </a:rPr>
            <a:t>Average net wealth per adult (2012):     1</a:t>
          </a:r>
          <a:r>
            <a:rPr lang="fr-FR" sz="1200" baseline="0">
              <a:latin typeface="Arial" panose="020B0604020202020204" pitchFamily="34" charset="0"/>
              <a:cs typeface="Arial" panose="020B0604020202020204" pitchFamily="34" charset="0"/>
            </a:rPr>
            <a:t>97 000 €</a:t>
          </a:r>
          <a:endParaRPr lang="fr-FR" sz="12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0.94196</cdr:x>
      <cdr:y>0.22541</cdr:y>
    </cdr:from>
    <cdr:to>
      <cdr:x>0.96998</cdr:x>
      <cdr:y>0.29792</cdr:y>
    </cdr:to>
    <cdr:cxnSp macro="">
      <cdr:nvCxnSpPr>
        <cdr:cNvPr id="14" name="Connecteur droit avec flèche 13">
          <a:extLst xmlns:a="http://schemas.openxmlformats.org/drawingml/2006/main">
            <a:ext uri="{FF2B5EF4-FFF2-40B4-BE49-F238E27FC236}">
              <a16:creationId xmlns="" xmlns:a16="http://schemas.microsoft.com/office/drawing/2014/main" id="{6827AC10-3CFA-46E5-831F-2DF524F34302}"/>
            </a:ext>
          </a:extLst>
        </cdr:cNvPr>
        <cdr:cNvCxnSpPr/>
      </cdr:nvCxnSpPr>
      <cdr:spPr>
        <a:xfrm xmlns:a="http://schemas.openxmlformats.org/drawingml/2006/main" flipV="1">
          <a:off x="8622277" y="1273161"/>
          <a:ext cx="256482" cy="409616"/>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0.94924</cdr:x>
      <cdr:y>0.45475</cdr:y>
    </cdr:from>
    <cdr:to>
      <cdr:x>0.96964</cdr:x>
      <cdr:y>0.52464</cdr:y>
    </cdr:to>
    <cdr:cxnSp macro="">
      <cdr:nvCxnSpPr>
        <cdr:cNvPr id="17" name="Connecteur droit avec flèche 16">
          <a:extLst xmlns:a="http://schemas.openxmlformats.org/drawingml/2006/main">
            <a:ext uri="{FF2B5EF4-FFF2-40B4-BE49-F238E27FC236}">
              <a16:creationId xmlns="" xmlns:a16="http://schemas.microsoft.com/office/drawing/2014/main" id="{5B33BCD8-DC99-4B4D-B031-B930432F65C7}"/>
            </a:ext>
          </a:extLst>
        </cdr:cNvPr>
        <cdr:cNvCxnSpPr/>
      </cdr:nvCxnSpPr>
      <cdr:spPr>
        <a:xfrm xmlns:a="http://schemas.openxmlformats.org/drawingml/2006/main" flipV="1">
          <a:off x="8688917" y="2568550"/>
          <a:ext cx="186742" cy="394783"/>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dr:relSizeAnchor xmlns:cdr="http://schemas.openxmlformats.org/drawingml/2006/chartDrawing">
    <cdr:from>
      <cdr:x>0.9504</cdr:x>
      <cdr:y>0.77572</cdr:y>
    </cdr:from>
    <cdr:to>
      <cdr:x>0.97584</cdr:x>
      <cdr:y>0.83755</cdr:y>
    </cdr:to>
    <cdr:cxnSp macro="">
      <cdr:nvCxnSpPr>
        <cdr:cNvPr id="28" name="Connecteur droit avec flèche 27">
          <a:extLst xmlns:a="http://schemas.openxmlformats.org/drawingml/2006/main">
            <a:ext uri="{FF2B5EF4-FFF2-40B4-BE49-F238E27FC236}">
              <a16:creationId xmlns="" xmlns:a16="http://schemas.microsoft.com/office/drawing/2014/main" id="{F5C19646-4444-4ED1-8BF2-E3AE8F37F0C3}"/>
            </a:ext>
          </a:extLst>
        </cdr:cNvPr>
        <cdr:cNvCxnSpPr/>
      </cdr:nvCxnSpPr>
      <cdr:spPr>
        <a:xfrm xmlns:a="http://schemas.openxmlformats.org/drawingml/2006/main">
          <a:off x="8699500" y="4381500"/>
          <a:ext cx="232833" cy="349250"/>
        </a:xfrm>
        <a:prstGeom xmlns:a="http://schemas.openxmlformats.org/drawingml/2006/main" prst="straightConnector1">
          <a:avLst/>
        </a:prstGeom>
        <a:ln xmlns:a="http://schemas.openxmlformats.org/drawingml/2006/main">
          <a:tailEnd type="arrow"/>
        </a:ln>
      </cdr:spPr>
      <cdr:style>
        <a:lnRef xmlns:a="http://schemas.openxmlformats.org/drawingml/2006/main" idx="2">
          <a:schemeClr val="dk1"/>
        </a:lnRef>
        <a:fillRef xmlns:a="http://schemas.openxmlformats.org/drawingml/2006/main" idx="0">
          <a:schemeClr val="dk1"/>
        </a:fillRef>
        <a:effectRef xmlns:a="http://schemas.openxmlformats.org/drawingml/2006/main" idx="1">
          <a:schemeClr val="dk1"/>
        </a:effectRef>
        <a:fontRef xmlns:a="http://schemas.openxmlformats.org/drawingml/2006/main" idx="minor">
          <a:schemeClr val="tx1"/>
        </a:fontRef>
      </cdr:style>
    </cdr:cxnSp>
  </cdr:relSizeAnchor>
</c:userShapes>
</file>

<file path=xl/drawings/drawing48.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 xmlns:a16="http://schemas.microsoft.com/office/drawing/2014/main" id="{00000000-0008-0000-1B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9.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5.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 xmlns:a16="http://schemas.microsoft.com/office/drawing/2014/main" id="{00000000-0008-0000-05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0.xml><?xml version="1.0" encoding="utf-8"?>
<xdr:wsDr xmlns:xdr="http://schemas.openxmlformats.org/drawingml/2006/spreadsheetDrawing" xmlns:a="http://schemas.openxmlformats.org/drawingml/2006/main">
  <xdr:absoluteAnchor>
    <xdr:pos x="0" y="0"/>
    <xdr:ext cx="9134475" cy="5648325"/>
    <xdr:graphicFrame macro="">
      <xdr:nvGraphicFramePr>
        <xdr:cNvPr id="2" name="Chart 1">
          <a:extLst>
            <a:ext uri="{FF2B5EF4-FFF2-40B4-BE49-F238E27FC236}">
              <a16:creationId xmlns="" xmlns:a16="http://schemas.microsoft.com/office/drawing/2014/main" id="{00000000-0008-0000-1C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1.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0.01979</cdr:x>
      <cdr:y>0.92005</cdr:y>
    </cdr:from>
    <cdr:to>
      <cdr:x>0.97129</cdr:x>
      <cdr:y>1</cdr:y>
    </cdr:to>
    <cdr:sp macro="" textlink="">
      <cdr:nvSpPr>
        <cdr:cNvPr id="17" name="ZoneTexte 2"/>
        <cdr:cNvSpPr txBox="1"/>
      </cdr:nvSpPr>
      <cdr:spPr>
        <a:xfrm xmlns:a="http://schemas.openxmlformats.org/drawingml/2006/main">
          <a:off x="180340" y="5173957"/>
          <a:ext cx="8671514" cy="4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300">
              <a:latin typeface="Arial" panose="020B0604020202020204" pitchFamily="34" charset="0"/>
              <a:cs typeface="Arial" panose="020B0604020202020204" pitchFamily="34" charset="0"/>
            </a:rPr>
            <a:t>Distribution</a:t>
          </a:r>
          <a:r>
            <a:rPr lang="fr-FR" sz="1300" baseline="0">
              <a:latin typeface="Arial" panose="020B0604020202020204" pitchFamily="34" charset="0"/>
              <a:cs typeface="Arial" panose="020B0604020202020204" pitchFamily="34" charset="0"/>
            </a:rPr>
            <a:t> of total income, labor income, capital income and net wealth among adults.                                                                         Equal-split-adults series (income and wealth of married couples divided by two).</a:t>
          </a:r>
          <a:endParaRPr lang="fr-FR" sz="1300">
            <a:latin typeface="Arial" panose="020B0604020202020204" pitchFamily="34" charset="0"/>
            <a:cs typeface="Arial" panose="020B0604020202020204" pitchFamily="34" charset="0"/>
          </a:endParaRPr>
        </a:p>
      </cdr:txBody>
    </cdr:sp>
  </cdr:relSizeAnchor>
</c:userShapes>
</file>

<file path=xl/drawings/drawing7.xml><?xml version="1.0" encoding="utf-8"?>
<xdr:wsDr xmlns:xdr="http://schemas.openxmlformats.org/drawingml/2006/spreadsheetDrawing" xmlns:a="http://schemas.openxmlformats.org/drawingml/2006/main">
  <xdr:absoluteAnchor>
    <xdr:pos x="0" y="0"/>
    <xdr:ext cx="9153525" cy="5648325"/>
    <xdr:graphicFrame macro="">
      <xdr:nvGraphicFramePr>
        <xdr:cNvPr id="2" name="Graphique 1">
          <a:extLst>
            <a:ext uri="{FF2B5EF4-FFF2-40B4-BE49-F238E27FC236}">
              <a16:creationId xmlns="" xmlns:a16="http://schemas.microsoft.com/office/drawing/2014/main" id="{00000000-0008-0000-06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8.xml><?xml version="1.0" encoding="utf-8"?>
<c:userShapes xmlns:c="http://schemas.openxmlformats.org/drawingml/2006/chart">
  <cdr:relSizeAnchor xmlns:cdr="http://schemas.openxmlformats.org/drawingml/2006/chartDrawing">
    <cdr:from>
      <cdr:x>0.06104</cdr:x>
      <cdr:y>0.87669</cdr:y>
    </cdr:from>
    <cdr:to>
      <cdr:x>1</cdr:x>
      <cdr:y>1</cdr:y>
    </cdr:to>
    <cdr:sp macro="" textlink="">
      <cdr:nvSpPr>
        <cdr:cNvPr id="2"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3"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7"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9"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0.06104</cdr:x>
      <cdr:y>0.87669</cdr:y>
    </cdr:from>
    <cdr:to>
      <cdr:x>1</cdr:x>
      <cdr:y>1</cdr:y>
    </cdr:to>
    <cdr:sp macro="" textlink="">
      <cdr:nvSpPr>
        <cdr:cNvPr id="10" name="ZoneTexte 1"/>
        <cdr:cNvSpPr txBox="1"/>
      </cdr:nvSpPr>
      <cdr:spPr>
        <a:xfrm xmlns:a="http://schemas.openxmlformats.org/drawingml/2006/main">
          <a:off x="556260" y="4930140"/>
          <a:ext cx="8557260" cy="6934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fr-FR" sz="1100"/>
        </a:p>
      </cdr:txBody>
    </cdr:sp>
  </cdr:relSizeAnchor>
  <cdr:relSizeAnchor xmlns:cdr="http://schemas.openxmlformats.org/drawingml/2006/chartDrawing">
    <cdr:from>
      <cdr:x>0.03261</cdr:x>
      <cdr:y>0.8523</cdr:y>
    </cdr:from>
    <cdr:to>
      <cdr:x>0.98411</cdr:x>
      <cdr:y>0.99458</cdr:y>
    </cdr:to>
    <cdr:sp macro="" textlink="">
      <cdr:nvSpPr>
        <cdr:cNvPr id="11" name="ZoneTexte 2"/>
        <cdr:cNvSpPr txBox="1"/>
      </cdr:nvSpPr>
      <cdr:spPr>
        <a:xfrm xmlns:a="http://schemas.openxmlformats.org/drawingml/2006/main">
          <a:off x="297180" y="4792960"/>
          <a:ext cx="8671559" cy="8001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endParaRPr lang="fr-FR"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0.01979</cdr:x>
      <cdr:y>0.92005</cdr:y>
    </cdr:from>
    <cdr:to>
      <cdr:x>0.97129</cdr:x>
      <cdr:y>1</cdr:y>
    </cdr:to>
    <cdr:sp macro="" textlink="">
      <cdr:nvSpPr>
        <cdr:cNvPr id="17" name="ZoneTexte 2"/>
        <cdr:cNvSpPr txBox="1"/>
      </cdr:nvSpPr>
      <cdr:spPr>
        <a:xfrm xmlns:a="http://schemas.openxmlformats.org/drawingml/2006/main">
          <a:off x="180340" y="5173957"/>
          <a:ext cx="8671514" cy="4496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defTabSz="914400" eaLnBrk="1" fontAlgn="auto" latinLnBrk="0" hangingPunct="1">
            <a:lnSpc>
              <a:spcPct val="100000"/>
            </a:lnSpc>
            <a:spcBef>
              <a:spcPts val="0"/>
            </a:spcBef>
            <a:spcAft>
              <a:spcPts val="0"/>
            </a:spcAft>
            <a:buClrTx/>
            <a:buSzTx/>
            <a:buFontTx/>
            <a:buNone/>
            <a:tabLst/>
            <a:defRPr/>
          </a:pPr>
          <a:r>
            <a:rPr lang="fr-FR" sz="1100">
              <a:latin typeface="Arial" panose="020B0604020202020204" pitchFamily="34" charset="0"/>
              <a:cs typeface="Arial" panose="020B0604020202020204" pitchFamily="34" charset="0"/>
            </a:rPr>
            <a:t>Distribution</a:t>
          </a:r>
          <a:r>
            <a:rPr lang="fr-FR" sz="1100" baseline="0">
              <a:latin typeface="Arial" panose="020B0604020202020204" pitchFamily="34" charset="0"/>
              <a:cs typeface="Arial" panose="020B0604020202020204" pitchFamily="34" charset="0"/>
            </a:rPr>
            <a:t> of total income, labor income, capital income and net wealth among adults.                                                                         Equal-split-adults series (income and wealth of married couples divided by two).</a:t>
          </a:r>
          <a:endParaRPr lang="fr-FR" sz="1100">
            <a:latin typeface="Arial" panose="020B0604020202020204" pitchFamily="34" charset="0"/>
            <a:cs typeface="Arial" panose="020B0604020202020204" pitchFamily="34" charset="0"/>
          </a:endParaRPr>
        </a:p>
      </cdr:txBody>
    </cdr:sp>
  </cdr:relSizeAnchor>
</c:userShapes>
</file>

<file path=xl/drawings/drawing9.xml><?xml version="1.0" encoding="utf-8"?>
<xdr:wsDr xmlns:xdr="http://schemas.openxmlformats.org/drawingml/2006/spreadsheetDrawing" xmlns:a="http://schemas.openxmlformats.org/drawingml/2006/main">
  <xdr:absoluteAnchor>
    <xdr:pos x="0" y="0"/>
    <xdr:ext cx="9155906" cy="5643562"/>
    <xdr:graphicFrame macro="">
      <xdr:nvGraphicFramePr>
        <xdr:cNvPr id="2" name="Graphique 1">
          <a:extLst>
            <a:ext uri="{FF2B5EF4-FFF2-40B4-BE49-F238E27FC236}">
              <a16:creationId xmlns="" xmlns:a16="http://schemas.microsoft.com/office/drawing/2014/main" id="{00000000-0008-0000-0700-000002000000}"/>
            </a:ext>
          </a:extLst>
        </xdr:cNvPr>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lysse\users\Dropbox\Piketty2013Capital21c\VersionJuillet2013\xls\https::nowa.nuff.ox.ac.uk:senate%20poverty%20response\pov%20response\minimum%20wag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lysse\users\P\joint%20income%20dist\All%20couples%201970%20to%202004%20MFTTAWE%20compariso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urce"/>
      <sheetName val="Basic Wage"/>
      <sheetName val="Minimum wage"/>
      <sheetName val="MTAWE"/>
      <sheetName val="Minimum wage tax "/>
      <sheetName val="C10+C14 since 1971 + Reason"/>
      <sheetName val="rba table"/>
      <sheetName val="eeh"/>
      <sheetName val="Bond material"/>
    </sheetNames>
    <sheetDataSet>
      <sheetData sheetId="0"/>
      <sheetData sheetId="1"/>
      <sheetData sheetId="2"/>
      <sheetData sheetId="3"/>
      <sheetData sheetId="4"/>
      <sheetData sheetId="5"/>
      <sheetData sheetId="6">
        <row r="10">
          <cell r="C10">
            <v>17.02</v>
          </cell>
          <cell r="I10">
            <v>11.06</v>
          </cell>
        </row>
        <row r="11">
          <cell r="C11">
            <v>20.22</v>
          </cell>
          <cell r="I11">
            <v>13.84</v>
          </cell>
        </row>
        <row r="12">
          <cell r="C12">
            <v>24.63</v>
          </cell>
          <cell r="I12">
            <v>17.25</v>
          </cell>
        </row>
        <row r="13">
          <cell r="C13">
            <v>27.35</v>
          </cell>
          <cell r="I13">
            <v>19.37</v>
          </cell>
        </row>
        <row r="14">
          <cell r="C14">
            <v>28.03</v>
          </cell>
          <cell r="I14">
            <v>19.88</v>
          </cell>
        </row>
        <row r="15">
          <cell r="C15">
            <v>28.73</v>
          </cell>
          <cell r="I15">
            <v>20.02</v>
          </cell>
        </row>
        <row r="16">
          <cell r="C16">
            <v>29.87</v>
          </cell>
          <cell r="I16">
            <v>20.78</v>
          </cell>
        </row>
        <row r="17">
          <cell r="C17">
            <v>31.27</v>
          </cell>
          <cell r="I17">
            <v>21.74</v>
          </cell>
        </row>
        <row r="18">
          <cell r="C18">
            <v>31.81</v>
          </cell>
          <cell r="I18">
            <v>22.23</v>
          </cell>
        </row>
        <row r="19">
          <cell r="C19">
            <v>32.42</v>
          </cell>
          <cell r="I19">
            <v>22.94</v>
          </cell>
        </row>
        <row r="20">
          <cell r="C20">
            <v>34.270000000000003</v>
          </cell>
          <cell r="I20">
            <v>24.42</v>
          </cell>
        </row>
        <row r="21">
          <cell r="C21">
            <v>35.51</v>
          </cell>
          <cell r="I21">
            <v>25.22</v>
          </cell>
        </row>
        <row r="22">
          <cell r="C22">
            <v>36.58</v>
          </cell>
          <cell r="I22">
            <v>26.12</v>
          </cell>
        </row>
        <row r="23">
          <cell r="C23">
            <v>36.76</v>
          </cell>
          <cell r="I23">
            <v>26.22</v>
          </cell>
        </row>
        <row r="24">
          <cell r="C24">
            <v>37.69</v>
          </cell>
          <cell r="I24">
            <v>27.06</v>
          </cell>
        </row>
        <row r="25">
          <cell r="C25">
            <v>39.700000000000003</v>
          </cell>
          <cell r="I25">
            <v>28.38</v>
          </cell>
        </row>
        <row r="26">
          <cell r="C26">
            <v>40.78</v>
          </cell>
          <cell r="I26">
            <v>29.12</v>
          </cell>
        </row>
        <row r="27">
          <cell r="C27">
            <v>43.35</v>
          </cell>
          <cell r="I27">
            <v>30.97</v>
          </cell>
        </row>
        <row r="28">
          <cell r="C28">
            <v>45.5</v>
          </cell>
          <cell r="I28">
            <v>32.67</v>
          </cell>
        </row>
        <row r="29">
          <cell r="C29">
            <v>48.63</v>
          </cell>
          <cell r="I29">
            <v>34.67</v>
          </cell>
        </row>
        <row r="30">
          <cell r="C30">
            <v>51.18</v>
          </cell>
          <cell r="I30">
            <v>37.31</v>
          </cell>
        </row>
        <row r="31">
          <cell r="C31">
            <v>55.74</v>
          </cell>
          <cell r="I31">
            <v>40.92</v>
          </cell>
        </row>
        <row r="32">
          <cell r="C32">
            <v>61.66</v>
          </cell>
          <cell r="I32">
            <v>47.18</v>
          </cell>
        </row>
        <row r="33">
          <cell r="C33">
            <v>68.31</v>
          </cell>
          <cell r="I33">
            <v>53.11</v>
          </cell>
        </row>
        <row r="34">
          <cell r="C34">
            <v>80.709999999999994</v>
          </cell>
          <cell r="I34">
            <v>66.53</v>
          </cell>
        </row>
        <row r="35">
          <cell r="C35">
            <v>105.34</v>
          </cell>
          <cell r="I35">
            <v>92.96</v>
          </cell>
        </row>
        <row r="36">
          <cell r="C36">
            <v>121.01</v>
          </cell>
          <cell r="I36">
            <v>111.65</v>
          </cell>
        </row>
        <row r="37">
          <cell r="C37">
            <v>136.56</v>
          </cell>
          <cell r="I37">
            <v>127.02</v>
          </cell>
        </row>
        <row r="38">
          <cell r="C38">
            <v>149.06</v>
          </cell>
          <cell r="I38">
            <v>138.86000000000001</v>
          </cell>
        </row>
        <row r="39">
          <cell r="C39">
            <v>158.71</v>
          </cell>
          <cell r="I39">
            <v>146.96</v>
          </cell>
        </row>
        <row r="40">
          <cell r="C40">
            <v>172.46</v>
          </cell>
          <cell r="I40">
            <v>157.81</v>
          </cell>
        </row>
        <row r="41">
          <cell r="C41">
            <v>191.43</v>
          </cell>
          <cell r="I41">
            <v>177.74</v>
          </cell>
        </row>
        <row r="42">
          <cell r="C42">
            <v>214.45</v>
          </cell>
          <cell r="I42">
            <v>198.19</v>
          </cell>
        </row>
        <row r="43">
          <cell r="C43" t="str">
            <v>n.a.</v>
          </cell>
          <cell r="I43" t="str">
            <v>n.a.</v>
          </cell>
        </row>
        <row r="44">
          <cell r="C44" t="str">
            <v>n.a.</v>
          </cell>
          <cell r="I44" t="str">
            <v>n.a.</v>
          </cell>
        </row>
        <row r="45">
          <cell r="C45" t="str">
            <v>n.a.</v>
          </cell>
          <cell r="I45" t="str">
            <v>n.a.</v>
          </cell>
        </row>
        <row r="46">
          <cell r="C46" t="str">
            <v>n.a.</v>
          </cell>
          <cell r="I46" t="str">
            <v>n.a.</v>
          </cell>
        </row>
        <row r="47">
          <cell r="C47" t="str">
            <v>n.a.</v>
          </cell>
          <cell r="I47" t="str">
            <v>n.a.</v>
          </cell>
        </row>
        <row r="48">
          <cell r="C48" t="str">
            <v>n.a.</v>
          </cell>
          <cell r="I48" t="str">
            <v>n.a.</v>
          </cell>
        </row>
        <row r="49">
          <cell r="C49" t="str">
            <v>n.a.</v>
          </cell>
          <cell r="I49" t="str">
            <v>n.a.</v>
          </cell>
        </row>
      </sheetData>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parison"/>
      <sheetName val="Output"/>
      <sheetName val="Incomes 1"/>
      <sheetName val="Incomes 1a"/>
      <sheetName val="Incomes 1b"/>
      <sheetName val="Incomes 2"/>
      <sheetName val="Incomes 3"/>
      <sheetName val="NRRs 1"/>
      <sheetName val="NRRs 2"/>
      <sheetName val="NRRs 3"/>
      <sheetName val="Index 1"/>
      <sheetName val="Index 2"/>
      <sheetName val="Index 3"/>
      <sheetName val="Tax burden"/>
      <sheetName val="1970"/>
      <sheetName val="1971"/>
      <sheetName val="1972"/>
      <sheetName val="1973"/>
      <sheetName val="1974"/>
      <sheetName val="1975"/>
      <sheetName val="1976"/>
      <sheetName val="1977"/>
      <sheetName val="1978"/>
      <sheetName val="1979"/>
      <sheetName val="1980"/>
      <sheetName val="1981"/>
      <sheetName val="1982"/>
      <sheetName val="1983"/>
      <sheetName val="1984"/>
      <sheetName val="1985"/>
      <sheetName val="1986"/>
      <sheetName val="1987"/>
      <sheetName val="1988"/>
      <sheetName val="1989"/>
      <sheetName val="1990"/>
      <sheetName val="1991"/>
      <sheetName val="1992"/>
      <sheetName val="1993"/>
      <sheetName val="1994"/>
      <sheetName val="1995"/>
      <sheetName val="1996"/>
      <sheetName val="1997"/>
      <sheetName val="1998"/>
      <sheetName val="1999"/>
      <sheetName val="2000"/>
      <sheetName val="2001"/>
      <sheetName val="2002"/>
      <sheetName val="2003"/>
      <sheetName val="2004"/>
    </sheetNames>
    <sheetDataSet>
      <sheetData sheetId="0">
        <row r="7">
          <cell r="B7" t="b">
            <v>1</v>
          </cell>
        </row>
      </sheetData>
      <sheetData sheetId="1">
        <row r="4">
          <cell r="C4">
            <v>1970</v>
          </cell>
        </row>
        <row r="5">
          <cell r="C5">
            <v>1971</v>
          </cell>
        </row>
        <row r="6">
          <cell r="C6">
            <v>1972</v>
          </cell>
        </row>
        <row r="7">
          <cell r="C7">
            <v>1973</v>
          </cell>
        </row>
        <row r="8">
          <cell r="C8">
            <v>1974</v>
          </cell>
        </row>
        <row r="9">
          <cell r="C9">
            <v>1975</v>
          </cell>
        </row>
        <row r="10">
          <cell r="C10">
            <v>1976</v>
          </cell>
        </row>
        <row r="11">
          <cell r="C11">
            <v>1977</v>
          </cell>
        </row>
        <row r="12">
          <cell r="C12">
            <v>1978</v>
          </cell>
        </row>
        <row r="13">
          <cell r="C13">
            <v>1979</v>
          </cell>
        </row>
        <row r="14">
          <cell r="C14">
            <v>1980</v>
          </cell>
        </row>
        <row r="15">
          <cell r="B15" t="str">
            <v>2004 dollars</v>
          </cell>
          <cell r="C15">
            <v>1981</v>
          </cell>
        </row>
        <row r="16">
          <cell r="C16">
            <v>1982</v>
          </cell>
        </row>
        <row r="17">
          <cell r="C17">
            <v>1983</v>
          </cell>
        </row>
        <row r="18">
          <cell r="C18">
            <v>1984</v>
          </cell>
        </row>
        <row r="19">
          <cell r="C19">
            <v>1985</v>
          </cell>
        </row>
        <row r="20">
          <cell r="C20">
            <v>1986</v>
          </cell>
        </row>
        <row r="21">
          <cell r="C21">
            <v>1987</v>
          </cell>
        </row>
        <row r="22">
          <cell r="C22">
            <v>1988</v>
          </cell>
        </row>
        <row r="23">
          <cell r="C23">
            <v>1989</v>
          </cell>
        </row>
        <row r="24">
          <cell r="C24">
            <v>1990</v>
          </cell>
        </row>
        <row r="25">
          <cell r="C25">
            <v>1991</v>
          </cell>
        </row>
        <row r="26">
          <cell r="C26">
            <v>1992</v>
          </cell>
        </row>
        <row r="27">
          <cell r="C27">
            <v>1993</v>
          </cell>
        </row>
        <row r="28">
          <cell r="C28">
            <v>1994</v>
          </cell>
        </row>
        <row r="29">
          <cell r="C29">
            <v>1995</v>
          </cell>
        </row>
        <row r="30">
          <cell r="C30">
            <v>1996</v>
          </cell>
        </row>
        <row r="31">
          <cell r="C31">
            <v>1997</v>
          </cell>
        </row>
        <row r="32">
          <cell r="C32">
            <v>1998</v>
          </cell>
        </row>
        <row r="33">
          <cell r="C33">
            <v>1999</v>
          </cell>
        </row>
        <row r="34">
          <cell r="C34">
            <v>2000</v>
          </cell>
        </row>
        <row r="35">
          <cell r="C35">
            <v>2001</v>
          </cell>
        </row>
        <row r="36">
          <cell r="C36">
            <v>2002</v>
          </cell>
        </row>
        <row r="37">
          <cell r="C37">
            <v>2003</v>
          </cell>
        </row>
        <row r="38">
          <cell r="C38">
            <v>2004</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sheetPr>
  <dimension ref="A1:AO32"/>
  <sheetViews>
    <sheetView tabSelected="1" workbookViewId="0">
      <selection activeCell="B8" sqref="B8"/>
    </sheetView>
  </sheetViews>
  <sheetFormatPr defaultColWidth="9.140625" defaultRowHeight="12.75"/>
  <cols>
    <col min="1" max="1" width="9.140625" style="5" customWidth="1"/>
    <col min="2" max="2" width="171.5703125" style="5" customWidth="1"/>
    <col min="3" max="16384" width="9.140625" style="5"/>
  </cols>
  <sheetData>
    <row r="1" spans="1:41">
      <c r="A1" s="44"/>
    </row>
    <row r="2" spans="1:41">
      <c r="A2" s="44"/>
    </row>
    <row r="3" spans="1:41" ht="30">
      <c r="B3" s="127" t="s">
        <v>69</v>
      </c>
    </row>
    <row r="4" spans="1:41" ht="18">
      <c r="B4" s="128" t="s">
        <v>70</v>
      </c>
    </row>
    <row r="5" spans="1:41" ht="15">
      <c r="B5" s="129"/>
    </row>
    <row r="6" spans="1:41" ht="26.25">
      <c r="B6" s="130" t="s">
        <v>68</v>
      </c>
    </row>
    <row r="7" spans="1:41" ht="15.75" thickBot="1">
      <c r="B7" s="131" t="s">
        <v>121</v>
      </c>
    </row>
    <row r="8" spans="1:41" ht="16.5" thickTop="1" thickBot="1">
      <c r="B8"/>
      <c r="C8"/>
      <c r="D8"/>
      <c r="E8"/>
      <c r="F8"/>
      <c r="G8"/>
      <c r="H8"/>
      <c r="I8"/>
      <c r="J8"/>
      <c r="K8"/>
      <c r="L8"/>
      <c r="M8"/>
      <c r="N8"/>
      <c r="O8"/>
      <c r="P8"/>
      <c r="Q8"/>
      <c r="R8"/>
      <c r="S8"/>
      <c r="T8"/>
      <c r="U8"/>
      <c r="V8"/>
      <c r="W8"/>
      <c r="X8"/>
      <c r="Y8"/>
      <c r="Z8"/>
      <c r="AA8"/>
      <c r="AB8"/>
      <c r="AC8"/>
      <c r="AD8"/>
      <c r="AE8"/>
      <c r="AF8"/>
      <c r="AG8"/>
      <c r="AH8"/>
      <c r="AI8"/>
      <c r="AJ8"/>
      <c r="AK8"/>
      <c r="AL8"/>
      <c r="AM8"/>
      <c r="AN8"/>
      <c r="AO8"/>
    </row>
    <row r="9" spans="1:41" ht="27" thickBot="1">
      <c r="B9" s="6" t="s">
        <v>13</v>
      </c>
      <c r="C9" s="125"/>
      <c r="D9" s="125"/>
      <c r="E9" s="125"/>
      <c r="F9" s="125"/>
      <c r="G9" s="125"/>
      <c r="H9" s="125"/>
      <c r="I9" s="125"/>
      <c r="J9" s="125"/>
      <c r="K9" s="125"/>
      <c r="L9" s="125"/>
      <c r="M9" s="125"/>
      <c r="N9" s="125"/>
      <c r="O9" s="125"/>
      <c r="P9" s="125"/>
      <c r="Q9" s="125"/>
      <c r="R9" s="125"/>
      <c r="S9" s="125"/>
      <c r="T9" s="125"/>
      <c r="U9" s="125"/>
      <c r="V9" s="125"/>
      <c r="W9" s="125"/>
      <c r="X9" s="7"/>
      <c r="Y9" s="7"/>
      <c r="Z9" s="7"/>
      <c r="AA9" s="7"/>
      <c r="AB9" s="7"/>
      <c r="AC9" s="7"/>
      <c r="AD9" s="7"/>
      <c r="AE9" s="7"/>
      <c r="AF9" s="7"/>
      <c r="AG9" s="7"/>
      <c r="AH9" s="7"/>
      <c r="AI9" s="7"/>
      <c r="AJ9" s="7"/>
      <c r="AK9" s="7"/>
      <c r="AL9" s="7"/>
      <c r="AM9" s="7"/>
      <c r="AN9" s="7"/>
      <c r="AO9" s="7"/>
    </row>
    <row r="10" spans="1:41" ht="15">
      <c r="C10" s="125"/>
      <c r="D10" s="125"/>
      <c r="E10" s="125"/>
      <c r="F10" s="125"/>
      <c r="G10" s="125"/>
      <c r="H10" s="125"/>
      <c r="I10" s="125"/>
      <c r="J10" s="125"/>
      <c r="K10" s="125"/>
      <c r="L10" s="125"/>
      <c r="M10" s="125"/>
      <c r="N10" s="125"/>
      <c r="O10" s="125"/>
      <c r="P10" s="125"/>
      <c r="Q10" s="125"/>
      <c r="R10" s="125"/>
      <c r="S10" s="125"/>
      <c r="T10" s="125"/>
      <c r="U10" s="125"/>
      <c r="V10" s="125"/>
      <c r="W10" s="125"/>
      <c r="X10" s="7"/>
      <c r="Y10" s="7"/>
      <c r="Z10" s="7"/>
      <c r="AA10" s="7"/>
      <c r="AB10" s="7"/>
      <c r="AC10" s="7"/>
      <c r="AD10" s="7"/>
      <c r="AE10" s="7"/>
      <c r="AF10" s="7"/>
      <c r="AG10" s="7"/>
      <c r="AH10" s="7"/>
      <c r="AI10" s="7"/>
      <c r="AJ10" s="7"/>
      <c r="AK10" s="7"/>
      <c r="AL10" s="7"/>
      <c r="AM10" s="7"/>
      <c r="AN10" s="7"/>
      <c r="AO10" s="7"/>
    </row>
    <row r="11" spans="1:41">
      <c r="B11" s="126" t="s">
        <v>113</v>
      </c>
    </row>
    <row r="12" spans="1:41">
      <c r="B12" s="126" t="s">
        <v>88</v>
      </c>
    </row>
    <row r="13" spans="1:41" ht="13.5" thickBot="1"/>
    <row r="14" spans="1:41" ht="27" thickBot="1">
      <c r="B14" s="11" t="s">
        <v>14</v>
      </c>
    </row>
    <row r="15" spans="1:41" ht="23.25">
      <c r="B15" s="10"/>
    </row>
    <row r="16" spans="1:41">
      <c r="B16" s="9" t="s">
        <v>97</v>
      </c>
    </row>
    <row r="17" spans="2:2">
      <c r="B17" s="8" t="s">
        <v>98</v>
      </c>
    </row>
    <row r="18" spans="2:2">
      <c r="B18" s="8" t="s">
        <v>99</v>
      </c>
    </row>
    <row r="19" spans="2:2">
      <c r="B19" s="8" t="s">
        <v>100</v>
      </c>
    </row>
    <row r="20" spans="2:2">
      <c r="B20" s="5" t="s">
        <v>101</v>
      </c>
    </row>
    <row r="21" spans="2:2">
      <c r="B21" s="8" t="s">
        <v>102</v>
      </c>
    </row>
    <row r="22" spans="2:2">
      <c r="B22" s="5" t="s">
        <v>103</v>
      </c>
    </row>
    <row r="23" spans="2:2">
      <c r="B23" s="8" t="s">
        <v>104</v>
      </c>
    </row>
    <row r="24" spans="2:2">
      <c r="B24" s="5" t="s">
        <v>105</v>
      </c>
    </row>
    <row r="25" spans="2:2">
      <c r="B25" s="5" t="s">
        <v>106</v>
      </c>
    </row>
    <row r="26" spans="2:2">
      <c r="B26" s="5" t="s">
        <v>107</v>
      </c>
    </row>
    <row r="27" spans="2:2">
      <c r="B27" s="5" t="s">
        <v>108</v>
      </c>
    </row>
    <row r="28" spans="2:2">
      <c r="B28" s="5" t="s">
        <v>109</v>
      </c>
    </row>
    <row r="29" spans="2:2">
      <c r="B29" s="8" t="s">
        <v>110</v>
      </c>
    </row>
    <row r="30" spans="2:2">
      <c r="B30" s="5" t="s">
        <v>111</v>
      </c>
    </row>
    <row r="31" spans="2:2">
      <c r="B31" s="5" t="s">
        <v>112</v>
      </c>
    </row>
    <row r="32" spans="2:2">
      <c r="B32" s="5" t="s">
        <v>120</v>
      </c>
    </row>
  </sheetData>
  <hyperlinks>
    <hyperlink ref="B11" location="'T1'!A1" display="Table 1. Wealth thresholds and wealth shares in France, 2014"/>
    <hyperlink ref="B12" location="'T2'!A1" display="Table 2. Average annual rates of return by asset categories in France, 1970-2014"/>
  </hyperlinks>
  <pageMargins left="0.7" right="0.7" top="0.75" bottom="0.75" header="0.3" footer="0.3"/>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pageSetUpPr fitToPage="1"/>
  </sheetPr>
  <dimension ref="A1:H25"/>
  <sheetViews>
    <sheetView workbookViewId="0">
      <pane xSplit="1" ySplit="4" topLeftCell="B5" activePane="bottomRight" state="frozen"/>
      <selection activeCell="K10" sqref="K10"/>
      <selection pane="topRight" activeCell="K10" sqref="K10"/>
      <selection pane="bottomLeft" activeCell="K10" sqref="K10"/>
      <selection pane="bottomRight" activeCell="B9" sqref="B9"/>
    </sheetView>
  </sheetViews>
  <sheetFormatPr defaultColWidth="10.7109375" defaultRowHeight="15"/>
  <cols>
    <col min="1" max="1" width="28.7109375" style="15" customWidth="1"/>
    <col min="2" max="4" width="27.42578125" style="15" customWidth="1"/>
    <col min="5" max="5" width="18.7109375" style="31" customWidth="1"/>
    <col min="6" max="6" width="11.42578125" style="15" bestFit="1" customWidth="1"/>
    <col min="7" max="16384" width="10.7109375" style="15"/>
  </cols>
  <sheetData>
    <row r="1" spans="1:8" ht="20.25">
      <c r="A1" s="133" t="s">
        <v>71</v>
      </c>
      <c r="B1" s="13"/>
      <c r="C1" s="13"/>
      <c r="D1" s="13"/>
      <c r="E1" s="14"/>
    </row>
    <row r="2" spans="1:8" ht="33" customHeight="1">
      <c r="A2" s="200" t="s">
        <v>113</v>
      </c>
      <c r="B2" s="200"/>
      <c r="C2" s="201"/>
      <c r="D2" s="201"/>
      <c r="E2" s="201"/>
    </row>
    <row r="3" spans="1:8" ht="10.15" customHeight="1" thickBot="1">
      <c r="A3" s="16"/>
      <c r="B3" s="16"/>
      <c r="C3" s="16"/>
      <c r="D3" s="16"/>
      <c r="E3" s="17"/>
    </row>
    <row r="4" spans="1:8" s="19" customFormat="1" ht="103.15" customHeight="1" thickTop="1">
      <c r="A4" s="18" t="s">
        <v>22</v>
      </c>
      <c r="B4" s="18" t="s">
        <v>15</v>
      </c>
      <c r="C4" s="18" t="s">
        <v>8</v>
      </c>
      <c r="D4" s="18" t="s">
        <v>9</v>
      </c>
      <c r="E4" s="18" t="s">
        <v>10</v>
      </c>
    </row>
    <row r="5" spans="1:8" s="19" customFormat="1" ht="28.15" customHeight="1">
      <c r="A5" s="20"/>
      <c r="B5" s="21"/>
      <c r="C5" s="21"/>
      <c r="D5" s="21"/>
      <c r="E5" s="21"/>
    </row>
    <row r="6" spans="1:8" ht="28.15" customHeight="1">
      <c r="A6" s="22" t="s">
        <v>11</v>
      </c>
      <c r="B6" s="23">
        <f>DataSeries!D220*1000</f>
        <v>51721508.732705377</v>
      </c>
      <c r="C6" s="37">
        <v>0</v>
      </c>
      <c r="D6" s="38">
        <f>DataSeries!C220</f>
        <v>197378.76937732584</v>
      </c>
      <c r="E6" s="43">
        <f>100%</f>
        <v>1</v>
      </c>
    </row>
    <row r="7" spans="1:8" ht="28.15" customHeight="1">
      <c r="A7" s="22" t="s">
        <v>16</v>
      </c>
      <c r="B7" s="23">
        <f>0.5*B6</f>
        <v>25860754.366352689</v>
      </c>
      <c r="C7" s="37">
        <v>0</v>
      </c>
      <c r="D7" s="38">
        <v>25047.786887583228</v>
      </c>
      <c r="E7" s="43">
        <f>0.5*D7/D6</f>
        <v>6.3451066613197327E-2</v>
      </c>
    </row>
    <row r="8" spans="1:8" ht="28.15" customHeight="1">
      <c r="A8" s="22" t="s">
        <v>17</v>
      </c>
      <c r="B8" s="23">
        <f>0.4*B6</f>
        <v>20688603.493082151</v>
      </c>
      <c r="C8" s="37">
        <v>97068.992560908708</v>
      </c>
      <c r="D8" s="38">
        <v>189377.179203532</v>
      </c>
      <c r="E8" s="43">
        <f>0.4*D8/D6</f>
        <v>0.38378429412841797</v>
      </c>
    </row>
    <row r="9" spans="1:8" ht="28.15" customHeight="1">
      <c r="A9" s="25" t="s">
        <v>12</v>
      </c>
      <c r="B9" s="26">
        <f>ROUND(0.1*B$6,-3)</f>
        <v>5172000</v>
      </c>
      <c r="C9" s="38">
        <v>393642.97541748837</v>
      </c>
      <c r="D9" s="38">
        <v>1075953.8551651773</v>
      </c>
      <c r="E9" s="27">
        <f>0.1*D9/D6</f>
        <v>0.54512137174606334</v>
      </c>
      <c r="F9" s="194"/>
      <c r="H9" s="28"/>
    </row>
    <row r="10" spans="1:8" ht="28.15" customHeight="1">
      <c r="A10" s="39" t="s">
        <v>18</v>
      </c>
      <c r="B10" s="40">
        <f>ROUND(0.01*B$6,-2)</f>
        <v>517200</v>
      </c>
      <c r="C10" s="41">
        <v>1985550.879327694</v>
      </c>
      <c r="D10" s="41">
        <v>4614491.0979646668</v>
      </c>
      <c r="E10" s="42">
        <f>0.01*D10/D6</f>
        <v>0.23378862440586087</v>
      </c>
      <c r="H10" s="28"/>
    </row>
    <row r="11" spans="1:8" ht="28.15" customHeight="1">
      <c r="A11" s="39" t="s">
        <v>19</v>
      </c>
      <c r="B11" s="40">
        <f>ROUND(0.001*B$6,-1)</f>
        <v>51720</v>
      </c>
      <c r="C11" s="41">
        <v>7466915.2539209928</v>
      </c>
      <c r="D11" s="41">
        <v>16193499.231517132</v>
      </c>
      <c r="E11" s="42">
        <f>0.001*D11/D6</f>
        <v>8.2042761147022247E-2</v>
      </c>
      <c r="H11" s="28"/>
    </row>
    <row r="12" spans="1:8" ht="28.15" customHeight="1">
      <c r="A12" s="39" t="s">
        <v>20</v>
      </c>
      <c r="B12" s="40">
        <f>0.0001*B$6</f>
        <v>5172.1508732705379</v>
      </c>
      <c r="C12" s="41">
        <v>26162420.95407141</v>
      </c>
      <c r="D12" s="41">
        <v>54666101.985942468</v>
      </c>
      <c r="E12" s="42">
        <f>0.0001*D12/D6</f>
        <v>2.7696039527654648E-2</v>
      </c>
      <c r="H12" s="28"/>
    </row>
    <row r="13" spans="1:8" ht="28.15" customHeight="1">
      <c r="A13" s="39" t="s">
        <v>21</v>
      </c>
      <c r="B13" s="40">
        <f>0.00001*B$6</f>
        <v>517.21508732705377</v>
      </c>
      <c r="C13" s="41">
        <v>87227640.269930422</v>
      </c>
      <c r="D13" s="41">
        <v>180329355.75572219</v>
      </c>
      <c r="E13" s="42">
        <f>0.00001*D13/D6</f>
        <v>9.1362083330750465E-3</v>
      </c>
      <c r="H13" s="28"/>
    </row>
    <row r="14" spans="1:8" ht="12" customHeight="1">
      <c r="A14" s="29"/>
      <c r="B14" s="26"/>
      <c r="C14" s="24"/>
      <c r="D14" s="24"/>
      <c r="E14" s="27"/>
      <c r="H14" s="28"/>
    </row>
    <row r="15" spans="1:8" ht="15.75" thickBot="1">
      <c r="A15" s="30"/>
      <c r="B15" s="30"/>
    </row>
    <row r="16" spans="1:8" ht="16.899999999999999" customHeight="1" thickTop="1">
      <c r="A16" s="202" t="s">
        <v>114</v>
      </c>
      <c r="B16" s="203"/>
      <c r="C16" s="203"/>
      <c r="D16" s="203"/>
      <c r="E16" s="204"/>
    </row>
    <row r="17" spans="1:5" ht="16.899999999999999" customHeight="1">
      <c r="A17" s="205"/>
      <c r="B17" s="206"/>
      <c r="C17" s="206"/>
      <c r="D17" s="206"/>
      <c r="E17" s="207"/>
    </row>
    <row r="18" spans="1:5">
      <c r="A18" s="205"/>
      <c r="B18" s="206"/>
      <c r="C18" s="206"/>
      <c r="D18" s="206"/>
      <c r="E18" s="207"/>
    </row>
    <row r="19" spans="1:5" ht="15.75" thickBot="1">
      <c r="A19" s="208"/>
      <c r="B19" s="209"/>
      <c r="C19" s="209"/>
      <c r="D19" s="209"/>
      <c r="E19" s="210"/>
    </row>
    <row r="20" spans="1:5" ht="15.75" thickTop="1">
      <c r="A20" s="32"/>
      <c r="B20" s="32"/>
      <c r="C20" s="33"/>
      <c r="D20" s="34"/>
      <c r="E20" s="33"/>
    </row>
    <row r="21" spans="1:5">
      <c r="A21" s="132"/>
      <c r="B21" s="32"/>
      <c r="C21" s="33"/>
      <c r="D21" s="34"/>
      <c r="E21" s="33"/>
    </row>
    <row r="22" spans="1:5">
      <c r="A22" s="32"/>
      <c r="B22" s="32"/>
      <c r="C22" s="33"/>
      <c r="D22" s="34"/>
      <c r="E22" s="33"/>
    </row>
    <row r="23" spans="1:5">
      <c r="A23" s="32"/>
      <c r="B23" s="32"/>
      <c r="C23" s="33"/>
      <c r="D23" s="34"/>
      <c r="E23" s="33"/>
    </row>
    <row r="24" spans="1:5">
      <c r="A24" s="32"/>
      <c r="B24" s="32"/>
      <c r="C24" s="33"/>
      <c r="D24" s="34"/>
      <c r="E24" s="33"/>
    </row>
    <row r="25" spans="1:5">
      <c r="A25" s="35"/>
      <c r="B25" s="35"/>
      <c r="C25" s="36"/>
      <c r="D25" s="34"/>
      <c r="E25" s="36"/>
    </row>
  </sheetData>
  <mergeCells count="2">
    <mergeCell ref="A2:E2"/>
    <mergeCell ref="A16:E19"/>
  </mergeCells>
  <hyperlinks>
    <hyperlink ref="A1" location="Index!A1" display="Back to index"/>
  </hyperlinks>
  <printOptions horizontalCentered="1" verticalCentered="1"/>
  <pageMargins left="0.74803149606299213" right="0.74803149606299213" top="0.98425196850393704" bottom="0.98425196850393704" header="0.51181102362204722" footer="0.51181102362204722"/>
  <pageSetup paperSize="9" scale="9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G31"/>
  <sheetViews>
    <sheetView workbookViewId="0">
      <pane xSplit="1" ySplit="6" topLeftCell="B7" activePane="bottomRight" state="frozen"/>
      <selection pane="topRight"/>
      <selection pane="bottomLeft"/>
      <selection pane="bottomRight" activeCell="C9" sqref="C9"/>
    </sheetView>
  </sheetViews>
  <sheetFormatPr defaultColWidth="10.7109375" defaultRowHeight="15"/>
  <cols>
    <col min="1" max="1" width="51" style="15" customWidth="1"/>
    <col min="2" max="3" width="26.85546875" style="15" customWidth="1"/>
    <col min="4" max="4" width="24.42578125" style="15" customWidth="1"/>
    <col min="5" max="16384" width="10.7109375" style="15"/>
  </cols>
  <sheetData>
    <row r="1" spans="1:7">
      <c r="A1" s="133" t="s">
        <v>71</v>
      </c>
    </row>
    <row r="3" spans="1:7" ht="20.25">
      <c r="A3" s="13"/>
      <c r="B3" s="13"/>
      <c r="C3" s="13"/>
      <c r="D3" s="13"/>
    </row>
    <row r="4" spans="1:7" ht="33" customHeight="1">
      <c r="A4" s="200" t="s">
        <v>88</v>
      </c>
      <c r="B4" s="200"/>
      <c r="C4" s="201"/>
      <c r="D4" s="201"/>
    </row>
    <row r="5" spans="1:7" ht="10.15" customHeight="1" thickBot="1">
      <c r="A5" s="16"/>
      <c r="B5" s="16"/>
      <c r="C5" s="16"/>
      <c r="D5" s="16"/>
    </row>
    <row r="6" spans="1:7" s="19" customFormat="1" ht="49.5" customHeight="1" thickTop="1">
      <c r="A6" s="18" t="s">
        <v>116</v>
      </c>
      <c r="B6" s="18" t="s">
        <v>119</v>
      </c>
      <c r="C6" s="18" t="s">
        <v>117</v>
      </c>
      <c r="D6" s="18" t="s">
        <v>34</v>
      </c>
    </row>
    <row r="7" spans="1:7" s="19" customFormat="1" ht="28.15" customHeight="1">
      <c r="A7" s="20"/>
      <c r="B7" s="211"/>
      <c r="C7" s="211"/>
      <c r="D7" s="211"/>
    </row>
    <row r="8" spans="1:7" ht="28.15" customHeight="1">
      <c r="A8" s="48" t="s">
        <v>23</v>
      </c>
      <c r="B8" s="49">
        <v>5.8556854665857472E-2</v>
      </c>
      <c r="C8" s="27">
        <v>3.3348745011474445E-3</v>
      </c>
      <c r="D8" s="49">
        <f>(1+B8)*(1+C8)-1</f>
        <v>6.20870089284975E-2</v>
      </c>
      <c r="F8" s="199"/>
    </row>
    <row r="9" spans="1:7" ht="28.15" customHeight="1">
      <c r="A9" s="48" t="s">
        <v>28</v>
      </c>
      <c r="B9" s="49">
        <v>3.6143650238222191E-2</v>
      </c>
      <c r="C9" s="27">
        <v>2.3584389261685601E-2</v>
      </c>
      <c r="D9" s="49">
        <f t="shared" ref="D9:D19" si="0">(1+B9)*(1+C9)-1</f>
        <v>6.0580465416464335E-2</v>
      </c>
    </row>
    <row r="10" spans="1:7" ht="28.15" customHeight="1">
      <c r="A10" s="48" t="s">
        <v>24</v>
      </c>
      <c r="B10" s="49">
        <v>5.4400951322140623E-2</v>
      </c>
      <c r="C10" s="27">
        <v>1.2752698389366657E-3</v>
      </c>
      <c r="D10" s="49">
        <f t="shared" si="0"/>
        <v>5.57455970535079E-2</v>
      </c>
    </row>
    <row r="11" spans="1:7" ht="28.15" customHeight="1">
      <c r="A11" s="51" t="s">
        <v>32</v>
      </c>
      <c r="B11" s="49">
        <v>0.12002592804470025</v>
      </c>
      <c r="C11" s="27">
        <v>-3.3774277863146462E-2</v>
      </c>
      <c r="D11" s="49">
        <f>(1+B11)*(1+C11)-1</f>
        <v>8.2197861136990014E-2</v>
      </c>
    </row>
    <row r="12" spans="1:7" ht="28.15" customHeight="1">
      <c r="A12" s="51" t="s">
        <v>33</v>
      </c>
      <c r="B12" s="50">
        <f>B17</f>
        <v>4.056407276459062E-2</v>
      </c>
      <c r="C12" s="43">
        <f>C17</f>
        <v>-4.1382281818023503E-2</v>
      </c>
      <c r="D12" s="49">
        <f>(1+B12)*(1+C12)-1</f>
        <v>-2.4968429442639994E-3</v>
      </c>
    </row>
    <row r="13" spans="1:7" ht="28.15" customHeight="1">
      <c r="A13" s="51"/>
      <c r="B13" s="50"/>
      <c r="C13" s="49"/>
      <c r="D13" s="49"/>
    </row>
    <row r="14" spans="1:7" ht="28.15" customHeight="1">
      <c r="A14" s="51" t="s">
        <v>25</v>
      </c>
      <c r="B14" s="27">
        <v>9.340941474307396E-2</v>
      </c>
      <c r="C14" s="43">
        <v>-3.7325027335556871E-2</v>
      </c>
      <c r="D14" s="43">
        <f t="shared" si="0"/>
        <v>5.2597878448833457E-2</v>
      </c>
      <c r="G14" s="28"/>
    </row>
    <row r="15" spans="1:7" ht="28.15" customHeight="1">
      <c r="A15" s="45" t="s">
        <v>31</v>
      </c>
      <c r="B15" s="46">
        <v>0.12255217353839121</v>
      </c>
      <c r="C15" s="47">
        <v>-2.5490010729350532E-2</v>
      </c>
      <c r="D15" s="43">
        <f t="shared" si="0"/>
        <v>9.393830659064184E-2</v>
      </c>
      <c r="G15" s="28"/>
    </row>
    <row r="16" spans="1:7" ht="28.15" customHeight="1">
      <c r="A16" s="45" t="s">
        <v>29</v>
      </c>
      <c r="B16" s="46">
        <v>0.1119342054628274</v>
      </c>
      <c r="C16" s="47">
        <v>-6.7275097092846625E-2</v>
      </c>
      <c r="D16" s="43">
        <f>(1+B16)*(1+C16)-1</f>
        <v>3.7128723829458421E-2</v>
      </c>
      <c r="G16" s="28"/>
    </row>
    <row r="17" spans="1:7" ht="28.15" customHeight="1">
      <c r="A17" s="45" t="s">
        <v>30</v>
      </c>
      <c r="B17" s="46">
        <v>4.056407276459062E-2</v>
      </c>
      <c r="C17" s="47">
        <v>-4.1382281818023503E-2</v>
      </c>
      <c r="D17" s="43">
        <f t="shared" si="0"/>
        <v>-2.4968429442639994E-3</v>
      </c>
      <c r="G17" s="28"/>
    </row>
    <row r="18" spans="1:7" ht="28.15" customHeight="1">
      <c r="A18" s="25" t="s">
        <v>26</v>
      </c>
      <c r="B18" s="27">
        <v>7.0924719448880014E-2</v>
      </c>
      <c r="C18" s="43">
        <v>-5.6498794985060274E-2</v>
      </c>
      <c r="D18" s="43">
        <f t="shared" si="0"/>
        <v>1.0418763280304555E-2</v>
      </c>
      <c r="G18" s="28"/>
    </row>
    <row r="19" spans="1:7" ht="28.15" customHeight="1">
      <c r="A19" s="25" t="s">
        <v>27</v>
      </c>
      <c r="B19" s="27">
        <v>2.7938037970715923E-2</v>
      </c>
      <c r="C19" s="43">
        <v>4.6504284224116788E-2</v>
      </c>
      <c r="D19" s="43">
        <f t="shared" si="0"/>
        <v>7.5741560653286966E-2</v>
      </c>
      <c r="G19" s="28"/>
    </row>
    <row r="20" spans="1:7" ht="12" customHeight="1">
      <c r="A20" s="29"/>
      <c r="B20" s="26"/>
      <c r="C20" s="24"/>
      <c r="D20" s="24"/>
      <c r="G20" s="28"/>
    </row>
    <row r="21" spans="1:7" ht="15.75" thickBot="1">
      <c r="A21" s="30"/>
      <c r="B21" s="30"/>
    </row>
    <row r="22" spans="1:7" ht="16.899999999999999" customHeight="1">
      <c r="A22" s="212" t="s">
        <v>118</v>
      </c>
      <c r="B22" s="213"/>
      <c r="C22" s="213"/>
      <c r="D22" s="214"/>
      <c r="E22" s="198"/>
    </row>
    <row r="23" spans="1:7" ht="16.899999999999999" customHeight="1">
      <c r="A23" s="215"/>
      <c r="B23" s="206"/>
      <c r="C23" s="206"/>
      <c r="D23" s="216"/>
      <c r="E23" s="198"/>
    </row>
    <row r="24" spans="1:7" ht="15.6" customHeight="1">
      <c r="A24" s="215"/>
      <c r="B24" s="206"/>
      <c r="C24" s="206"/>
      <c r="D24" s="216"/>
      <c r="E24" s="198"/>
    </row>
    <row r="25" spans="1:7" ht="16.149999999999999" customHeight="1" thickBot="1">
      <c r="A25" s="217"/>
      <c r="B25" s="218"/>
      <c r="C25" s="218"/>
      <c r="D25" s="219"/>
      <c r="E25" s="198"/>
    </row>
    <row r="26" spans="1:7">
      <c r="A26" s="32"/>
      <c r="B26" s="32"/>
      <c r="C26" s="33"/>
      <c r="D26" s="34"/>
    </row>
    <row r="27" spans="1:7">
      <c r="A27" s="132"/>
      <c r="B27" s="32"/>
      <c r="C27" s="33"/>
      <c r="D27" s="34"/>
    </row>
    <row r="28" spans="1:7">
      <c r="A28" s="32"/>
      <c r="B28" s="32"/>
      <c r="C28" s="33"/>
      <c r="D28" s="34"/>
    </row>
    <row r="29" spans="1:7">
      <c r="A29" s="32"/>
      <c r="B29" s="32"/>
      <c r="C29" s="33"/>
      <c r="D29" s="34"/>
    </row>
    <row r="30" spans="1:7">
      <c r="A30" s="32"/>
      <c r="B30" s="32"/>
      <c r="C30" s="33"/>
      <c r="D30" s="34"/>
    </row>
    <row r="31" spans="1:7">
      <c r="A31" s="35"/>
      <c r="B31" s="35"/>
      <c r="C31" s="36"/>
      <c r="D31" s="34"/>
    </row>
  </sheetData>
  <mergeCells count="3">
    <mergeCell ref="A4:D4"/>
    <mergeCell ref="B7:D7"/>
    <mergeCell ref="A22:D25"/>
  </mergeCells>
  <hyperlinks>
    <hyperlink ref="A1" location="Index!A1" display="Back to index"/>
  </hyperlinks>
  <printOptions horizontalCentered="1" verticalCentered="1"/>
  <pageMargins left="0.74803149606299213" right="0.74803149606299213" top="0.98425196850393704" bottom="0.98425196850393704" header="0.51181102362204722" footer="0.51181102362204722"/>
  <pageSetup paperSize="9" scale="8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C525"/>
  <sheetViews>
    <sheetView workbookViewId="0">
      <pane xSplit="1" ySplit="5" topLeftCell="BY101" activePane="bottomRight" state="frozen"/>
      <selection pane="topRight" activeCell="B1" sqref="B1"/>
      <selection pane="bottomLeft" activeCell="A9" sqref="A9"/>
      <selection pane="bottomRight" activeCell="AE108" sqref="AE108"/>
    </sheetView>
  </sheetViews>
  <sheetFormatPr defaultColWidth="10.7109375" defaultRowHeight="12.75"/>
  <cols>
    <col min="1" max="21" width="12.7109375" style="1" customWidth="1"/>
    <col min="22" max="25" width="10.7109375" style="1"/>
    <col min="26" max="26" width="11.42578125" style="1"/>
    <col min="27" max="37" width="10.7109375" style="1"/>
    <col min="38" max="38" width="11.7109375" style="1" customWidth="1"/>
    <col min="39" max="41" width="11.5703125" style="1"/>
    <col min="42" max="48" width="10.7109375" style="1"/>
    <col min="49" max="49" width="12.140625" style="1" customWidth="1"/>
    <col min="50" max="61" width="10.7109375" style="1"/>
    <col min="62" max="65" width="11.42578125" style="1"/>
    <col min="66" max="66" width="16.85546875" style="1" customWidth="1"/>
    <col min="67" max="69" width="17.28515625" style="1" customWidth="1"/>
    <col min="70" max="71" width="17.85546875" style="1" customWidth="1"/>
    <col min="72" max="80" width="12.7109375" style="1" customWidth="1"/>
    <col min="81" max="83" width="17.85546875" style="1" customWidth="1"/>
    <col min="84" max="95" width="10.7109375" style="1"/>
    <col min="96" max="96" width="15.28515625" style="1" customWidth="1"/>
    <col min="97" max="98" width="10.7109375" style="1"/>
    <col min="99" max="107" width="10.7109375" style="182"/>
    <col min="108" max="16384" width="10.7109375" style="1"/>
  </cols>
  <sheetData>
    <row r="1" spans="1:107" ht="15">
      <c r="A1" s="133" t="s">
        <v>71</v>
      </c>
    </row>
    <row r="2" spans="1:107" ht="13.5" thickBot="1"/>
    <row r="3" spans="1:107" ht="49.9" customHeight="1" thickBot="1">
      <c r="A3" s="134"/>
      <c r="B3" s="237" t="s">
        <v>75</v>
      </c>
      <c r="C3" s="238"/>
      <c r="D3" s="239"/>
      <c r="E3" s="238" t="s">
        <v>72</v>
      </c>
      <c r="F3" s="238"/>
      <c r="G3" s="238"/>
      <c r="H3" s="238"/>
      <c r="I3" s="238"/>
      <c r="J3" s="238"/>
      <c r="K3" s="238"/>
      <c r="L3" s="239"/>
      <c r="M3" s="237" t="s">
        <v>76</v>
      </c>
      <c r="N3" s="238"/>
      <c r="O3" s="238"/>
      <c r="P3" s="238"/>
      <c r="Q3" s="238"/>
      <c r="R3" s="238"/>
      <c r="S3" s="238"/>
      <c r="T3" s="238"/>
      <c r="U3" s="239"/>
      <c r="V3" s="237" t="s">
        <v>7</v>
      </c>
      <c r="W3" s="238"/>
      <c r="X3" s="238"/>
      <c r="Y3" s="238"/>
      <c r="Z3" s="239"/>
      <c r="AA3" s="237" t="s">
        <v>115</v>
      </c>
      <c r="AB3" s="239"/>
      <c r="AC3" s="253" t="s">
        <v>77</v>
      </c>
      <c r="AD3" s="254"/>
      <c r="AE3" s="254"/>
      <c r="AF3" s="254"/>
      <c r="AG3" s="254"/>
      <c r="AH3" s="254"/>
      <c r="AI3" s="254"/>
      <c r="AJ3" s="254"/>
      <c r="AK3" s="255"/>
      <c r="AL3" s="263" t="s">
        <v>81</v>
      </c>
      <c r="AM3" s="260"/>
      <c r="AN3" s="260"/>
      <c r="AO3" s="260"/>
      <c r="AP3" s="260"/>
      <c r="AQ3" s="260"/>
      <c r="AR3" s="260"/>
      <c r="AS3" s="264"/>
      <c r="AT3" s="260" t="s">
        <v>79</v>
      </c>
      <c r="AU3" s="261"/>
      <c r="AV3" s="261"/>
      <c r="AW3" s="261"/>
      <c r="AX3" s="261"/>
      <c r="AY3" s="261"/>
      <c r="AZ3" s="261"/>
      <c r="BA3" s="261"/>
      <c r="BB3" s="261"/>
      <c r="BC3" s="261"/>
      <c r="BD3" s="261"/>
      <c r="BE3" s="261"/>
      <c r="BF3" s="261"/>
      <c r="BG3" s="261"/>
      <c r="BH3" s="261"/>
      <c r="BI3" s="261"/>
      <c r="BJ3" s="261"/>
      <c r="BK3" s="261"/>
      <c r="BL3" s="261"/>
      <c r="BM3" s="262"/>
      <c r="BN3" s="237" t="s">
        <v>91</v>
      </c>
      <c r="BO3" s="238"/>
      <c r="BP3" s="238"/>
      <c r="BQ3" s="238"/>
      <c r="BR3" s="238"/>
      <c r="BS3" s="239"/>
      <c r="BT3" s="237" t="s">
        <v>92</v>
      </c>
      <c r="BU3" s="238"/>
      <c r="BV3" s="238"/>
      <c r="BW3" s="238"/>
      <c r="BX3" s="238"/>
      <c r="BY3" s="238"/>
      <c r="BZ3" s="238"/>
      <c r="CA3" s="238"/>
      <c r="CB3" s="239"/>
      <c r="CC3" s="121"/>
      <c r="CD3" s="121"/>
      <c r="CE3" s="121"/>
      <c r="CF3" s="222" t="s">
        <v>93</v>
      </c>
      <c r="CG3" s="232"/>
      <c r="CH3" s="232"/>
      <c r="CI3" s="233"/>
      <c r="CL3" s="222" t="s">
        <v>94</v>
      </c>
      <c r="CM3" s="223"/>
      <c r="CN3" s="223"/>
      <c r="CO3" s="224"/>
      <c r="CR3" s="220" t="s">
        <v>95</v>
      </c>
      <c r="CV3" s="222" t="s">
        <v>96</v>
      </c>
      <c r="CW3" s="223"/>
      <c r="CX3" s="223"/>
      <c r="CY3" s="223"/>
      <c r="CZ3" s="223"/>
      <c r="DA3" s="223"/>
      <c r="DB3" s="223"/>
      <c r="DC3" s="224"/>
    </row>
    <row r="4" spans="1:107" ht="40.15" customHeight="1" thickTop="1" thickBot="1">
      <c r="A4" s="135"/>
      <c r="B4" s="240"/>
      <c r="C4" s="241"/>
      <c r="D4" s="242"/>
      <c r="E4" s="259" t="s">
        <v>73</v>
      </c>
      <c r="F4" s="241"/>
      <c r="G4" s="241"/>
      <c r="H4" s="241"/>
      <c r="I4" s="241"/>
      <c r="J4" s="241"/>
      <c r="K4" s="241"/>
      <c r="L4" s="242"/>
      <c r="M4" s="240"/>
      <c r="N4" s="241"/>
      <c r="O4" s="241"/>
      <c r="P4" s="241"/>
      <c r="Q4" s="241"/>
      <c r="R4" s="241"/>
      <c r="S4" s="241"/>
      <c r="T4" s="241"/>
      <c r="U4" s="242"/>
      <c r="V4" s="250"/>
      <c r="W4" s="251"/>
      <c r="X4" s="251"/>
      <c r="Y4" s="251"/>
      <c r="Z4" s="252"/>
      <c r="AA4" s="250"/>
      <c r="AB4" s="252"/>
      <c r="AC4" s="256" t="s">
        <v>35</v>
      </c>
      <c r="AD4" s="257"/>
      <c r="AE4" s="257"/>
      <c r="AF4" s="257" t="s">
        <v>36</v>
      </c>
      <c r="AG4" s="257"/>
      <c r="AH4" s="257"/>
      <c r="AI4" s="257" t="s">
        <v>37</v>
      </c>
      <c r="AJ4" s="257"/>
      <c r="AK4" s="258"/>
      <c r="AL4" s="265" t="s">
        <v>82</v>
      </c>
      <c r="AM4" s="244"/>
      <c r="AN4" s="244"/>
      <c r="AO4" s="245"/>
      <c r="AP4" s="243" t="s">
        <v>83</v>
      </c>
      <c r="AQ4" s="244"/>
      <c r="AR4" s="244"/>
      <c r="AS4" s="249"/>
      <c r="AT4" s="244" t="s">
        <v>16</v>
      </c>
      <c r="AU4" s="244"/>
      <c r="AV4" s="244"/>
      <c r="AW4" s="245"/>
      <c r="AX4" s="243" t="s">
        <v>17</v>
      </c>
      <c r="AY4" s="244"/>
      <c r="AZ4" s="244"/>
      <c r="BA4" s="245"/>
      <c r="BB4" s="243" t="s">
        <v>80</v>
      </c>
      <c r="BC4" s="244"/>
      <c r="BD4" s="244"/>
      <c r="BE4" s="245"/>
      <c r="BF4" s="243" t="s">
        <v>53</v>
      </c>
      <c r="BG4" s="244"/>
      <c r="BH4" s="244"/>
      <c r="BI4" s="245"/>
      <c r="BJ4" s="243" t="s">
        <v>52</v>
      </c>
      <c r="BK4" s="244"/>
      <c r="BL4" s="244"/>
      <c r="BM4" s="245"/>
      <c r="BN4" s="246"/>
      <c r="BO4" s="247"/>
      <c r="BP4" s="247"/>
      <c r="BQ4" s="247"/>
      <c r="BR4" s="247"/>
      <c r="BS4" s="248"/>
      <c r="BT4" s="240"/>
      <c r="BU4" s="241"/>
      <c r="BV4" s="241"/>
      <c r="BW4" s="241"/>
      <c r="BX4" s="241"/>
      <c r="BY4" s="241"/>
      <c r="BZ4" s="241"/>
      <c r="CA4" s="241"/>
      <c r="CB4" s="242"/>
      <c r="CC4" s="57"/>
      <c r="CD4" s="57"/>
      <c r="CE4" s="57"/>
      <c r="CF4" s="234"/>
      <c r="CG4" s="235"/>
      <c r="CH4" s="235"/>
      <c r="CI4" s="236"/>
      <c r="CL4" s="228"/>
      <c r="CM4" s="229"/>
      <c r="CN4" s="229"/>
      <c r="CO4" s="230"/>
      <c r="CR4" s="221"/>
      <c r="CV4" s="225" t="s">
        <v>2</v>
      </c>
      <c r="CW4" s="226"/>
      <c r="CX4" s="226"/>
      <c r="CY4" s="227"/>
      <c r="CZ4" s="225" t="s">
        <v>3</v>
      </c>
      <c r="DA4" s="226"/>
      <c r="DB4" s="226"/>
      <c r="DC4" s="227"/>
    </row>
    <row r="5" spans="1:107" ht="60" customHeight="1" thickTop="1" thickBot="1">
      <c r="A5" s="141"/>
      <c r="B5" s="152" t="s">
        <v>42</v>
      </c>
      <c r="C5" s="59" t="s">
        <v>9</v>
      </c>
      <c r="D5" s="153" t="s">
        <v>74</v>
      </c>
      <c r="E5" s="138" t="s">
        <v>0</v>
      </c>
      <c r="F5" s="59" t="s">
        <v>1</v>
      </c>
      <c r="G5" s="59" t="s">
        <v>2</v>
      </c>
      <c r="H5" s="59" t="s">
        <v>3</v>
      </c>
      <c r="I5" s="59" t="s">
        <v>4</v>
      </c>
      <c r="J5" s="59" t="s">
        <v>5</v>
      </c>
      <c r="K5" s="59" t="s">
        <v>6</v>
      </c>
      <c r="L5" s="60" t="s">
        <v>43</v>
      </c>
      <c r="M5" s="58"/>
      <c r="N5" s="59" t="s">
        <v>0</v>
      </c>
      <c r="O5" s="59" t="s">
        <v>1</v>
      </c>
      <c r="P5" s="59" t="s">
        <v>2</v>
      </c>
      <c r="Q5" s="59" t="s">
        <v>3</v>
      </c>
      <c r="R5" s="59" t="s">
        <v>4</v>
      </c>
      <c r="S5" s="59" t="s">
        <v>5</v>
      </c>
      <c r="T5" s="59" t="s">
        <v>6</v>
      </c>
      <c r="U5" s="86" t="s">
        <v>51</v>
      </c>
      <c r="V5" s="99" t="s">
        <v>6</v>
      </c>
      <c r="W5" s="100" t="s">
        <v>2</v>
      </c>
      <c r="X5" s="100" t="s">
        <v>3</v>
      </c>
      <c r="Y5" s="100" t="s">
        <v>4</v>
      </c>
      <c r="Z5" s="101" t="s">
        <v>5</v>
      </c>
      <c r="AA5" s="100" t="s">
        <v>2</v>
      </c>
      <c r="AB5" s="100" t="s">
        <v>3</v>
      </c>
      <c r="AC5" s="89" t="s">
        <v>0</v>
      </c>
      <c r="AD5" s="4" t="s">
        <v>1</v>
      </c>
      <c r="AE5" s="4" t="s">
        <v>2</v>
      </c>
      <c r="AF5" s="3" t="s">
        <v>0</v>
      </c>
      <c r="AG5" s="4" t="s">
        <v>1</v>
      </c>
      <c r="AH5" s="4" t="s">
        <v>2</v>
      </c>
      <c r="AI5" s="3" t="s">
        <v>0</v>
      </c>
      <c r="AJ5" s="4" t="s">
        <v>1</v>
      </c>
      <c r="AK5" s="4" t="s">
        <v>2</v>
      </c>
      <c r="AL5" s="162" t="s">
        <v>38</v>
      </c>
      <c r="AM5" s="161" t="s">
        <v>39</v>
      </c>
      <c r="AN5" s="161" t="s">
        <v>40</v>
      </c>
      <c r="AO5" s="163" t="s">
        <v>41</v>
      </c>
      <c r="AP5" s="162" t="s">
        <v>38</v>
      </c>
      <c r="AQ5" s="161" t="s">
        <v>39</v>
      </c>
      <c r="AR5" s="161" t="s">
        <v>40</v>
      </c>
      <c r="AS5" s="163" t="s">
        <v>41</v>
      </c>
      <c r="AT5" s="161" t="s">
        <v>38</v>
      </c>
      <c r="AU5" s="161" t="s">
        <v>39</v>
      </c>
      <c r="AV5" s="161" t="s">
        <v>40</v>
      </c>
      <c r="AW5" s="163" t="s">
        <v>41</v>
      </c>
      <c r="AX5" s="162" t="s">
        <v>38</v>
      </c>
      <c r="AY5" s="161" t="s">
        <v>39</v>
      </c>
      <c r="AZ5" s="161" t="s">
        <v>40</v>
      </c>
      <c r="BA5" s="163" t="s">
        <v>41</v>
      </c>
      <c r="BB5" s="162" t="s">
        <v>38</v>
      </c>
      <c r="BC5" s="161" t="s">
        <v>39</v>
      </c>
      <c r="BD5" s="161" t="s">
        <v>40</v>
      </c>
      <c r="BE5" s="163" t="s">
        <v>41</v>
      </c>
      <c r="BF5" s="162" t="s">
        <v>38</v>
      </c>
      <c r="BG5" s="161" t="s">
        <v>39</v>
      </c>
      <c r="BH5" s="161" t="s">
        <v>40</v>
      </c>
      <c r="BI5" s="163" t="s">
        <v>41</v>
      </c>
      <c r="BJ5" s="162" t="s">
        <v>38</v>
      </c>
      <c r="BK5" s="161" t="s">
        <v>39</v>
      </c>
      <c r="BL5" s="161" t="s">
        <v>40</v>
      </c>
      <c r="BM5" s="163" t="s">
        <v>41</v>
      </c>
      <c r="BN5" s="110" t="s">
        <v>47</v>
      </c>
      <c r="BO5" s="110" t="s">
        <v>48</v>
      </c>
      <c r="BP5" s="110" t="s">
        <v>45</v>
      </c>
      <c r="BQ5" s="110" t="s">
        <v>49</v>
      </c>
      <c r="BR5" s="110" t="s">
        <v>46</v>
      </c>
      <c r="BS5" s="111" t="s">
        <v>50</v>
      </c>
      <c r="BT5" s="58"/>
      <c r="BU5" s="59" t="s">
        <v>0</v>
      </c>
      <c r="BV5" s="59" t="s">
        <v>1</v>
      </c>
      <c r="BW5" s="59" t="s">
        <v>2</v>
      </c>
      <c r="BX5" s="59" t="s">
        <v>3</v>
      </c>
      <c r="BY5" s="59" t="s">
        <v>4</v>
      </c>
      <c r="BZ5" s="59" t="s">
        <v>5</v>
      </c>
      <c r="CA5" s="59" t="s">
        <v>6</v>
      </c>
      <c r="CB5" s="60" t="s">
        <v>43</v>
      </c>
      <c r="CC5" s="110"/>
      <c r="CD5" s="110"/>
      <c r="CE5" s="110"/>
      <c r="CF5" s="118" t="s">
        <v>44</v>
      </c>
      <c r="CG5" s="119">
        <v>1970</v>
      </c>
      <c r="CH5" s="119">
        <v>1995</v>
      </c>
      <c r="CI5" s="120">
        <v>2010</v>
      </c>
      <c r="CL5" s="90"/>
      <c r="CM5" s="169" t="s">
        <v>67</v>
      </c>
      <c r="CN5" s="170" t="s">
        <v>89</v>
      </c>
      <c r="CO5" s="173" t="s">
        <v>90</v>
      </c>
      <c r="CR5" s="181" t="s">
        <v>78</v>
      </c>
      <c r="CV5" s="183" t="s">
        <v>84</v>
      </c>
      <c r="CW5" s="184" t="s">
        <v>85</v>
      </c>
      <c r="CX5" s="184" t="s">
        <v>86</v>
      </c>
      <c r="CY5" s="185" t="s">
        <v>87</v>
      </c>
      <c r="CZ5" s="183" t="s">
        <v>84</v>
      </c>
      <c r="DA5" s="184" t="s">
        <v>85</v>
      </c>
      <c r="DB5" s="184" t="s">
        <v>86</v>
      </c>
      <c r="DC5" s="185" t="s">
        <v>87</v>
      </c>
    </row>
    <row r="6" spans="1:107" ht="13.9" customHeight="1">
      <c r="A6" s="142">
        <v>1800</v>
      </c>
      <c r="B6" s="154">
        <v>382.46875326352739</v>
      </c>
      <c r="C6" s="136"/>
      <c r="D6" s="155">
        <v>17628.796330154801</v>
      </c>
      <c r="E6" s="147">
        <v>2.6709316298365593E-2</v>
      </c>
      <c r="F6" s="67">
        <v>0.18323159217834473</v>
      </c>
      <c r="G6" s="67">
        <v>0.79005908966064453</v>
      </c>
      <c r="H6" s="67">
        <v>0.44135639071464539</v>
      </c>
      <c r="I6" s="67">
        <v>0.16594047844409943</v>
      </c>
      <c r="J6" s="67">
        <v>0.34870269894599915</v>
      </c>
      <c r="K6" s="67">
        <f>E6+F6</f>
        <v>0.20994090847671032</v>
      </c>
      <c r="L6" s="73">
        <f>H6-I6</f>
        <v>0.27541591227054596</v>
      </c>
      <c r="M6" s="61">
        <v>1800</v>
      </c>
      <c r="N6" s="62"/>
      <c r="O6" s="62"/>
      <c r="P6" s="62"/>
      <c r="Q6" s="62"/>
      <c r="R6" s="62"/>
      <c r="S6" s="62"/>
      <c r="T6" s="62"/>
      <c r="U6" s="87"/>
      <c r="V6" s="102"/>
      <c r="W6" s="63"/>
      <c r="X6" s="63"/>
      <c r="Y6" s="63"/>
      <c r="Z6" s="103"/>
      <c r="AA6" s="91"/>
      <c r="AB6" s="91"/>
      <c r="AC6" s="90"/>
      <c r="AD6" s="91"/>
      <c r="AE6" s="91"/>
      <c r="AF6" s="91"/>
      <c r="AG6" s="91"/>
      <c r="AH6" s="91"/>
      <c r="AI6" s="91"/>
      <c r="AJ6" s="91"/>
      <c r="AK6" s="92"/>
      <c r="AL6" s="90"/>
      <c r="AM6" s="91"/>
      <c r="AN6" s="91"/>
      <c r="AO6" s="91"/>
      <c r="AP6" s="91"/>
      <c r="AQ6" s="91"/>
      <c r="AR6" s="91"/>
      <c r="AS6" s="92"/>
      <c r="BN6" s="90"/>
      <c r="BO6" s="91"/>
      <c r="BP6" s="91"/>
      <c r="BQ6" s="91"/>
      <c r="BR6" s="91"/>
      <c r="BS6" s="92"/>
      <c r="BT6" s="61">
        <v>1800</v>
      </c>
      <c r="BU6" s="67"/>
      <c r="BV6" s="67"/>
      <c r="BW6" s="67"/>
      <c r="BX6" s="67"/>
      <c r="BY6" s="67"/>
      <c r="BZ6" s="67"/>
      <c r="CA6" s="67"/>
      <c r="CB6" s="73"/>
      <c r="CC6" s="91"/>
      <c r="CD6" s="91"/>
      <c r="CE6" s="91"/>
      <c r="CF6" s="115">
        <v>20</v>
      </c>
      <c r="CG6" s="116">
        <v>0.13968540261898854</v>
      </c>
      <c r="CH6" s="116">
        <v>7.266680862969771E-2</v>
      </c>
      <c r="CI6" s="117">
        <v>5.9492186516074366E-2</v>
      </c>
      <c r="CL6" s="142">
        <v>1800</v>
      </c>
      <c r="CM6" s="78">
        <f>G6</f>
        <v>0.79005908966064453</v>
      </c>
      <c r="CN6" s="63"/>
      <c r="CO6" s="103"/>
      <c r="CQ6" s="1">
        <v>1800</v>
      </c>
      <c r="CR6" s="164"/>
      <c r="CU6" s="187">
        <v>1900</v>
      </c>
      <c r="CV6" s="186">
        <v>0.92829314947128294</v>
      </c>
      <c r="CW6" s="188">
        <f>CW8</f>
        <v>0.84051698446273804</v>
      </c>
      <c r="CX6" s="188">
        <v>0.49835765361785889</v>
      </c>
      <c r="CY6" s="189">
        <v>0.28170174280925342</v>
      </c>
      <c r="CZ6" s="186">
        <v>0.60279976904392241</v>
      </c>
      <c r="DA6" s="188">
        <f>DA8</f>
        <v>0.52361208200454712</v>
      </c>
      <c r="DB6" s="188">
        <v>0.21873804926872253</v>
      </c>
      <c r="DC6" s="189">
        <v>8.0360547454340986E-2</v>
      </c>
    </row>
    <row r="7" spans="1:107" ht="13.9" customHeight="1">
      <c r="A7" s="142">
        <f>A6+1</f>
        <v>1801</v>
      </c>
      <c r="B7" s="154"/>
      <c r="C7" s="136"/>
      <c r="D7" s="155"/>
      <c r="E7" s="148"/>
      <c r="F7" s="74"/>
      <c r="G7" s="74"/>
      <c r="H7" s="75"/>
      <c r="I7" s="75"/>
      <c r="J7" s="75"/>
      <c r="K7" s="75"/>
      <c r="L7" s="76"/>
      <c r="M7" s="61">
        <f>M6+1</f>
        <v>1801</v>
      </c>
      <c r="N7" s="62"/>
      <c r="O7" s="62"/>
      <c r="P7" s="62"/>
      <c r="Q7" s="62"/>
      <c r="R7" s="62"/>
      <c r="S7" s="62"/>
      <c r="T7" s="62"/>
      <c r="U7" s="87"/>
      <c r="V7" s="102"/>
      <c r="W7" s="63"/>
      <c r="X7" s="63"/>
      <c r="Y7" s="63"/>
      <c r="Z7" s="103"/>
      <c r="AA7" s="91"/>
      <c r="AB7" s="91"/>
      <c r="AC7" s="90"/>
      <c r="AD7" s="91"/>
      <c r="AE7" s="91"/>
      <c r="AF7" s="91"/>
      <c r="AG7" s="91"/>
      <c r="AH7" s="91"/>
      <c r="AI7" s="91"/>
      <c r="AJ7" s="91"/>
      <c r="AK7" s="92"/>
      <c r="AL7" s="90"/>
      <c r="AM7" s="91"/>
      <c r="AN7" s="91"/>
      <c r="AO7" s="91"/>
      <c r="AP7" s="91"/>
      <c r="AQ7" s="91"/>
      <c r="AR7" s="91"/>
      <c r="AS7" s="92"/>
      <c r="BN7" s="90"/>
      <c r="BO7" s="91"/>
      <c r="BP7" s="91"/>
      <c r="BQ7" s="91"/>
      <c r="BR7" s="91"/>
      <c r="BS7" s="92"/>
      <c r="BT7" s="61">
        <f>BT6+1</f>
        <v>1801</v>
      </c>
      <c r="BU7" s="74"/>
      <c r="BV7" s="74"/>
      <c r="BW7" s="74"/>
      <c r="BX7" s="75"/>
      <c r="BY7" s="75"/>
      <c r="BZ7" s="75"/>
      <c r="CA7" s="75"/>
      <c r="CB7" s="76"/>
      <c r="CC7" s="91"/>
      <c r="CD7" s="91"/>
      <c r="CE7" s="91"/>
      <c r="CF7" s="115">
        <v>21</v>
      </c>
      <c r="CG7" s="116">
        <v>0.15718152169551461</v>
      </c>
      <c r="CH7" s="116">
        <v>8.1575681658855745E-2</v>
      </c>
      <c r="CI7" s="117">
        <v>6.7759784187078634E-2</v>
      </c>
      <c r="CL7" s="142">
        <f>CL6+1</f>
        <v>1801</v>
      </c>
      <c r="CM7" s="78"/>
      <c r="CN7" s="63"/>
      <c r="CO7" s="103"/>
      <c r="CQ7" s="1">
        <v>1801</v>
      </c>
      <c r="CR7" s="164"/>
      <c r="CU7" s="187">
        <v>1901</v>
      </c>
      <c r="CV7" s="190"/>
      <c r="CW7" s="188"/>
      <c r="CX7" s="119"/>
      <c r="CY7" s="120"/>
      <c r="CZ7" s="190"/>
      <c r="DA7" s="188"/>
      <c r="DB7" s="119"/>
      <c r="DC7" s="120"/>
    </row>
    <row r="8" spans="1:107" ht="13.9" customHeight="1">
      <c r="A8" s="142">
        <f t="shared" ref="A8:A25" si="0">A7+1</f>
        <v>1802</v>
      </c>
      <c r="B8" s="61"/>
      <c r="C8" s="136"/>
      <c r="D8" s="155"/>
      <c r="E8" s="148"/>
      <c r="F8" s="74"/>
      <c r="G8" s="74"/>
      <c r="H8" s="75"/>
      <c r="I8" s="75"/>
      <c r="J8" s="75"/>
      <c r="K8" s="75"/>
      <c r="L8" s="76"/>
      <c r="M8" s="61">
        <f t="shared" ref="M8:M25" si="1">M7+1</f>
        <v>1802</v>
      </c>
      <c r="N8" s="62"/>
      <c r="O8" s="62"/>
      <c r="P8" s="62"/>
      <c r="Q8" s="62"/>
      <c r="R8" s="62"/>
      <c r="S8" s="62"/>
      <c r="T8" s="62"/>
      <c r="U8" s="87"/>
      <c r="V8" s="102"/>
      <c r="W8" s="63"/>
      <c r="X8" s="63"/>
      <c r="Y8" s="63"/>
      <c r="Z8" s="103"/>
      <c r="AA8" s="91"/>
      <c r="AB8" s="91"/>
      <c r="AC8" s="90"/>
      <c r="AD8" s="91"/>
      <c r="AE8" s="91"/>
      <c r="AF8" s="91"/>
      <c r="AG8" s="91"/>
      <c r="AH8" s="91"/>
      <c r="AI8" s="91"/>
      <c r="AJ8" s="91"/>
      <c r="AK8" s="92"/>
      <c r="AL8" s="90"/>
      <c r="AM8" s="91"/>
      <c r="AN8" s="91"/>
      <c r="AO8" s="91"/>
      <c r="AP8" s="91"/>
      <c r="AQ8" s="91"/>
      <c r="AR8" s="91"/>
      <c r="AS8" s="92"/>
      <c r="BN8" s="90"/>
      <c r="BO8" s="91"/>
      <c r="BP8" s="91"/>
      <c r="BQ8" s="91"/>
      <c r="BR8" s="91"/>
      <c r="BS8" s="92"/>
      <c r="BT8" s="61">
        <f t="shared" ref="BT8:BT25" si="2">BT7+1</f>
        <v>1802</v>
      </c>
      <c r="BU8" s="74"/>
      <c r="BV8" s="74"/>
      <c r="BW8" s="74"/>
      <c r="BX8" s="75"/>
      <c r="BY8" s="75"/>
      <c r="BZ8" s="75"/>
      <c r="CA8" s="75"/>
      <c r="CB8" s="76"/>
      <c r="CC8" s="91"/>
      <c r="CD8" s="91"/>
      <c r="CE8" s="91"/>
      <c r="CF8" s="115">
        <v>22</v>
      </c>
      <c r="CG8" s="116">
        <v>0.17796617691588093</v>
      </c>
      <c r="CH8" s="116">
        <v>9.4066173104533024E-2</v>
      </c>
      <c r="CI8" s="117">
        <v>7.8716852279727578E-2</v>
      </c>
      <c r="CL8" s="142">
        <f t="shared" ref="CL8:CL25" si="3">CL7+1</f>
        <v>1802</v>
      </c>
      <c r="CM8" s="78"/>
      <c r="CN8" s="63"/>
      <c r="CO8" s="103"/>
      <c r="CQ8" s="1">
        <v>1802</v>
      </c>
      <c r="CR8" s="164"/>
      <c r="CU8" s="187">
        <v>1902</v>
      </c>
      <c r="CV8" s="186"/>
      <c r="CW8" s="188">
        <f>G108</f>
        <v>0.84051698446273804</v>
      </c>
      <c r="CX8" s="119"/>
      <c r="CY8" s="189"/>
      <c r="CZ8" s="186"/>
      <c r="DA8" s="188">
        <f>H108</f>
        <v>0.52361208200454712</v>
      </c>
      <c r="DB8" s="188"/>
      <c r="DC8" s="189"/>
    </row>
    <row r="9" spans="1:107" ht="13.9" customHeight="1">
      <c r="A9" s="142">
        <f t="shared" si="0"/>
        <v>1803</v>
      </c>
      <c r="B9" s="61"/>
      <c r="C9" s="136"/>
      <c r="D9" s="155"/>
      <c r="E9" s="148"/>
      <c r="F9" s="74"/>
      <c r="G9" s="74"/>
      <c r="H9" s="75"/>
      <c r="I9" s="75"/>
      <c r="J9" s="75"/>
      <c r="K9" s="75"/>
      <c r="L9" s="76"/>
      <c r="M9" s="61">
        <f t="shared" si="1"/>
        <v>1803</v>
      </c>
      <c r="N9" s="62"/>
      <c r="O9" s="62"/>
      <c r="P9" s="62"/>
      <c r="Q9" s="62"/>
      <c r="R9" s="62"/>
      <c r="S9" s="62"/>
      <c r="T9" s="62"/>
      <c r="U9" s="87"/>
      <c r="V9" s="102"/>
      <c r="W9" s="63"/>
      <c r="X9" s="63"/>
      <c r="Y9" s="63"/>
      <c r="Z9" s="103"/>
      <c r="AA9" s="91"/>
      <c r="AB9" s="91"/>
      <c r="AC9" s="90"/>
      <c r="AD9" s="91"/>
      <c r="AE9" s="91"/>
      <c r="AF9" s="91"/>
      <c r="AG9" s="91"/>
      <c r="AH9" s="91"/>
      <c r="AI9" s="91"/>
      <c r="AJ9" s="91"/>
      <c r="AK9" s="92"/>
      <c r="AL9" s="90"/>
      <c r="AM9" s="91"/>
      <c r="AN9" s="91"/>
      <c r="AO9" s="91"/>
      <c r="AP9" s="91"/>
      <c r="AQ9" s="91"/>
      <c r="AR9" s="91"/>
      <c r="AS9" s="92"/>
      <c r="BN9" s="90"/>
      <c r="BO9" s="91"/>
      <c r="BP9" s="91"/>
      <c r="BQ9" s="91"/>
      <c r="BR9" s="91"/>
      <c r="BS9" s="92"/>
      <c r="BT9" s="61">
        <f t="shared" si="2"/>
        <v>1803</v>
      </c>
      <c r="BU9" s="74"/>
      <c r="BV9" s="74"/>
      <c r="BW9" s="74"/>
      <c r="BX9" s="75"/>
      <c r="BY9" s="75"/>
      <c r="BZ9" s="75"/>
      <c r="CA9" s="75"/>
      <c r="CB9" s="76"/>
      <c r="CC9" s="91"/>
      <c r="CD9" s="91"/>
      <c r="CE9" s="91"/>
      <c r="CF9" s="115">
        <v>23</v>
      </c>
      <c r="CG9" s="116">
        <v>0.20326751525421807</v>
      </c>
      <c r="CH9" s="116">
        <v>0.1104842632125778</v>
      </c>
      <c r="CI9" s="117">
        <v>9.2524165080469248E-2</v>
      </c>
      <c r="CL9" s="142">
        <f t="shared" si="3"/>
        <v>1803</v>
      </c>
      <c r="CM9" s="78"/>
      <c r="CN9" s="63"/>
      <c r="CO9" s="103"/>
      <c r="CQ9" s="1">
        <v>1803</v>
      </c>
      <c r="CR9" s="164"/>
      <c r="CU9" s="187">
        <v>1903</v>
      </c>
      <c r="CV9" s="186"/>
      <c r="CW9" s="188">
        <f>G109</f>
        <v>0.85063254833221436</v>
      </c>
      <c r="CX9" s="188"/>
      <c r="CY9" s="189"/>
      <c r="CZ9" s="186"/>
      <c r="DA9" s="188">
        <f>H109</f>
        <v>0.54364752769470215</v>
      </c>
      <c r="DB9" s="188"/>
      <c r="DC9" s="189"/>
    </row>
    <row r="10" spans="1:107" ht="13.9" customHeight="1">
      <c r="A10" s="142">
        <f t="shared" si="0"/>
        <v>1804</v>
      </c>
      <c r="B10" s="61"/>
      <c r="C10" s="136"/>
      <c r="D10" s="155"/>
      <c r="E10" s="148"/>
      <c r="F10" s="74"/>
      <c r="G10" s="74"/>
      <c r="H10" s="75"/>
      <c r="I10" s="75"/>
      <c r="J10" s="75"/>
      <c r="K10" s="75"/>
      <c r="L10" s="76"/>
      <c r="M10" s="61">
        <f t="shared" si="1"/>
        <v>1804</v>
      </c>
      <c r="N10" s="62"/>
      <c r="O10" s="62"/>
      <c r="P10" s="62"/>
      <c r="Q10" s="62"/>
      <c r="R10" s="62"/>
      <c r="S10" s="62"/>
      <c r="T10" s="62"/>
      <c r="U10" s="87"/>
      <c r="V10" s="102"/>
      <c r="W10" s="63"/>
      <c r="X10" s="63"/>
      <c r="Y10" s="63"/>
      <c r="Z10" s="103"/>
      <c r="AA10" s="113"/>
      <c r="AB10" s="113"/>
      <c r="AC10" s="90"/>
      <c r="AD10" s="91"/>
      <c r="AE10" s="91"/>
      <c r="AF10" s="91"/>
      <c r="AG10" s="91"/>
      <c r="AH10" s="91"/>
      <c r="AI10" s="91"/>
      <c r="AJ10" s="91"/>
      <c r="AK10" s="92"/>
      <c r="AL10" s="90"/>
      <c r="AM10" s="91"/>
      <c r="AN10" s="91"/>
      <c r="AO10" s="91"/>
      <c r="AP10" s="91"/>
      <c r="AQ10" s="91"/>
      <c r="AR10" s="91"/>
      <c r="AS10" s="92"/>
      <c r="BN10" s="90"/>
      <c r="BO10" s="91"/>
      <c r="BP10" s="91"/>
      <c r="BQ10" s="91"/>
      <c r="BR10" s="91"/>
      <c r="BS10" s="92"/>
      <c r="BT10" s="61">
        <f t="shared" si="2"/>
        <v>1804</v>
      </c>
      <c r="BU10" s="74"/>
      <c r="BV10" s="74"/>
      <c r="BW10" s="74"/>
      <c r="BX10" s="75"/>
      <c r="BY10" s="75"/>
      <c r="BZ10" s="75"/>
      <c r="CA10" s="75"/>
      <c r="CB10" s="76"/>
      <c r="CC10" s="91"/>
      <c r="CD10" s="91"/>
      <c r="CE10" s="91"/>
      <c r="CF10" s="115">
        <v>24</v>
      </c>
      <c r="CG10" s="116">
        <v>0.23357887072667058</v>
      </c>
      <c r="CH10" s="116">
        <v>0.13202705418787825</v>
      </c>
      <c r="CI10" s="117">
        <v>0.1104584230797991</v>
      </c>
      <c r="CL10" s="142">
        <f t="shared" si="3"/>
        <v>1804</v>
      </c>
      <c r="CM10" s="78"/>
      <c r="CN10" s="63"/>
      <c r="CO10" s="103"/>
      <c r="CQ10" s="1">
        <v>1804</v>
      </c>
      <c r="CR10" s="164"/>
      <c r="CU10" s="187">
        <v>1904</v>
      </c>
      <c r="CV10" s="186"/>
      <c r="CW10" s="188">
        <f>G110</f>
        <v>0.85865551233291626</v>
      </c>
      <c r="CX10" s="188"/>
      <c r="CY10" s="189"/>
      <c r="CZ10" s="186"/>
      <c r="DA10" s="188">
        <f>H110</f>
        <v>0.56326371431350708</v>
      </c>
      <c r="DB10" s="188"/>
      <c r="DC10" s="189"/>
    </row>
    <row r="11" spans="1:107" ht="13.9" customHeight="1">
      <c r="A11" s="142">
        <f t="shared" si="0"/>
        <v>1805</v>
      </c>
      <c r="B11" s="61"/>
      <c r="C11" s="136"/>
      <c r="D11" s="155"/>
      <c r="E11" s="148"/>
      <c r="F11" s="74"/>
      <c r="G11" s="74"/>
      <c r="H11" s="75"/>
      <c r="I11" s="75"/>
      <c r="J11" s="75"/>
      <c r="K11" s="75"/>
      <c r="L11" s="76"/>
      <c r="M11" s="61">
        <f t="shared" si="1"/>
        <v>1805</v>
      </c>
      <c r="N11" s="62"/>
      <c r="O11" s="62"/>
      <c r="P11" s="62"/>
      <c r="Q11" s="62"/>
      <c r="R11" s="62"/>
      <c r="S11" s="62"/>
      <c r="T11" s="62"/>
      <c r="U11" s="87"/>
      <c r="V11" s="102"/>
      <c r="W11" s="63"/>
      <c r="X11" s="63"/>
      <c r="Y11" s="63"/>
      <c r="Z11" s="103"/>
      <c r="AA11" s="113"/>
      <c r="AB11" s="113"/>
      <c r="AC11" s="90"/>
      <c r="AD11" s="91"/>
      <c r="AE11" s="91"/>
      <c r="AF11" s="91"/>
      <c r="AG11" s="91"/>
      <c r="AH11" s="91"/>
      <c r="AI11" s="91"/>
      <c r="AJ11" s="91"/>
      <c r="AK11" s="92"/>
      <c r="AL11" s="90"/>
      <c r="AM11" s="91"/>
      <c r="AN11" s="91"/>
      <c r="AO11" s="91"/>
      <c r="AP11" s="91"/>
      <c r="AQ11" s="91"/>
      <c r="AR11" s="91"/>
      <c r="AS11" s="92"/>
      <c r="BN11" s="90"/>
      <c r="BO11" s="91"/>
      <c r="BP11" s="91"/>
      <c r="BQ11" s="91"/>
      <c r="BR11" s="91"/>
      <c r="BS11" s="92"/>
      <c r="BT11" s="61">
        <f t="shared" si="2"/>
        <v>1805</v>
      </c>
      <c r="BU11" s="74"/>
      <c r="BV11" s="74"/>
      <c r="BW11" s="74"/>
      <c r="BX11" s="75"/>
      <c r="BY11" s="75"/>
      <c r="BZ11" s="75"/>
      <c r="CA11" s="75"/>
      <c r="CB11" s="76"/>
      <c r="CC11" s="91"/>
      <c r="CD11" s="91"/>
      <c r="CE11" s="91"/>
      <c r="CF11" s="115">
        <v>25</v>
      </c>
      <c r="CG11" s="116">
        <v>0.27219340056513053</v>
      </c>
      <c r="CH11" s="116">
        <v>0.1589204559279366</v>
      </c>
      <c r="CI11" s="117">
        <v>0.13372851599789001</v>
      </c>
      <c r="CL11" s="142">
        <f t="shared" si="3"/>
        <v>1805</v>
      </c>
      <c r="CM11" s="78"/>
      <c r="CN11" s="63"/>
      <c r="CO11" s="103"/>
      <c r="CQ11" s="1">
        <v>1805</v>
      </c>
      <c r="CR11" s="164"/>
      <c r="CU11" s="187">
        <v>1905</v>
      </c>
      <c r="CV11" s="186"/>
      <c r="CW11" s="188">
        <f>G111</f>
        <v>0.8601335883140564</v>
      </c>
      <c r="CX11" s="188"/>
      <c r="CY11" s="189"/>
      <c r="CZ11" s="186"/>
      <c r="DA11" s="188">
        <f>H111</f>
        <v>0.56903207302093506</v>
      </c>
      <c r="DB11" s="188"/>
      <c r="DC11" s="189"/>
    </row>
    <row r="12" spans="1:107" ht="13.9" customHeight="1">
      <c r="A12" s="142">
        <f t="shared" si="0"/>
        <v>1806</v>
      </c>
      <c r="B12" s="61"/>
      <c r="C12" s="136"/>
      <c r="D12" s="155"/>
      <c r="E12" s="148"/>
      <c r="F12" s="74"/>
      <c r="G12" s="74"/>
      <c r="H12" s="75"/>
      <c r="I12" s="75"/>
      <c r="J12" s="75"/>
      <c r="K12" s="75"/>
      <c r="L12" s="76"/>
      <c r="M12" s="61">
        <f t="shared" si="1"/>
        <v>1806</v>
      </c>
      <c r="N12" s="62"/>
      <c r="O12" s="62"/>
      <c r="P12" s="62"/>
      <c r="Q12" s="62"/>
      <c r="R12" s="62"/>
      <c r="S12" s="62"/>
      <c r="T12" s="62"/>
      <c r="U12" s="87"/>
      <c r="V12" s="102"/>
      <c r="W12" s="63"/>
      <c r="X12" s="63"/>
      <c r="Y12" s="63"/>
      <c r="Z12" s="103"/>
      <c r="AA12" s="113"/>
      <c r="AB12" s="113"/>
      <c r="AC12" s="90"/>
      <c r="AD12" s="91"/>
      <c r="AE12" s="91"/>
      <c r="AF12" s="91"/>
      <c r="AG12" s="91"/>
      <c r="AH12" s="91"/>
      <c r="AI12" s="91"/>
      <c r="AJ12" s="91"/>
      <c r="AK12" s="92"/>
      <c r="AL12" s="90"/>
      <c r="AM12" s="91"/>
      <c r="AN12" s="91"/>
      <c r="AO12" s="91"/>
      <c r="AP12" s="91"/>
      <c r="AQ12" s="91"/>
      <c r="AR12" s="91"/>
      <c r="AS12" s="92"/>
      <c r="BN12" s="90"/>
      <c r="BO12" s="91"/>
      <c r="BP12" s="91"/>
      <c r="BQ12" s="91"/>
      <c r="BR12" s="91"/>
      <c r="BS12" s="92"/>
      <c r="BT12" s="61">
        <f t="shared" si="2"/>
        <v>1806</v>
      </c>
      <c r="BU12" s="74"/>
      <c r="BV12" s="74"/>
      <c r="BW12" s="74"/>
      <c r="BX12" s="75"/>
      <c r="BY12" s="75"/>
      <c r="BZ12" s="75"/>
      <c r="CA12" s="75"/>
      <c r="CB12" s="76"/>
      <c r="CC12" s="91"/>
      <c r="CD12" s="91"/>
      <c r="CE12" s="91"/>
      <c r="CF12" s="115">
        <v>26</v>
      </c>
      <c r="CG12" s="116">
        <v>0.32460418112257955</v>
      </c>
      <c r="CH12" s="116">
        <v>0.18898603697455968</v>
      </c>
      <c r="CI12" s="117">
        <v>0.15962931995742111</v>
      </c>
      <c r="CL12" s="142">
        <f t="shared" si="3"/>
        <v>1806</v>
      </c>
      <c r="CM12" s="78"/>
      <c r="CN12" s="63"/>
      <c r="CO12" s="103"/>
      <c r="CQ12" s="1">
        <v>1806</v>
      </c>
      <c r="CR12" s="164"/>
      <c r="CU12" s="187">
        <v>1906</v>
      </c>
      <c r="CV12" s="186"/>
      <c r="CW12" s="188"/>
      <c r="CX12" s="188"/>
      <c r="CY12" s="189"/>
      <c r="CZ12" s="186"/>
      <c r="DA12" s="188"/>
      <c r="DB12" s="188"/>
      <c r="DC12" s="189"/>
    </row>
    <row r="13" spans="1:107" ht="13.9" customHeight="1">
      <c r="A13" s="142">
        <f t="shared" si="0"/>
        <v>1807</v>
      </c>
      <c r="B13" s="61"/>
      <c r="C13" s="136"/>
      <c r="D13" s="155"/>
      <c r="E13" s="147"/>
      <c r="F13" s="67"/>
      <c r="G13" s="67"/>
      <c r="H13" s="67"/>
      <c r="I13" s="67"/>
      <c r="J13" s="67"/>
      <c r="K13" s="67"/>
      <c r="L13" s="73"/>
      <c r="M13" s="61">
        <f t="shared" si="1"/>
        <v>1807</v>
      </c>
      <c r="N13" s="62"/>
      <c r="O13" s="62"/>
      <c r="P13" s="62"/>
      <c r="Q13" s="62"/>
      <c r="R13" s="62"/>
      <c r="S13" s="62"/>
      <c r="T13" s="62"/>
      <c r="U13" s="87"/>
      <c r="V13" s="102"/>
      <c r="W13" s="63"/>
      <c r="X13" s="63"/>
      <c r="Y13" s="63"/>
      <c r="Z13" s="103"/>
      <c r="AA13" s="113"/>
      <c r="AB13" s="113"/>
      <c r="AC13" s="90"/>
      <c r="AD13" s="91"/>
      <c r="AE13" s="91"/>
      <c r="AF13" s="91"/>
      <c r="AG13" s="91"/>
      <c r="AH13" s="91"/>
      <c r="AI13" s="91"/>
      <c r="AJ13" s="91"/>
      <c r="AK13" s="92"/>
      <c r="AL13" s="90"/>
      <c r="AM13" s="91"/>
      <c r="AN13" s="91"/>
      <c r="AO13" s="91"/>
      <c r="AP13" s="91"/>
      <c r="AQ13" s="91"/>
      <c r="AR13" s="91"/>
      <c r="AS13" s="92"/>
      <c r="BN13" s="90"/>
      <c r="BO13" s="91"/>
      <c r="BP13" s="91"/>
      <c r="BQ13" s="91"/>
      <c r="BR13" s="91"/>
      <c r="BS13" s="92"/>
      <c r="BT13" s="61">
        <f t="shared" si="2"/>
        <v>1807</v>
      </c>
      <c r="BU13" s="67"/>
      <c r="BV13" s="67"/>
      <c r="BW13" s="67"/>
      <c r="BX13" s="67"/>
      <c r="BY13" s="67"/>
      <c r="BZ13" s="67"/>
      <c r="CA13" s="67"/>
      <c r="CB13" s="73"/>
      <c r="CC13" s="91"/>
      <c r="CD13" s="91"/>
      <c r="CE13" s="91"/>
      <c r="CF13" s="115">
        <v>27</v>
      </c>
      <c r="CG13" s="116">
        <v>0.38976170152400264</v>
      </c>
      <c r="CH13" s="116">
        <v>0.22595817510718272</v>
      </c>
      <c r="CI13" s="117">
        <v>0.19243286607281462</v>
      </c>
      <c r="CL13" s="142">
        <f t="shared" si="3"/>
        <v>1807</v>
      </c>
      <c r="CM13" s="78"/>
      <c r="CN13" s="63"/>
      <c r="CO13" s="103"/>
      <c r="CQ13" s="1">
        <v>1807</v>
      </c>
      <c r="CR13" s="164">
        <v>0.72</v>
      </c>
      <c r="CU13" s="187">
        <v>1907</v>
      </c>
      <c r="CV13" s="186"/>
      <c r="CW13" s="188">
        <f>G113</f>
        <v>0.84982436895370483</v>
      </c>
      <c r="CX13" s="188"/>
      <c r="CY13" s="189"/>
      <c r="CZ13" s="186"/>
      <c r="DA13" s="188">
        <f>H113</f>
        <v>0.54416239261627197</v>
      </c>
      <c r="DB13" s="188"/>
      <c r="DC13" s="189"/>
    </row>
    <row r="14" spans="1:107" ht="13.9" customHeight="1">
      <c r="A14" s="142">
        <f t="shared" si="0"/>
        <v>1808</v>
      </c>
      <c r="B14" s="61"/>
      <c r="C14" s="136"/>
      <c r="D14" s="155"/>
      <c r="E14" s="149"/>
      <c r="F14" s="77"/>
      <c r="G14" s="77"/>
      <c r="H14" s="78"/>
      <c r="I14" s="78"/>
      <c r="J14" s="78"/>
      <c r="K14" s="78"/>
      <c r="L14" s="79"/>
      <c r="M14" s="61">
        <f t="shared" si="1"/>
        <v>1808</v>
      </c>
      <c r="N14" s="62"/>
      <c r="O14" s="62"/>
      <c r="P14" s="62"/>
      <c r="Q14" s="62"/>
      <c r="R14" s="62"/>
      <c r="S14" s="62"/>
      <c r="T14" s="62"/>
      <c r="U14" s="87"/>
      <c r="V14" s="102"/>
      <c r="W14" s="63"/>
      <c r="X14" s="63"/>
      <c r="Y14" s="63"/>
      <c r="Z14" s="103"/>
      <c r="AA14" s="113"/>
      <c r="AB14" s="113"/>
      <c r="AC14" s="90"/>
      <c r="AD14" s="91"/>
      <c r="AE14" s="91"/>
      <c r="AF14" s="91"/>
      <c r="AG14" s="91"/>
      <c r="AH14" s="91"/>
      <c r="AI14" s="91"/>
      <c r="AJ14" s="91"/>
      <c r="AK14" s="92"/>
      <c r="AL14" s="90"/>
      <c r="AM14" s="91"/>
      <c r="AN14" s="91"/>
      <c r="AO14" s="91"/>
      <c r="AP14" s="91"/>
      <c r="AQ14" s="91"/>
      <c r="AR14" s="91"/>
      <c r="AS14" s="92"/>
      <c r="BN14" s="90"/>
      <c r="BO14" s="91"/>
      <c r="BP14" s="91"/>
      <c r="BQ14" s="91"/>
      <c r="BR14" s="91"/>
      <c r="BS14" s="92"/>
      <c r="BT14" s="61">
        <f t="shared" si="2"/>
        <v>1808</v>
      </c>
      <c r="BU14" s="77"/>
      <c r="BV14" s="77"/>
      <c r="BW14" s="77"/>
      <c r="BX14" s="78"/>
      <c r="BY14" s="78"/>
      <c r="BZ14" s="78"/>
      <c r="CA14" s="78"/>
      <c r="CB14" s="79"/>
      <c r="CC14" s="91"/>
      <c r="CD14" s="91"/>
      <c r="CE14" s="91"/>
      <c r="CF14" s="115">
        <v>28</v>
      </c>
      <c r="CG14" s="116">
        <v>0.46159223133566529</v>
      </c>
      <c r="CH14" s="116">
        <v>0.27178810828381544</v>
      </c>
      <c r="CI14" s="117">
        <v>0.23135255170682226</v>
      </c>
      <c r="CL14" s="142">
        <f t="shared" si="3"/>
        <v>1808</v>
      </c>
      <c r="CM14" s="78"/>
      <c r="CN14" s="63"/>
      <c r="CO14" s="103"/>
      <c r="CQ14" s="1">
        <v>1808</v>
      </c>
      <c r="CR14" s="164"/>
      <c r="CU14" s="187">
        <v>1908</v>
      </c>
      <c r="CV14" s="186"/>
      <c r="CW14" s="188"/>
      <c r="CX14" s="188"/>
      <c r="CY14" s="189"/>
      <c r="CZ14" s="186"/>
      <c r="DA14" s="188"/>
      <c r="DB14" s="188"/>
      <c r="DC14" s="189"/>
    </row>
    <row r="15" spans="1:107" ht="13.9" customHeight="1">
      <c r="A15" s="142">
        <f t="shared" si="0"/>
        <v>1809</v>
      </c>
      <c r="B15" s="154"/>
      <c r="C15" s="139"/>
      <c r="D15" s="155"/>
      <c r="E15" s="149"/>
      <c r="F15" s="77"/>
      <c r="G15" s="77"/>
      <c r="H15" s="78"/>
      <c r="I15" s="78"/>
      <c r="J15" s="78"/>
      <c r="K15" s="78"/>
      <c r="L15" s="79"/>
      <c r="M15" s="61">
        <f t="shared" si="1"/>
        <v>1809</v>
      </c>
      <c r="N15" s="62"/>
      <c r="O15" s="62"/>
      <c r="P15" s="62"/>
      <c r="Q15" s="62"/>
      <c r="R15" s="62"/>
      <c r="S15" s="62"/>
      <c r="T15" s="62"/>
      <c r="U15" s="87"/>
      <c r="V15" s="102"/>
      <c r="W15" s="63"/>
      <c r="X15" s="63"/>
      <c r="Y15" s="63"/>
      <c r="Z15" s="103"/>
      <c r="AA15" s="113"/>
      <c r="AB15" s="113"/>
      <c r="AC15" s="90"/>
      <c r="AD15" s="91"/>
      <c r="AE15" s="91"/>
      <c r="AF15" s="91"/>
      <c r="AG15" s="91"/>
      <c r="AH15" s="91"/>
      <c r="AI15" s="91"/>
      <c r="AJ15" s="91"/>
      <c r="AK15" s="92"/>
      <c r="AL15" s="90"/>
      <c r="AM15" s="91"/>
      <c r="AN15" s="91"/>
      <c r="AO15" s="91"/>
      <c r="AP15" s="91"/>
      <c r="AQ15" s="91"/>
      <c r="AR15" s="91"/>
      <c r="AS15" s="92"/>
      <c r="BN15" s="90"/>
      <c r="BO15" s="91"/>
      <c r="BP15" s="91"/>
      <c r="BQ15" s="91"/>
      <c r="BR15" s="91"/>
      <c r="BS15" s="92"/>
      <c r="BT15" s="61">
        <f t="shared" si="2"/>
        <v>1809</v>
      </c>
      <c r="BU15" s="77"/>
      <c r="BV15" s="77"/>
      <c r="BW15" s="77"/>
      <c r="BX15" s="78"/>
      <c r="BY15" s="78"/>
      <c r="BZ15" s="78"/>
      <c r="CA15" s="78"/>
      <c r="CB15" s="79"/>
      <c r="CC15" s="91"/>
      <c r="CD15" s="91"/>
      <c r="CE15" s="91"/>
      <c r="CF15" s="115">
        <v>29</v>
      </c>
      <c r="CG15" s="116">
        <v>0.53754620853506996</v>
      </c>
      <c r="CH15" s="116">
        <v>0.32329187659019049</v>
      </c>
      <c r="CI15" s="117">
        <v>0.27419985909332395</v>
      </c>
      <c r="CL15" s="142">
        <f t="shared" si="3"/>
        <v>1809</v>
      </c>
      <c r="CM15" s="78"/>
      <c r="CN15" s="63"/>
      <c r="CO15" s="103"/>
      <c r="CQ15" s="1">
        <v>1809</v>
      </c>
      <c r="CR15" s="164"/>
      <c r="CU15" s="187">
        <v>1909</v>
      </c>
      <c r="CV15" s="186"/>
      <c r="CW15" s="188">
        <f t="shared" ref="CW15:CW33" si="4">G115</f>
        <v>0.85104793310165405</v>
      </c>
      <c r="CX15" s="188"/>
      <c r="CY15" s="189"/>
      <c r="CZ15" s="186"/>
      <c r="DA15" s="188">
        <f t="shared" ref="DA15:DA33" si="5">H115</f>
        <v>0.55371111631393433</v>
      </c>
      <c r="DB15" s="188"/>
      <c r="DC15" s="189"/>
    </row>
    <row r="16" spans="1:107" ht="13.9" customHeight="1">
      <c r="A16" s="142">
        <f t="shared" si="0"/>
        <v>1810</v>
      </c>
      <c r="B16" s="154">
        <v>467.27108856515218</v>
      </c>
      <c r="C16" s="139">
        <v>3287.1380212568274</v>
      </c>
      <c r="D16" s="155">
        <v>18434.212687438641</v>
      </c>
      <c r="E16" s="147">
        <v>2.4849243462085724E-2</v>
      </c>
      <c r="F16" s="67">
        <v>0.15610115975141525</v>
      </c>
      <c r="G16" s="67">
        <v>0.81904959678649902</v>
      </c>
      <c r="H16" s="67">
        <v>0.46287554502487183</v>
      </c>
      <c r="I16" s="67">
        <v>0.18853319436311722</v>
      </c>
      <c r="J16" s="67">
        <v>0.3561740517616272</v>
      </c>
      <c r="K16" s="67">
        <f>E16+F16</f>
        <v>0.18095040321350098</v>
      </c>
      <c r="L16" s="73">
        <f>H16-I16</f>
        <v>0.27434235066175461</v>
      </c>
      <c r="M16" s="61">
        <f t="shared" si="1"/>
        <v>1810</v>
      </c>
      <c r="N16" s="62">
        <f>E16*$C16/0.5/$B16</f>
        <v>0.34961672135339261</v>
      </c>
      <c r="O16" s="62">
        <f>F16*$C16/0.4/$B16</f>
        <v>2.7453338647422929</v>
      </c>
      <c r="P16" s="62">
        <f>G16*$C16/0.1/$B16</f>
        <v>57.618139379418935</v>
      </c>
      <c r="Q16" s="62">
        <f>H16*$C16/0.01/$B16</f>
        <v>325.62164456470174</v>
      </c>
      <c r="R16" s="62">
        <f>I16*$C16/0.001/$B16</f>
        <v>1326.2849909311169</v>
      </c>
      <c r="S16" s="62">
        <f>J16*$C16/0.09/$B16</f>
        <v>27.839972136609727</v>
      </c>
      <c r="T16" s="62">
        <f>K16*$C16/0.9/$B16</f>
        <v>1.4143798961929037</v>
      </c>
      <c r="U16" s="87">
        <f>C16/B16</f>
        <v>7.034755844515507</v>
      </c>
      <c r="V16" s="102"/>
      <c r="W16" s="63"/>
      <c r="X16" s="63"/>
      <c r="Y16" s="63"/>
      <c r="Z16" s="103"/>
      <c r="AA16" s="113"/>
      <c r="AB16" s="113"/>
      <c r="AC16" s="90"/>
      <c r="AD16" s="91"/>
      <c r="AE16" s="91"/>
      <c r="AF16" s="91"/>
      <c r="AG16" s="91"/>
      <c r="AH16" s="91"/>
      <c r="AI16" s="91"/>
      <c r="AJ16" s="91"/>
      <c r="AK16" s="92"/>
      <c r="AL16" s="90"/>
      <c r="AM16" s="91"/>
      <c r="AN16" s="91"/>
      <c r="AO16" s="91"/>
      <c r="AP16" s="91"/>
      <c r="AQ16" s="91"/>
      <c r="AR16" s="91"/>
      <c r="AS16" s="92"/>
      <c r="BN16" s="90"/>
      <c r="BO16" s="91"/>
      <c r="BP16" s="91"/>
      <c r="BQ16" s="91"/>
      <c r="BR16" s="91"/>
      <c r="BS16" s="92"/>
      <c r="BT16" s="61">
        <f t="shared" si="2"/>
        <v>1810</v>
      </c>
      <c r="BU16" s="67"/>
      <c r="BV16" s="67"/>
      <c r="BW16" s="67"/>
      <c r="BX16" s="67"/>
      <c r="BY16" s="67"/>
      <c r="BZ16" s="67"/>
      <c r="CA16" s="67"/>
      <c r="CB16" s="73"/>
      <c r="CC16" s="91"/>
      <c r="CD16" s="91"/>
      <c r="CE16" s="91"/>
      <c r="CF16" s="115">
        <v>30</v>
      </c>
      <c r="CG16" s="116">
        <v>0.61168563819376498</v>
      </c>
      <c r="CH16" s="116">
        <v>0.37890955459023085</v>
      </c>
      <c r="CI16" s="117">
        <v>0.31886298000243324</v>
      </c>
      <c r="CL16" s="142">
        <f t="shared" si="3"/>
        <v>1810</v>
      </c>
      <c r="CM16" s="78">
        <f>G16</f>
        <v>0.81904959678649902</v>
      </c>
      <c r="CN16" s="63"/>
      <c r="CO16" s="103"/>
      <c r="CQ16" s="1">
        <v>1810</v>
      </c>
      <c r="CR16" s="164"/>
      <c r="CU16" s="187">
        <v>1910</v>
      </c>
      <c r="CV16" s="186">
        <v>0.93492160320281981</v>
      </c>
      <c r="CW16" s="188">
        <f t="shared" si="4"/>
        <v>0.84726768732070923</v>
      </c>
      <c r="CX16" s="188">
        <v>0.51516216993331909</v>
      </c>
      <c r="CY16" s="189">
        <v>0.28905971436756295</v>
      </c>
      <c r="CZ16" s="186">
        <v>0.61928081095218657</v>
      </c>
      <c r="DA16" s="188">
        <f t="shared" si="5"/>
        <v>0.54022610187530518</v>
      </c>
      <c r="DB16" s="188">
        <v>0.22736847400665283</v>
      </c>
      <c r="DC16" s="189">
        <v>8.2125061225505488E-2</v>
      </c>
    </row>
    <row r="17" spans="1:107" ht="13.9" customHeight="1">
      <c r="A17" s="142">
        <f t="shared" si="0"/>
        <v>1811</v>
      </c>
      <c r="B17" s="154"/>
      <c r="C17" s="139"/>
      <c r="D17" s="155"/>
      <c r="E17" s="149"/>
      <c r="F17" s="77"/>
      <c r="G17" s="77"/>
      <c r="H17" s="78"/>
      <c r="I17" s="78"/>
      <c r="J17" s="78"/>
      <c r="K17" s="78"/>
      <c r="L17" s="79"/>
      <c r="M17" s="61">
        <f t="shared" si="1"/>
        <v>1811</v>
      </c>
      <c r="N17" s="62"/>
      <c r="O17" s="62"/>
      <c r="P17" s="62"/>
      <c r="Q17" s="62"/>
      <c r="R17" s="62"/>
      <c r="S17" s="62"/>
      <c r="T17" s="62"/>
      <c r="U17" s="87"/>
      <c r="V17" s="102"/>
      <c r="W17" s="63"/>
      <c r="X17" s="63"/>
      <c r="Y17" s="63"/>
      <c r="Z17" s="103"/>
      <c r="AA17" s="113"/>
      <c r="AB17" s="113"/>
      <c r="AC17" s="90"/>
      <c r="AD17" s="91"/>
      <c r="AE17" s="91"/>
      <c r="AF17" s="91"/>
      <c r="AG17" s="91"/>
      <c r="AH17" s="91"/>
      <c r="AI17" s="91"/>
      <c r="AJ17" s="91"/>
      <c r="AK17" s="92"/>
      <c r="AL17" s="90"/>
      <c r="AM17" s="91"/>
      <c r="AN17" s="91"/>
      <c r="AO17" s="91"/>
      <c r="AP17" s="91"/>
      <c r="AQ17" s="91"/>
      <c r="AR17" s="91"/>
      <c r="AS17" s="92"/>
      <c r="BN17" s="90"/>
      <c r="BO17" s="91"/>
      <c r="BP17" s="91"/>
      <c r="BQ17" s="91"/>
      <c r="BR17" s="91"/>
      <c r="BS17" s="92"/>
      <c r="BT17" s="61">
        <f t="shared" si="2"/>
        <v>1811</v>
      </c>
      <c r="BU17" s="77"/>
      <c r="BV17" s="77"/>
      <c r="BW17" s="77"/>
      <c r="BX17" s="78"/>
      <c r="BY17" s="78"/>
      <c r="BZ17" s="78"/>
      <c r="CA17" s="78"/>
      <c r="CB17" s="79"/>
      <c r="CC17" s="91"/>
      <c r="CD17" s="91"/>
      <c r="CE17" s="91"/>
      <c r="CF17" s="115">
        <v>31</v>
      </c>
      <c r="CG17" s="116">
        <v>0.67858823945154412</v>
      </c>
      <c r="CH17" s="116">
        <v>0.43776411022345768</v>
      </c>
      <c r="CI17" s="117">
        <v>0.36427323681031321</v>
      </c>
      <c r="CL17" s="142">
        <f t="shared" si="3"/>
        <v>1811</v>
      </c>
      <c r="CM17" s="78"/>
      <c r="CN17" s="63"/>
      <c r="CO17" s="103"/>
      <c r="CQ17" s="1">
        <v>1811</v>
      </c>
      <c r="CR17" s="164"/>
      <c r="CU17" s="187">
        <v>1911</v>
      </c>
      <c r="CV17" s="190"/>
      <c r="CW17" s="188">
        <f t="shared" si="4"/>
        <v>0.85436004400253296</v>
      </c>
      <c r="CX17" s="119"/>
      <c r="CY17" s="120"/>
      <c r="CZ17" s="190"/>
      <c r="DA17" s="188">
        <f t="shared" si="5"/>
        <v>0.55407136678695679</v>
      </c>
      <c r="DB17" s="119"/>
      <c r="DC17" s="120"/>
    </row>
    <row r="18" spans="1:107" ht="13.9" customHeight="1">
      <c r="A18" s="142">
        <f t="shared" si="0"/>
        <v>1812</v>
      </c>
      <c r="B18" s="61"/>
      <c r="C18" s="136"/>
      <c r="D18" s="155"/>
      <c r="E18" s="149"/>
      <c r="F18" s="77"/>
      <c r="G18" s="77"/>
      <c r="H18" s="78"/>
      <c r="I18" s="78"/>
      <c r="J18" s="78"/>
      <c r="K18" s="78"/>
      <c r="L18" s="79"/>
      <c r="M18" s="61">
        <f t="shared" si="1"/>
        <v>1812</v>
      </c>
      <c r="N18" s="62"/>
      <c r="O18" s="62"/>
      <c r="P18" s="62"/>
      <c r="Q18" s="62"/>
      <c r="R18" s="62"/>
      <c r="S18" s="62"/>
      <c r="T18" s="62"/>
      <c r="U18" s="87"/>
      <c r="V18" s="102"/>
      <c r="W18" s="63"/>
      <c r="X18" s="63"/>
      <c r="Y18" s="63"/>
      <c r="Z18" s="103"/>
      <c r="AA18" s="113"/>
      <c r="AB18" s="113"/>
      <c r="AC18" s="90"/>
      <c r="AD18" s="91"/>
      <c r="AE18" s="91"/>
      <c r="AF18" s="91"/>
      <c r="AG18" s="91"/>
      <c r="AH18" s="91"/>
      <c r="AI18" s="91"/>
      <c r="AJ18" s="91"/>
      <c r="AK18" s="92"/>
      <c r="AL18" s="90"/>
      <c r="AM18" s="91"/>
      <c r="AN18" s="91"/>
      <c r="AO18" s="91"/>
      <c r="AP18" s="91"/>
      <c r="AQ18" s="91"/>
      <c r="AR18" s="91"/>
      <c r="AS18" s="92"/>
      <c r="BN18" s="90"/>
      <c r="BO18" s="91"/>
      <c r="BP18" s="91"/>
      <c r="BQ18" s="91"/>
      <c r="BR18" s="91"/>
      <c r="BS18" s="92"/>
      <c r="BT18" s="61">
        <f t="shared" si="2"/>
        <v>1812</v>
      </c>
      <c r="BU18" s="77"/>
      <c r="BV18" s="77"/>
      <c r="BW18" s="77"/>
      <c r="BX18" s="78"/>
      <c r="BY18" s="78"/>
      <c r="BZ18" s="78"/>
      <c r="CA18" s="78"/>
      <c r="CB18" s="79"/>
      <c r="CC18" s="91"/>
      <c r="CD18" s="91"/>
      <c r="CE18" s="91"/>
      <c r="CF18" s="115">
        <v>32</v>
      </c>
      <c r="CG18" s="116">
        <v>0.73878691652227424</v>
      </c>
      <c r="CH18" s="116">
        <v>0.49759182409524455</v>
      </c>
      <c r="CI18" s="117">
        <v>0.41173077601523494</v>
      </c>
      <c r="CL18" s="142">
        <f t="shared" si="3"/>
        <v>1812</v>
      </c>
      <c r="CM18" s="78"/>
      <c r="CN18" s="63"/>
      <c r="CO18" s="103"/>
      <c r="CQ18" s="1">
        <v>1812</v>
      </c>
      <c r="CR18" s="164"/>
      <c r="CU18" s="187">
        <v>1912</v>
      </c>
      <c r="CV18" s="186"/>
      <c r="CW18" s="188">
        <f t="shared" si="4"/>
        <v>0.85245281457901001</v>
      </c>
      <c r="CX18" s="188"/>
      <c r="CY18" s="189"/>
      <c r="CZ18" s="186"/>
      <c r="DA18" s="188">
        <f t="shared" si="5"/>
        <v>0.55299860239028931</v>
      </c>
      <c r="DB18" s="188"/>
      <c r="DC18" s="189"/>
    </row>
    <row r="19" spans="1:107" ht="13.9" customHeight="1">
      <c r="A19" s="142">
        <f t="shared" si="0"/>
        <v>1813</v>
      </c>
      <c r="B19" s="61"/>
      <c r="C19" s="136"/>
      <c r="D19" s="155"/>
      <c r="E19" s="149"/>
      <c r="F19" s="77"/>
      <c r="G19" s="77"/>
      <c r="H19" s="78"/>
      <c r="I19" s="78"/>
      <c r="J19" s="78"/>
      <c r="K19" s="78"/>
      <c r="L19" s="79"/>
      <c r="M19" s="61">
        <f t="shared" si="1"/>
        <v>1813</v>
      </c>
      <c r="N19" s="62"/>
      <c r="O19" s="62"/>
      <c r="P19" s="62"/>
      <c r="Q19" s="62"/>
      <c r="R19" s="62"/>
      <c r="S19" s="62"/>
      <c r="T19" s="62"/>
      <c r="U19" s="87"/>
      <c r="V19" s="102"/>
      <c r="W19" s="63"/>
      <c r="X19" s="63"/>
      <c r="Y19" s="63"/>
      <c r="Z19" s="103"/>
      <c r="AA19" s="113"/>
      <c r="AB19" s="113"/>
      <c r="AC19" s="90"/>
      <c r="AD19" s="91"/>
      <c r="AE19" s="91"/>
      <c r="AF19" s="91"/>
      <c r="AG19" s="91"/>
      <c r="AH19" s="91"/>
      <c r="AI19" s="91"/>
      <c r="AJ19" s="91"/>
      <c r="AK19" s="92"/>
      <c r="AL19" s="90"/>
      <c r="AM19" s="91"/>
      <c r="AN19" s="91"/>
      <c r="AO19" s="91"/>
      <c r="AP19" s="91"/>
      <c r="AQ19" s="91"/>
      <c r="AR19" s="91"/>
      <c r="AS19" s="92"/>
      <c r="BN19" s="90"/>
      <c r="BO19" s="91"/>
      <c r="BP19" s="91"/>
      <c r="BQ19" s="91"/>
      <c r="BR19" s="91"/>
      <c r="BS19" s="92"/>
      <c r="BT19" s="61">
        <f t="shared" si="2"/>
        <v>1813</v>
      </c>
      <c r="BU19" s="77"/>
      <c r="BV19" s="77"/>
      <c r="BW19" s="77"/>
      <c r="BX19" s="78"/>
      <c r="BY19" s="78"/>
      <c r="BZ19" s="78"/>
      <c r="CA19" s="78"/>
      <c r="CB19" s="79"/>
      <c r="CC19" s="91"/>
      <c r="CD19" s="91"/>
      <c r="CE19" s="91"/>
      <c r="CF19" s="115">
        <v>33</v>
      </c>
      <c r="CG19" s="116">
        <v>0.79165268959245438</v>
      </c>
      <c r="CH19" s="116">
        <v>0.55441167431644822</v>
      </c>
      <c r="CI19" s="117">
        <v>0.46057973850803191</v>
      </c>
      <c r="CL19" s="142">
        <f t="shared" si="3"/>
        <v>1813</v>
      </c>
      <c r="CM19" s="78"/>
      <c r="CN19" s="63"/>
      <c r="CO19" s="103"/>
      <c r="CQ19" s="1">
        <v>1813</v>
      </c>
      <c r="CR19" s="164"/>
      <c r="CU19" s="187">
        <v>1913</v>
      </c>
      <c r="CV19" s="186"/>
      <c r="CW19" s="188">
        <f t="shared" si="4"/>
        <v>0.84903013706207275</v>
      </c>
      <c r="CX19" s="188"/>
      <c r="CY19" s="189"/>
      <c r="CZ19" s="186"/>
      <c r="DA19" s="188">
        <f t="shared" si="5"/>
        <v>0.54561007022857666</v>
      </c>
      <c r="DB19" s="188"/>
      <c r="DC19" s="189"/>
    </row>
    <row r="20" spans="1:107" ht="13.9" customHeight="1">
      <c r="A20" s="142">
        <f t="shared" si="0"/>
        <v>1814</v>
      </c>
      <c r="B20" s="61"/>
      <c r="C20" s="136"/>
      <c r="D20" s="155"/>
      <c r="E20" s="149"/>
      <c r="F20" s="77"/>
      <c r="G20" s="77"/>
      <c r="H20" s="78"/>
      <c r="I20" s="78"/>
      <c r="J20" s="78"/>
      <c r="K20" s="78"/>
      <c r="L20" s="79"/>
      <c r="M20" s="61">
        <f t="shared" si="1"/>
        <v>1814</v>
      </c>
      <c r="N20" s="62"/>
      <c r="O20" s="62"/>
      <c r="P20" s="62"/>
      <c r="Q20" s="62"/>
      <c r="R20" s="62"/>
      <c r="S20" s="62"/>
      <c r="T20" s="62"/>
      <c r="U20" s="87"/>
      <c r="V20" s="102"/>
      <c r="W20" s="63"/>
      <c r="X20" s="63"/>
      <c r="Y20" s="63"/>
      <c r="Z20" s="103"/>
      <c r="AA20" s="113"/>
      <c r="AB20" s="113"/>
      <c r="AC20" s="90"/>
      <c r="AD20" s="91"/>
      <c r="AE20" s="91"/>
      <c r="AF20" s="91"/>
      <c r="AG20" s="91"/>
      <c r="AH20" s="91"/>
      <c r="AI20" s="91"/>
      <c r="AJ20" s="91"/>
      <c r="AK20" s="92"/>
      <c r="AL20" s="90"/>
      <c r="AM20" s="91"/>
      <c r="AN20" s="91"/>
      <c r="AO20" s="91"/>
      <c r="AP20" s="91"/>
      <c r="AQ20" s="91"/>
      <c r="AR20" s="91"/>
      <c r="AS20" s="92"/>
      <c r="BN20" s="90"/>
      <c r="BO20" s="91"/>
      <c r="BP20" s="91"/>
      <c r="BQ20" s="91"/>
      <c r="BR20" s="91"/>
      <c r="BS20" s="92"/>
      <c r="BT20" s="61">
        <f t="shared" si="2"/>
        <v>1814</v>
      </c>
      <c r="BU20" s="77"/>
      <c r="BV20" s="77"/>
      <c r="BW20" s="77"/>
      <c r="BX20" s="78"/>
      <c r="BY20" s="78"/>
      <c r="BZ20" s="78"/>
      <c r="CA20" s="78"/>
      <c r="CB20" s="79"/>
      <c r="CC20" s="91"/>
      <c r="CD20" s="91"/>
      <c r="CE20" s="91"/>
      <c r="CF20" s="115">
        <v>34</v>
      </c>
      <c r="CG20" s="116">
        <v>0.83894990446146911</v>
      </c>
      <c r="CH20" s="116">
        <v>0.60651758095666686</v>
      </c>
      <c r="CI20" s="117">
        <v>0.50761070441261003</v>
      </c>
      <c r="CL20" s="142">
        <f t="shared" si="3"/>
        <v>1814</v>
      </c>
      <c r="CM20" s="78"/>
      <c r="CN20" s="63"/>
      <c r="CO20" s="103"/>
      <c r="CQ20" s="1">
        <v>1814</v>
      </c>
      <c r="CR20" s="164"/>
      <c r="CU20" s="187">
        <v>1914</v>
      </c>
      <c r="CV20" s="186"/>
      <c r="CW20" s="188">
        <f t="shared" si="4"/>
        <v>0.84907370805740356</v>
      </c>
      <c r="CX20" s="188"/>
      <c r="CY20" s="189"/>
      <c r="CZ20" s="186"/>
      <c r="DA20" s="188">
        <f t="shared" si="5"/>
        <v>0.54563915729522705</v>
      </c>
      <c r="DB20" s="188"/>
      <c r="DC20" s="189"/>
    </row>
    <row r="21" spans="1:107" ht="13.9" customHeight="1">
      <c r="A21" s="142">
        <f t="shared" si="0"/>
        <v>1815</v>
      </c>
      <c r="B21" s="61"/>
      <c r="C21" s="136"/>
      <c r="D21" s="155"/>
      <c r="E21" s="149"/>
      <c r="F21" s="77"/>
      <c r="G21" s="77"/>
      <c r="H21" s="78"/>
      <c r="I21" s="78"/>
      <c r="J21" s="78"/>
      <c r="K21" s="78"/>
      <c r="L21" s="79"/>
      <c r="M21" s="61">
        <f t="shared" si="1"/>
        <v>1815</v>
      </c>
      <c r="N21" s="62"/>
      <c r="O21" s="62"/>
      <c r="P21" s="62"/>
      <c r="Q21" s="62"/>
      <c r="R21" s="62"/>
      <c r="S21" s="62"/>
      <c r="T21" s="62"/>
      <c r="U21" s="87"/>
      <c r="V21" s="102"/>
      <c r="W21" s="63"/>
      <c r="X21" s="63"/>
      <c r="Y21" s="63"/>
      <c r="Z21" s="103"/>
      <c r="AA21" s="113"/>
      <c r="AB21" s="113"/>
      <c r="AC21" s="90"/>
      <c r="AD21" s="91"/>
      <c r="AE21" s="91"/>
      <c r="AF21" s="91"/>
      <c r="AG21" s="91"/>
      <c r="AH21" s="91"/>
      <c r="AI21" s="91"/>
      <c r="AJ21" s="91"/>
      <c r="AK21" s="92"/>
      <c r="AL21" s="90"/>
      <c r="AM21" s="91"/>
      <c r="AN21" s="91"/>
      <c r="AO21" s="91"/>
      <c r="AP21" s="91"/>
      <c r="AQ21" s="91"/>
      <c r="AR21" s="91"/>
      <c r="AS21" s="92"/>
      <c r="BN21" s="90"/>
      <c r="BO21" s="91"/>
      <c r="BP21" s="91"/>
      <c r="BQ21" s="91"/>
      <c r="BR21" s="91"/>
      <c r="BS21" s="92"/>
      <c r="BT21" s="61">
        <f t="shared" si="2"/>
        <v>1815</v>
      </c>
      <c r="BU21" s="77"/>
      <c r="BV21" s="77"/>
      <c r="BW21" s="77"/>
      <c r="BX21" s="78"/>
      <c r="BY21" s="78"/>
      <c r="BZ21" s="78"/>
      <c r="CA21" s="78"/>
      <c r="CB21" s="79"/>
      <c r="CC21" s="91"/>
      <c r="CD21" s="91"/>
      <c r="CE21" s="91"/>
      <c r="CF21" s="115">
        <v>35</v>
      </c>
      <c r="CG21" s="116">
        <v>0.88215127153064921</v>
      </c>
      <c r="CH21" s="116">
        <v>0.65277320347624745</v>
      </c>
      <c r="CI21" s="117">
        <v>0.55081411908799027</v>
      </c>
      <c r="CL21" s="142">
        <f t="shared" si="3"/>
        <v>1815</v>
      </c>
      <c r="CM21" s="78"/>
      <c r="CN21" s="63"/>
      <c r="CO21" s="103"/>
      <c r="CQ21" s="1">
        <v>1815</v>
      </c>
      <c r="CR21" s="164"/>
      <c r="CU21" s="187">
        <v>1915</v>
      </c>
      <c r="CV21" s="186">
        <v>0.91120692253112789</v>
      </c>
      <c r="CW21" s="188">
        <f t="shared" si="4"/>
        <v>0.84342873096466064</v>
      </c>
      <c r="CX21" s="188">
        <v>0.47789409756660461</v>
      </c>
      <c r="CY21" s="189">
        <v>0.25425671290236229</v>
      </c>
      <c r="CZ21" s="186">
        <v>0.59958431780338284</v>
      </c>
      <c r="DA21" s="188">
        <f t="shared" si="5"/>
        <v>0.54002082347869873</v>
      </c>
      <c r="DB21" s="188">
        <v>0.19543613493442535</v>
      </c>
      <c r="DC21" s="189">
        <v>6.0973254350321394E-2</v>
      </c>
    </row>
    <row r="22" spans="1:107" ht="13.9" customHeight="1">
      <c r="A22" s="142">
        <f t="shared" si="0"/>
        <v>1816</v>
      </c>
      <c r="B22" s="61"/>
      <c r="C22" s="136"/>
      <c r="D22" s="155"/>
      <c r="E22" s="148"/>
      <c r="F22" s="74"/>
      <c r="G22" s="74"/>
      <c r="H22" s="78"/>
      <c r="I22" s="78"/>
      <c r="J22" s="78"/>
      <c r="K22" s="78"/>
      <c r="L22" s="79"/>
      <c r="M22" s="61">
        <f t="shared" si="1"/>
        <v>1816</v>
      </c>
      <c r="N22" s="62"/>
      <c r="O22" s="62"/>
      <c r="P22" s="62"/>
      <c r="Q22" s="62"/>
      <c r="R22" s="62"/>
      <c r="S22" s="62"/>
      <c r="T22" s="62"/>
      <c r="U22" s="87"/>
      <c r="V22" s="102"/>
      <c r="W22" s="63"/>
      <c r="X22" s="63"/>
      <c r="Y22" s="63"/>
      <c r="Z22" s="103"/>
      <c r="AA22" s="113"/>
      <c r="AB22" s="113"/>
      <c r="AC22" s="90"/>
      <c r="AD22" s="91"/>
      <c r="AE22" s="91"/>
      <c r="AF22" s="91"/>
      <c r="AG22" s="91"/>
      <c r="AH22" s="91"/>
      <c r="AI22" s="91"/>
      <c r="AJ22" s="91"/>
      <c r="AK22" s="92"/>
      <c r="AL22" s="90"/>
      <c r="AM22" s="91"/>
      <c r="AN22" s="91"/>
      <c r="AO22" s="91"/>
      <c r="AP22" s="91"/>
      <c r="AQ22" s="91"/>
      <c r="AR22" s="91"/>
      <c r="AS22" s="92"/>
      <c r="BN22" s="90"/>
      <c r="BO22" s="91"/>
      <c r="BP22" s="91"/>
      <c r="BQ22" s="91"/>
      <c r="BR22" s="91"/>
      <c r="BS22" s="92"/>
      <c r="BT22" s="61">
        <f t="shared" si="2"/>
        <v>1816</v>
      </c>
      <c r="BU22" s="74"/>
      <c r="BV22" s="74"/>
      <c r="BW22" s="74"/>
      <c r="BX22" s="78"/>
      <c r="BY22" s="78"/>
      <c r="BZ22" s="78"/>
      <c r="CA22" s="78"/>
      <c r="CB22" s="79"/>
      <c r="CC22" s="91"/>
      <c r="CD22" s="91"/>
      <c r="CE22" s="91"/>
      <c r="CF22" s="115">
        <v>36</v>
      </c>
      <c r="CG22" s="116">
        <v>0.92155785270739121</v>
      </c>
      <c r="CH22" s="116">
        <v>0.70213602598276947</v>
      </c>
      <c r="CI22" s="117">
        <v>0.59766297983049443</v>
      </c>
      <c r="CL22" s="142">
        <f t="shared" si="3"/>
        <v>1816</v>
      </c>
      <c r="CM22" s="78"/>
      <c r="CN22" s="63"/>
      <c r="CO22" s="103"/>
      <c r="CQ22" s="1">
        <v>1816</v>
      </c>
      <c r="CR22" s="164"/>
      <c r="CU22" s="187">
        <v>1916</v>
      </c>
      <c r="CV22" s="186">
        <v>0.91093530416488644</v>
      </c>
      <c r="CW22" s="188">
        <f t="shared" si="4"/>
        <v>0.84303665161132813</v>
      </c>
      <c r="CX22" s="188">
        <v>0.50000035762786865</v>
      </c>
      <c r="CY22" s="189">
        <v>0.24545965841953418</v>
      </c>
      <c r="CZ22" s="186">
        <v>0.59738091289997097</v>
      </c>
      <c r="DA22" s="188">
        <f t="shared" si="5"/>
        <v>0.53761017322540283</v>
      </c>
      <c r="DB22" s="188">
        <v>0.22731518745422363</v>
      </c>
      <c r="DC22" s="189">
        <v>5.8863634374540896E-2</v>
      </c>
    </row>
    <row r="23" spans="1:107" ht="13.9" customHeight="1">
      <c r="A23" s="142">
        <f t="shared" si="0"/>
        <v>1817</v>
      </c>
      <c r="B23" s="61"/>
      <c r="C23" s="136"/>
      <c r="D23" s="155"/>
      <c r="E23" s="147"/>
      <c r="F23" s="67"/>
      <c r="G23" s="67"/>
      <c r="H23" s="67"/>
      <c r="I23" s="67"/>
      <c r="J23" s="67"/>
      <c r="K23" s="67"/>
      <c r="L23" s="73"/>
      <c r="M23" s="61">
        <f t="shared" si="1"/>
        <v>1817</v>
      </c>
      <c r="N23" s="62"/>
      <c r="O23" s="62"/>
      <c r="P23" s="62"/>
      <c r="Q23" s="62"/>
      <c r="R23" s="62"/>
      <c r="S23" s="62"/>
      <c r="T23" s="62"/>
      <c r="U23" s="87"/>
      <c r="V23" s="102"/>
      <c r="W23" s="63"/>
      <c r="X23" s="63"/>
      <c r="Y23" s="63"/>
      <c r="Z23" s="103"/>
      <c r="AA23" s="113"/>
      <c r="AB23" s="113"/>
      <c r="AC23" s="90"/>
      <c r="AD23" s="91"/>
      <c r="AE23" s="91"/>
      <c r="AF23" s="91"/>
      <c r="AG23" s="91"/>
      <c r="AH23" s="91"/>
      <c r="AI23" s="91"/>
      <c r="AJ23" s="91"/>
      <c r="AK23" s="92"/>
      <c r="AL23" s="90"/>
      <c r="AM23" s="91"/>
      <c r="AN23" s="91"/>
      <c r="AO23" s="91"/>
      <c r="AP23" s="91"/>
      <c r="AQ23" s="91"/>
      <c r="AR23" s="91"/>
      <c r="AS23" s="92"/>
      <c r="BN23" s="90"/>
      <c r="BO23" s="91"/>
      <c r="BP23" s="91"/>
      <c r="BQ23" s="91"/>
      <c r="BR23" s="91"/>
      <c r="BS23" s="92"/>
      <c r="BT23" s="61">
        <f t="shared" si="2"/>
        <v>1817</v>
      </c>
      <c r="BU23" s="67"/>
      <c r="BV23" s="67"/>
      <c r="BW23" s="67"/>
      <c r="BX23" s="67"/>
      <c r="BY23" s="67"/>
      <c r="BZ23" s="67"/>
      <c r="CA23" s="67"/>
      <c r="CB23" s="73"/>
      <c r="CC23" s="91"/>
      <c r="CD23" s="91"/>
      <c r="CE23" s="91"/>
      <c r="CF23" s="115">
        <v>37</v>
      </c>
      <c r="CG23" s="116">
        <v>0.95755311093240691</v>
      </c>
      <c r="CH23" s="116">
        <v>0.76251967564606737</v>
      </c>
      <c r="CI23" s="117">
        <v>0.65266077882250295</v>
      </c>
      <c r="CL23" s="142">
        <f t="shared" si="3"/>
        <v>1817</v>
      </c>
      <c r="CM23" s="78"/>
      <c r="CN23" s="63"/>
      <c r="CO23" s="103"/>
      <c r="CQ23" s="1">
        <v>1817</v>
      </c>
      <c r="CR23" s="164">
        <v>0.73</v>
      </c>
      <c r="CU23" s="187">
        <v>1917</v>
      </c>
      <c r="CV23" s="186">
        <v>0.91025587081909176</v>
      </c>
      <c r="CW23" s="188">
        <f t="shared" si="4"/>
        <v>0.84225189685821533</v>
      </c>
      <c r="CX23" s="188">
        <v>0.49248522520065308</v>
      </c>
      <c r="CY23" s="189">
        <v>0.24063956828892355</v>
      </c>
      <c r="CZ23" s="186">
        <v>0.59483937084674832</v>
      </c>
      <c r="DA23" s="188">
        <f t="shared" si="5"/>
        <v>0.5348658561706543</v>
      </c>
      <c r="DB23" s="188">
        <v>0.22515477240085602</v>
      </c>
      <c r="DC23" s="189">
        <v>5.7707729469728977E-2</v>
      </c>
    </row>
    <row r="24" spans="1:107" ht="13.9" customHeight="1">
      <c r="A24" s="142">
        <f t="shared" si="0"/>
        <v>1818</v>
      </c>
      <c r="B24" s="61"/>
      <c r="C24" s="136"/>
      <c r="D24" s="155"/>
      <c r="E24" s="149"/>
      <c r="F24" s="77"/>
      <c r="G24" s="77"/>
      <c r="H24" s="78"/>
      <c r="I24" s="78"/>
      <c r="J24" s="78"/>
      <c r="K24" s="78"/>
      <c r="L24" s="79"/>
      <c r="M24" s="61">
        <f t="shared" si="1"/>
        <v>1818</v>
      </c>
      <c r="N24" s="62"/>
      <c r="O24" s="62"/>
      <c r="P24" s="62"/>
      <c r="Q24" s="62"/>
      <c r="R24" s="62"/>
      <c r="S24" s="62"/>
      <c r="T24" s="62"/>
      <c r="U24" s="87"/>
      <c r="V24" s="102"/>
      <c r="W24" s="63"/>
      <c r="X24" s="63"/>
      <c r="Y24" s="63"/>
      <c r="Z24" s="103"/>
      <c r="AA24" s="113"/>
      <c r="AB24" s="113"/>
      <c r="AC24" s="90"/>
      <c r="AD24" s="91"/>
      <c r="AE24" s="91"/>
      <c r="AF24" s="91"/>
      <c r="AG24" s="91"/>
      <c r="AH24" s="91"/>
      <c r="AI24" s="91"/>
      <c r="AJ24" s="91"/>
      <c r="AK24" s="92"/>
      <c r="AL24" s="90"/>
      <c r="AM24" s="91"/>
      <c r="AN24" s="91"/>
      <c r="AO24" s="91"/>
      <c r="AP24" s="91"/>
      <c r="AQ24" s="91"/>
      <c r="AR24" s="91"/>
      <c r="AS24" s="92"/>
      <c r="BN24" s="90"/>
      <c r="BO24" s="91"/>
      <c r="BP24" s="91"/>
      <c r="BQ24" s="91"/>
      <c r="BR24" s="91"/>
      <c r="BS24" s="92"/>
      <c r="BT24" s="61">
        <f t="shared" si="2"/>
        <v>1818</v>
      </c>
      <c r="BU24" s="77"/>
      <c r="BV24" s="77"/>
      <c r="BW24" s="77"/>
      <c r="BX24" s="78"/>
      <c r="BY24" s="78"/>
      <c r="BZ24" s="78"/>
      <c r="CA24" s="78"/>
      <c r="CB24" s="79"/>
      <c r="CC24" s="91"/>
      <c r="CD24" s="91"/>
      <c r="CE24" s="91"/>
      <c r="CF24" s="115">
        <v>38</v>
      </c>
      <c r="CG24" s="116">
        <v>0.99091304282530523</v>
      </c>
      <c r="CH24" s="116">
        <v>0.82992787671587331</v>
      </c>
      <c r="CI24" s="117">
        <v>0.71090650954853052</v>
      </c>
      <c r="CL24" s="142">
        <f t="shared" si="3"/>
        <v>1818</v>
      </c>
      <c r="CM24" s="78"/>
      <c r="CN24" s="63"/>
      <c r="CO24" s="103"/>
      <c r="CQ24" s="1">
        <v>1818</v>
      </c>
      <c r="CR24" s="164"/>
      <c r="CU24" s="187">
        <v>1918</v>
      </c>
      <c r="CV24" s="186">
        <v>0.91654339551925657</v>
      </c>
      <c r="CW24" s="188">
        <f t="shared" si="4"/>
        <v>0.8384132981300354</v>
      </c>
      <c r="CX24" s="188">
        <v>0.46315646171569824</v>
      </c>
      <c r="CY24" s="189">
        <v>0.23742895144131068</v>
      </c>
      <c r="CZ24" s="186">
        <v>0.59828578054904935</v>
      </c>
      <c r="DA24" s="188">
        <f t="shared" si="5"/>
        <v>0.52808487415313721</v>
      </c>
      <c r="DB24" s="188">
        <v>0.19939273595809937</v>
      </c>
      <c r="DC24" s="189">
        <v>5.6937792049252291E-2</v>
      </c>
    </row>
    <row r="25" spans="1:107" ht="13.9" customHeight="1">
      <c r="A25" s="142">
        <f t="shared" si="0"/>
        <v>1819</v>
      </c>
      <c r="B25" s="61"/>
      <c r="C25" s="136"/>
      <c r="D25" s="155"/>
      <c r="E25" s="149"/>
      <c r="F25" s="77"/>
      <c r="G25" s="77"/>
      <c r="H25" s="78"/>
      <c r="I25" s="78"/>
      <c r="J25" s="78"/>
      <c r="K25" s="78"/>
      <c r="L25" s="79"/>
      <c r="M25" s="61">
        <f t="shared" si="1"/>
        <v>1819</v>
      </c>
      <c r="N25" s="62"/>
      <c r="O25" s="62"/>
      <c r="P25" s="62"/>
      <c r="Q25" s="62"/>
      <c r="R25" s="62"/>
      <c r="S25" s="62"/>
      <c r="T25" s="62"/>
      <c r="U25" s="87"/>
      <c r="V25" s="102"/>
      <c r="W25" s="63"/>
      <c r="X25" s="63"/>
      <c r="Y25" s="63"/>
      <c r="Z25" s="103"/>
      <c r="AA25" s="113"/>
      <c r="AB25" s="113"/>
      <c r="AC25" s="90"/>
      <c r="AD25" s="91"/>
      <c r="AE25" s="91"/>
      <c r="AF25" s="91"/>
      <c r="AG25" s="91"/>
      <c r="AH25" s="91"/>
      <c r="AI25" s="91"/>
      <c r="AJ25" s="91"/>
      <c r="AK25" s="92"/>
      <c r="AL25" s="90"/>
      <c r="AM25" s="91"/>
      <c r="AN25" s="91"/>
      <c r="AO25" s="91"/>
      <c r="AP25" s="91"/>
      <c r="AQ25" s="91"/>
      <c r="AR25" s="91"/>
      <c r="AS25" s="92"/>
      <c r="BN25" s="90"/>
      <c r="BO25" s="91"/>
      <c r="BP25" s="91"/>
      <c r="BQ25" s="91"/>
      <c r="BR25" s="91"/>
      <c r="BS25" s="92"/>
      <c r="BT25" s="61">
        <f t="shared" si="2"/>
        <v>1819</v>
      </c>
      <c r="BU25" s="77"/>
      <c r="BV25" s="77"/>
      <c r="BW25" s="77"/>
      <c r="BX25" s="78"/>
      <c r="BY25" s="78"/>
      <c r="BZ25" s="78"/>
      <c r="CA25" s="78"/>
      <c r="CB25" s="79"/>
      <c r="CC25" s="91"/>
      <c r="CD25" s="91"/>
      <c r="CE25" s="91"/>
      <c r="CF25" s="115">
        <v>39</v>
      </c>
      <c r="CG25" s="116">
        <v>1.0223023015957644</v>
      </c>
      <c r="CH25" s="116">
        <v>0.90171700999611537</v>
      </c>
      <c r="CI25" s="117">
        <v>0.77040992827714072</v>
      </c>
      <c r="CL25" s="142">
        <f t="shared" si="3"/>
        <v>1819</v>
      </c>
      <c r="CM25" s="78"/>
      <c r="CN25" s="63"/>
      <c r="CO25" s="103"/>
      <c r="CQ25" s="1">
        <v>1819</v>
      </c>
      <c r="CR25" s="164"/>
      <c r="CU25" s="187">
        <v>1919</v>
      </c>
      <c r="CV25" s="186">
        <v>0.92160401821136473</v>
      </c>
      <c r="CW25" s="188">
        <f t="shared" si="4"/>
        <v>0.83334124088287354</v>
      </c>
      <c r="CX25" s="188">
        <v>0.47184765338897705</v>
      </c>
      <c r="CY25" s="189">
        <v>0.23714674702093408</v>
      </c>
      <c r="CZ25" s="186">
        <v>0.60045319378376005</v>
      </c>
      <c r="DA25" s="188">
        <f t="shared" si="5"/>
        <v>0.52001339197158813</v>
      </c>
      <c r="DB25" s="188">
        <v>0.20839743316173553</v>
      </c>
      <c r="DC25" s="189">
        <v>5.6870116660445481E-2</v>
      </c>
    </row>
    <row r="26" spans="1:107" ht="15">
      <c r="A26" s="143">
        <v>1820</v>
      </c>
      <c r="B26" s="156">
        <v>400.86311119738014</v>
      </c>
      <c r="C26" s="140">
        <v>3124.9344432351895</v>
      </c>
      <c r="D26" s="157">
        <v>19644.958540778469</v>
      </c>
      <c r="E26" s="147">
        <v>2.3869776166975498E-2</v>
      </c>
      <c r="F26" s="67">
        <v>0.13980380445718765</v>
      </c>
      <c r="G26" s="67">
        <v>0.83632642030715942</v>
      </c>
      <c r="H26" s="67">
        <v>0.47554641962051392</v>
      </c>
      <c r="I26" s="67">
        <v>0.19406639039516449</v>
      </c>
      <c r="J26" s="67">
        <v>0.36078000068664551</v>
      </c>
      <c r="K26" s="67">
        <f>E26+F26</f>
        <v>0.16367358062416315</v>
      </c>
      <c r="L26" s="73">
        <f>H26-I26</f>
        <v>0.28148002922534943</v>
      </c>
      <c r="M26" s="64">
        <v>1820</v>
      </c>
      <c r="N26" s="62">
        <f>E26*$C26/0.5/$B26</f>
        <v>0.37215440190388699</v>
      </c>
      <c r="O26" s="62">
        <f>F26*$C26/0.4/$B26</f>
        <v>2.7246066776924609</v>
      </c>
      <c r="P26" s="62">
        <f>G26*$C26/0.1/$B26</f>
        <v>65.195952523518528</v>
      </c>
      <c r="Q26" s="62">
        <f>H26*$C26/0.01/$B26</f>
        <v>370.71293030443127</v>
      </c>
      <c r="R26" s="62">
        <f>I26*$C26/0.001/$B26</f>
        <v>1512.847480050541</v>
      </c>
      <c r="S26" s="62">
        <f>J26*$C26/0.09/$B26</f>
        <v>31.249621658972675</v>
      </c>
      <c r="T26" s="62">
        <f>K26*$C26/0.9/$B26</f>
        <v>1.4176887466988088</v>
      </c>
      <c r="U26" s="87">
        <f>C26/B26</f>
        <v>7.7955151171206412</v>
      </c>
      <c r="V26" s="102"/>
      <c r="W26" s="63"/>
      <c r="X26" s="63"/>
      <c r="Y26" s="63"/>
      <c r="Z26" s="103"/>
      <c r="AA26" s="113"/>
      <c r="AB26" s="113"/>
      <c r="AC26" s="90"/>
      <c r="AD26" s="91"/>
      <c r="AE26" s="91"/>
      <c r="AF26" s="91"/>
      <c r="AG26" s="91"/>
      <c r="AH26" s="91"/>
      <c r="AI26" s="91"/>
      <c r="AJ26" s="91"/>
      <c r="AK26" s="92"/>
      <c r="AL26" s="90"/>
      <c r="AM26" s="91"/>
      <c r="AN26" s="91"/>
      <c r="AO26" s="91"/>
      <c r="AP26" s="91"/>
      <c r="AQ26" s="91"/>
      <c r="AR26" s="91"/>
      <c r="AS26" s="92"/>
      <c r="BN26" s="90"/>
      <c r="BO26" s="91"/>
      <c r="BP26" s="91"/>
      <c r="BQ26" s="91"/>
      <c r="BR26" s="91"/>
      <c r="BS26" s="92"/>
      <c r="BT26" s="64">
        <v>1820</v>
      </c>
      <c r="BU26" s="67"/>
      <c r="BV26" s="67"/>
      <c r="BW26" s="67"/>
      <c r="BX26" s="67"/>
      <c r="BY26" s="67"/>
      <c r="BZ26" s="67"/>
      <c r="CA26" s="67"/>
      <c r="CB26" s="73"/>
      <c r="CC26" s="91"/>
      <c r="CD26" s="91"/>
      <c r="CE26" s="91"/>
      <c r="CF26" s="115">
        <v>40</v>
      </c>
      <c r="CG26" s="116">
        <v>1.052159581236503</v>
      </c>
      <c r="CH26" s="116">
        <v>0.9737524995213469</v>
      </c>
      <c r="CI26" s="117">
        <v>0.82884356045639151</v>
      </c>
      <c r="CL26" s="143">
        <v>1820</v>
      </c>
      <c r="CM26" s="78">
        <f>G26</f>
        <v>0.83632642030715942</v>
      </c>
      <c r="CN26" s="63"/>
      <c r="CO26" s="103"/>
      <c r="CQ26" s="1">
        <v>1820</v>
      </c>
      <c r="CR26" s="164"/>
      <c r="CU26" s="187">
        <v>1920</v>
      </c>
      <c r="CV26" s="186">
        <v>0.92133395910263061</v>
      </c>
      <c r="CW26" s="188">
        <f t="shared" si="4"/>
        <v>0.82293212413787842</v>
      </c>
      <c r="CX26" s="188">
        <v>0.46132394671440125</v>
      </c>
      <c r="CY26" s="189">
        <v>0.24404152904328605</v>
      </c>
      <c r="CZ26" s="186">
        <v>0.59529382526874541</v>
      </c>
      <c r="DA26" s="188">
        <f t="shared" si="5"/>
        <v>0.50458508729934692</v>
      </c>
      <c r="DB26" s="188">
        <v>0.19901572167873383</v>
      </c>
      <c r="DC26" s="189">
        <v>5.8116350809355559E-2</v>
      </c>
    </row>
    <row r="27" spans="1:107" ht="15">
      <c r="A27" s="143">
        <f t="shared" ref="A27:A34" si="6">A26+1</f>
        <v>1821</v>
      </c>
      <c r="B27" s="156"/>
      <c r="C27" s="137"/>
      <c r="D27" s="157"/>
      <c r="E27" s="149"/>
      <c r="F27" s="77"/>
      <c r="G27" s="77"/>
      <c r="H27" s="78"/>
      <c r="I27" s="78"/>
      <c r="J27" s="78"/>
      <c r="K27" s="78"/>
      <c r="L27" s="79"/>
      <c r="M27" s="64">
        <f t="shared" ref="M27:M34" si="7">M26+1</f>
        <v>1821</v>
      </c>
      <c r="N27" s="62"/>
      <c r="O27" s="62"/>
      <c r="P27" s="62"/>
      <c r="Q27" s="62"/>
      <c r="R27" s="62"/>
      <c r="S27" s="62"/>
      <c r="T27" s="62"/>
      <c r="U27" s="87"/>
      <c r="V27" s="102"/>
      <c r="W27" s="63"/>
      <c r="X27" s="63"/>
      <c r="Y27" s="63"/>
      <c r="Z27" s="103"/>
      <c r="AA27" s="113"/>
      <c r="AB27" s="113"/>
      <c r="AC27" s="90"/>
      <c r="AD27" s="91"/>
      <c r="AE27" s="91"/>
      <c r="AF27" s="91"/>
      <c r="AG27" s="91"/>
      <c r="AH27" s="91"/>
      <c r="AI27" s="91"/>
      <c r="AJ27" s="91"/>
      <c r="AK27" s="92"/>
      <c r="AL27" s="90"/>
      <c r="AM27" s="91"/>
      <c r="AN27" s="91"/>
      <c r="AO27" s="91"/>
      <c r="AP27" s="91"/>
      <c r="AQ27" s="91"/>
      <c r="AR27" s="91"/>
      <c r="AS27" s="92"/>
      <c r="BN27" s="90"/>
      <c r="BO27" s="91"/>
      <c r="BP27" s="91"/>
      <c r="BQ27" s="91"/>
      <c r="BR27" s="91"/>
      <c r="BS27" s="92"/>
      <c r="BT27" s="64">
        <f t="shared" ref="BT27:BT34" si="8">BT26+1</f>
        <v>1821</v>
      </c>
      <c r="BU27" s="77"/>
      <c r="BV27" s="77"/>
      <c r="BW27" s="77"/>
      <c r="BX27" s="78"/>
      <c r="BY27" s="78"/>
      <c r="BZ27" s="78"/>
      <c r="CA27" s="78"/>
      <c r="CB27" s="79"/>
      <c r="CC27" s="91"/>
      <c r="CD27" s="91"/>
      <c r="CE27" s="91"/>
      <c r="CF27" s="115">
        <v>41</v>
      </c>
      <c r="CG27" s="116">
        <v>1.0832887603906016</v>
      </c>
      <c r="CH27" s="116">
        <v>1.0415098358343826</v>
      </c>
      <c r="CI27" s="117">
        <v>0.88657717572469619</v>
      </c>
      <c r="CL27" s="143">
        <f t="shared" ref="CL27:CL90" si="9">CL26+1</f>
        <v>1821</v>
      </c>
      <c r="CM27" s="78"/>
      <c r="CN27" s="63"/>
      <c r="CO27" s="103"/>
      <c r="CQ27" s="1">
        <v>1821</v>
      </c>
      <c r="CR27" s="164"/>
      <c r="CU27" s="187">
        <v>1921</v>
      </c>
      <c r="CV27" s="186">
        <v>0.92423909902572632</v>
      </c>
      <c r="CW27" s="188">
        <f t="shared" si="4"/>
        <v>0.81569588184356689</v>
      </c>
      <c r="CX27" s="188">
        <v>0.44845771789550781</v>
      </c>
      <c r="CY27" s="189">
        <v>0.23743208626330214</v>
      </c>
      <c r="CZ27" s="186">
        <v>0.59493781626224518</v>
      </c>
      <c r="DA27" s="188">
        <f t="shared" si="5"/>
        <v>0.49396041035652161</v>
      </c>
      <c r="DB27" s="188">
        <v>0.19016261398792267</v>
      </c>
      <c r="DC27" s="189">
        <v>5.2943016729138613E-2</v>
      </c>
    </row>
    <row r="28" spans="1:107" ht="15">
      <c r="A28" s="143">
        <f t="shared" si="6"/>
        <v>1822</v>
      </c>
      <c r="B28" s="64"/>
      <c r="C28" s="137"/>
      <c r="D28" s="157"/>
      <c r="E28" s="149"/>
      <c r="F28" s="77"/>
      <c r="G28" s="77"/>
      <c r="H28" s="78"/>
      <c r="I28" s="78"/>
      <c r="J28" s="78"/>
      <c r="K28" s="78"/>
      <c r="L28" s="79"/>
      <c r="M28" s="64">
        <f t="shared" si="7"/>
        <v>1822</v>
      </c>
      <c r="N28" s="62"/>
      <c r="O28" s="62"/>
      <c r="P28" s="62"/>
      <c r="Q28" s="62"/>
      <c r="R28" s="62"/>
      <c r="S28" s="62"/>
      <c r="T28" s="62"/>
      <c r="U28" s="87"/>
      <c r="V28" s="102"/>
      <c r="W28" s="63"/>
      <c r="X28" s="63"/>
      <c r="Y28" s="63"/>
      <c r="Z28" s="103"/>
      <c r="AA28" s="113"/>
      <c r="AB28" s="113"/>
      <c r="AC28" s="90"/>
      <c r="AD28" s="91"/>
      <c r="AE28" s="91"/>
      <c r="AF28" s="91"/>
      <c r="AG28" s="91"/>
      <c r="AH28" s="91"/>
      <c r="AI28" s="91"/>
      <c r="AJ28" s="91"/>
      <c r="AK28" s="92"/>
      <c r="AL28" s="90"/>
      <c r="AM28" s="91"/>
      <c r="AN28" s="91"/>
      <c r="AO28" s="91"/>
      <c r="AP28" s="91"/>
      <c r="AQ28" s="91"/>
      <c r="AR28" s="91"/>
      <c r="AS28" s="92"/>
      <c r="BN28" s="90"/>
      <c r="BO28" s="91"/>
      <c r="BP28" s="91"/>
      <c r="BQ28" s="91"/>
      <c r="BR28" s="91"/>
      <c r="BS28" s="92"/>
      <c r="BT28" s="64">
        <f t="shared" si="8"/>
        <v>1822</v>
      </c>
      <c r="BU28" s="77"/>
      <c r="BV28" s="77"/>
      <c r="BW28" s="77"/>
      <c r="BX28" s="78"/>
      <c r="BY28" s="78"/>
      <c r="BZ28" s="78"/>
      <c r="CA28" s="78"/>
      <c r="CB28" s="79"/>
      <c r="CC28" s="91"/>
      <c r="CD28" s="91"/>
      <c r="CE28" s="91"/>
      <c r="CF28" s="115">
        <v>42</v>
      </c>
      <c r="CG28" s="116">
        <v>1.11541008176072</v>
      </c>
      <c r="CH28" s="116">
        <v>1.0999325581195074</v>
      </c>
      <c r="CI28" s="117">
        <v>0.94441244431093696</v>
      </c>
      <c r="CL28" s="143">
        <f t="shared" si="9"/>
        <v>1822</v>
      </c>
      <c r="CM28" s="78"/>
      <c r="CN28" s="63"/>
      <c r="CO28" s="103"/>
      <c r="CQ28" s="1">
        <v>1822</v>
      </c>
      <c r="CR28" s="164"/>
      <c r="CU28" s="187">
        <v>1922</v>
      </c>
      <c r="CV28" s="186">
        <v>0.9182586669921875</v>
      </c>
      <c r="CW28" s="188">
        <f t="shared" si="4"/>
        <v>0.80957174301147461</v>
      </c>
      <c r="CX28" s="188">
        <v>0.46358871459960938</v>
      </c>
      <c r="CY28" s="189">
        <v>0.25926622423485596</v>
      </c>
      <c r="CZ28" s="186">
        <v>0.58584921061992645</v>
      </c>
      <c r="DA28" s="188">
        <f t="shared" si="5"/>
        <v>0.48459905385971069</v>
      </c>
      <c r="DB28" s="188">
        <v>0.20866435766220093</v>
      </c>
      <c r="DC28" s="189">
        <v>5.9864710647452135E-2</v>
      </c>
    </row>
    <row r="29" spans="1:107" ht="15">
      <c r="A29" s="143">
        <f t="shared" si="6"/>
        <v>1823</v>
      </c>
      <c r="B29" s="64"/>
      <c r="C29" s="137"/>
      <c r="D29" s="157"/>
      <c r="E29" s="149"/>
      <c r="F29" s="77"/>
      <c r="G29" s="77"/>
      <c r="H29" s="78"/>
      <c r="I29" s="78"/>
      <c r="J29" s="78"/>
      <c r="K29" s="78"/>
      <c r="L29" s="79"/>
      <c r="M29" s="64">
        <f t="shared" si="7"/>
        <v>1823</v>
      </c>
      <c r="N29" s="62"/>
      <c r="O29" s="62"/>
      <c r="P29" s="62"/>
      <c r="Q29" s="62"/>
      <c r="R29" s="62"/>
      <c r="S29" s="62"/>
      <c r="T29" s="62"/>
      <c r="U29" s="87"/>
      <c r="V29" s="102"/>
      <c r="W29" s="63"/>
      <c r="X29" s="63"/>
      <c r="Y29" s="63"/>
      <c r="Z29" s="103"/>
      <c r="AA29" s="113"/>
      <c r="AB29" s="113"/>
      <c r="AC29" s="90"/>
      <c r="AD29" s="91"/>
      <c r="AE29" s="91"/>
      <c r="AF29" s="91"/>
      <c r="AG29" s="91"/>
      <c r="AH29" s="91"/>
      <c r="AI29" s="91"/>
      <c r="AJ29" s="91"/>
      <c r="AK29" s="92"/>
      <c r="AL29" s="90"/>
      <c r="AM29" s="91"/>
      <c r="AN29" s="91"/>
      <c r="AO29" s="91"/>
      <c r="AP29" s="91"/>
      <c r="AQ29" s="91"/>
      <c r="AR29" s="91"/>
      <c r="AS29" s="92"/>
      <c r="BN29" s="90"/>
      <c r="BO29" s="91"/>
      <c r="BP29" s="91"/>
      <c r="BQ29" s="91"/>
      <c r="BR29" s="91"/>
      <c r="BS29" s="92"/>
      <c r="BT29" s="64">
        <f t="shared" si="8"/>
        <v>1823</v>
      </c>
      <c r="BU29" s="77"/>
      <c r="BV29" s="77"/>
      <c r="BW29" s="77"/>
      <c r="BX29" s="78"/>
      <c r="BY29" s="78"/>
      <c r="BZ29" s="78"/>
      <c r="CA29" s="78"/>
      <c r="CB29" s="79"/>
      <c r="CC29" s="91"/>
      <c r="CD29" s="91"/>
      <c r="CE29" s="91"/>
      <c r="CF29" s="115">
        <v>43</v>
      </c>
      <c r="CG29" s="116">
        <v>1.1478862303921999</v>
      </c>
      <c r="CH29" s="116">
        <v>1.1484077230588563</v>
      </c>
      <c r="CI29" s="117">
        <v>0.99625714442332836</v>
      </c>
      <c r="CL29" s="143">
        <f t="shared" si="9"/>
        <v>1823</v>
      </c>
      <c r="CM29" s="78"/>
      <c r="CN29" s="63"/>
      <c r="CO29" s="103"/>
      <c r="CQ29" s="1">
        <v>1823</v>
      </c>
      <c r="CR29" s="164"/>
      <c r="CU29" s="187">
        <v>1923</v>
      </c>
      <c r="CV29" s="186">
        <v>0.91367918252944946</v>
      </c>
      <c r="CW29" s="188">
        <f t="shared" si="4"/>
        <v>0.80484408140182495</v>
      </c>
      <c r="CX29" s="188">
        <v>0.48161211609840393</v>
      </c>
      <c r="CY29" s="189">
        <v>0.27070791802892374</v>
      </c>
      <c r="CZ29" s="186">
        <v>0.57883788645267487</v>
      </c>
      <c r="DA29" s="188">
        <f t="shared" si="5"/>
        <v>0.4773123562335968</v>
      </c>
      <c r="DB29" s="188">
        <v>0.23221103847026825</v>
      </c>
      <c r="DC29" s="189">
        <v>6.558652532669168E-2</v>
      </c>
    </row>
    <row r="30" spans="1:107" ht="15">
      <c r="A30" s="143">
        <f t="shared" si="6"/>
        <v>1824</v>
      </c>
      <c r="B30" s="64"/>
      <c r="C30" s="137"/>
      <c r="D30" s="157"/>
      <c r="E30" s="149"/>
      <c r="F30" s="77"/>
      <c r="G30" s="77"/>
      <c r="H30" s="78"/>
      <c r="I30" s="78"/>
      <c r="J30" s="78"/>
      <c r="K30" s="78"/>
      <c r="L30" s="79"/>
      <c r="M30" s="64">
        <f t="shared" si="7"/>
        <v>1824</v>
      </c>
      <c r="N30" s="62"/>
      <c r="O30" s="62"/>
      <c r="P30" s="62"/>
      <c r="Q30" s="62"/>
      <c r="R30" s="62"/>
      <c r="S30" s="62"/>
      <c r="T30" s="62"/>
      <c r="U30" s="87"/>
      <c r="V30" s="102"/>
      <c r="W30" s="63"/>
      <c r="X30" s="63"/>
      <c r="Y30" s="63"/>
      <c r="Z30" s="103"/>
      <c r="AA30" s="113"/>
      <c r="AB30" s="113"/>
      <c r="AC30" s="90"/>
      <c r="AD30" s="91"/>
      <c r="AE30" s="91"/>
      <c r="AF30" s="91"/>
      <c r="AG30" s="91"/>
      <c r="AH30" s="91"/>
      <c r="AI30" s="91"/>
      <c r="AJ30" s="91"/>
      <c r="AK30" s="92"/>
      <c r="AL30" s="90"/>
      <c r="AM30" s="91"/>
      <c r="AN30" s="91"/>
      <c r="AO30" s="91"/>
      <c r="AP30" s="91"/>
      <c r="AQ30" s="91"/>
      <c r="AR30" s="91"/>
      <c r="AS30" s="92"/>
      <c r="BN30" s="90"/>
      <c r="BO30" s="91"/>
      <c r="BP30" s="91"/>
      <c r="BQ30" s="91"/>
      <c r="BR30" s="91"/>
      <c r="BS30" s="92"/>
      <c r="BT30" s="64">
        <f t="shared" si="8"/>
        <v>1824</v>
      </c>
      <c r="BU30" s="77"/>
      <c r="BV30" s="77"/>
      <c r="BW30" s="77"/>
      <c r="BX30" s="78"/>
      <c r="BY30" s="78"/>
      <c r="BZ30" s="78"/>
      <c r="CA30" s="78"/>
      <c r="CB30" s="79"/>
      <c r="CC30" s="91"/>
      <c r="CD30" s="91"/>
      <c r="CE30" s="91"/>
      <c r="CF30" s="115">
        <v>44</v>
      </c>
      <c r="CG30" s="116">
        <v>1.1793586519304147</v>
      </c>
      <c r="CH30" s="116">
        <v>1.1877545558602787</v>
      </c>
      <c r="CI30" s="117">
        <v>1.0354043716966468</v>
      </c>
      <c r="CL30" s="143">
        <f t="shared" si="9"/>
        <v>1824</v>
      </c>
      <c r="CM30" s="78"/>
      <c r="CN30" s="63"/>
      <c r="CO30" s="103"/>
      <c r="CQ30" s="1">
        <v>1824</v>
      </c>
      <c r="CR30" s="164"/>
      <c r="CU30" s="187">
        <v>1924</v>
      </c>
      <c r="CV30" s="186">
        <v>0.91233593225479126</v>
      </c>
      <c r="CW30" s="188">
        <f t="shared" si="4"/>
        <v>0.80336010456085205</v>
      </c>
      <c r="CX30" s="188">
        <v>0.46283814311027527</v>
      </c>
      <c r="CY30" s="189">
        <v>0.26530841308958508</v>
      </c>
      <c r="CZ30" s="186">
        <v>0.57605884969234467</v>
      </c>
      <c r="DA30" s="188">
        <f t="shared" si="5"/>
        <v>0.47426941990852356</v>
      </c>
      <c r="DB30" s="188">
        <v>0.2151835709810257</v>
      </c>
      <c r="DC30" s="189">
        <v>6.209791579572408E-2</v>
      </c>
    </row>
    <row r="31" spans="1:107" ht="15">
      <c r="A31" s="143">
        <f t="shared" si="6"/>
        <v>1825</v>
      </c>
      <c r="B31" s="64"/>
      <c r="C31" s="137"/>
      <c r="D31" s="157"/>
      <c r="E31" s="148"/>
      <c r="F31" s="74"/>
      <c r="G31" s="74"/>
      <c r="H31" s="78"/>
      <c r="I31" s="78"/>
      <c r="J31" s="78"/>
      <c r="K31" s="78"/>
      <c r="L31" s="79"/>
      <c r="M31" s="64">
        <f t="shared" si="7"/>
        <v>1825</v>
      </c>
      <c r="N31" s="62"/>
      <c r="O31" s="62"/>
      <c r="P31" s="62"/>
      <c r="Q31" s="62"/>
      <c r="R31" s="62"/>
      <c r="S31" s="62"/>
      <c r="T31" s="62"/>
      <c r="U31" s="87"/>
      <c r="V31" s="102"/>
      <c r="W31" s="63"/>
      <c r="X31" s="63"/>
      <c r="Y31" s="63"/>
      <c r="Z31" s="103"/>
      <c r="AA31" s="113"/>
      <c r="AB31" s="113"/>
      <c r="AC31" s="90"/>
      <c r="AD31" s="91"/>
      <c r="AE31" s="91"/>
      <c r="AF31" s="91"/>
      <c r="AG31" s="91"/>
      <c r="AH31" s="91"/>
      <c r="AI31" s="91"/>
      <c r="AJ31" s="91"/>
      <c r="AK31" s="92"/>
      <c r="AL31" s="90"/>
      <c r="AM31" s="91"/>
      <c r="AN31" s="91"/>
      <c r="AO31" s="91"/>
      <c r="AP31" s="91"/>
      <c r="AQ31" s="91"/>
      <c r="AR31" s="91"/>
      <c r="AS31" s="92"/>
      <c r="BN31" s="90"/>
      <c r="BO31" s="91"/>
      <c r="BP31" s="91"/>
      <c r="BQ31" s="91"/>
      <c r="BR31" s="91"/>
      <c r="BS31" s="92"/>
      <c r="BT31" s="64">
        <f t="shared" si="8"/>
        <v>1825</v>
      </c>
      <c r="BU31" s="74"/>
      <c r="BV31" s="74"/>
      <c r="BW31" s="74"/>
      <c r="BX31" s="78"/>
      <c r="BY31" s="78"/>
      <c r="BZ31" s="78"/>
      <c r="CA31" s="78"/>
      <c r="CB31" s="79"/>
      <c r="CC31" s="91"/>
      <c r="CD31" s="91"/>
      <c r="CE31" s="91"/>
      <c r="CF31" s="115">
        <v>45</v>
      </c>
      <c r="CG31" s="116">
        <v>1.2069446433744391</v>
      </c>
      <c r="CH31" s="116">
        <v>1.2220795455790019</v>
      </c>
      <c r="CI31" s="117">
        <v>1.0680848544431985</v>
      </c>
      <c r="CL31" s="143">
        <f t="shared" si="9"/>
        <v>1825</v>
      </c>
      <c r="CM31" s="78"/>
      <c r="CN31" s="63"/>
      <c r="CO31" s="103"/>
      <c r="CQ31" s="1">
        <v>1825</v>
      </c>
      <c r="CR31" s="164"/>
      <c r="CU31" s="187">
        <v>1925</v>
      </c>
      <c r="CV31" s="186">
        <v>0.89168524742126465</v>
      </c>
      <c r="CW31" s="188">
        <f t="shared" si="4"/>
        <v>0.7868315577507019</v>
      </c>
      <c r="CX31" s="188">
        <v>0.45568159222602844</v>
      </c>
      <c r="CY31" s="189">
        <v>0.27998081855384782</v>
      </c>
      <c r="CZ31" s="186">
        <v>0.54624693095684052</v>
      </c>
      <c r="DA31" s="188">
        <f t="shared" si="5"/>
        <v>0.44698676466941833</v>
      </c>
      <c r="DB31" s="188">
        <v>0.20904691517353058</v>
      </c>
      <c r="DC31" s="189">
        <v>6.9354946459700986E-2</v>
      </c>
    </row>
    <row r="32" spans="1:107" ht="15">
      <c r="A32" s="143">
        <f t="shared" si="6"/>
        <v>1826</v>
      </c>
      <c r="B32" s="64"/>
      <c r="C32" s="137"/>
      <c r="D32" s="157"/>
      <c r="E32" s="148"/>
      <c r="F32" s="74"/>
      <c r="G32" s="74"/>
      <c r="H32" s="78"/>
      <c r="I32" s="78"/>
      <c r="J32" s="78"/>
      <c r="K32" s="78"/>
      <c r="L32" s="79"/>
      <c r="M32" s="64">
        <f t="shared" si="7"/>
        <v>1826</v>
      </c>
      <c r="N32" s="62"/>
      <c r="O32" s="62"/>
      <c r="P32" s="62"/>
      <c r="Q32" s="62"/>
      <c r="R32" s="62"/>
      <c r="S32" s="62"/>
      <c r="T32" s="62"/>
      <c r="U32" s="87"/>
      <c r="V32" s="102"/>
      <c r="W32" s="63"/>
      <c r="X32" s="63"/>
      <c r="Y32" s="63"/>
      <c r="Z32" s="103"/>
      <c r="AA32" s="113"/>
      <c r="AB32" s="113"/>
      <c r="AC32" s="90"/>
      <c r="AD32" s="91"/>
      <c r="AE32" s="91"/>
      <c r="AF32" s="91"/>
      <c r="AG32" s="91"/>
      <c r="AH32" s="91"/>
      <c r="AI32" s="91"/>
      <c r="AJ32" s="91"/>
      <c r="AK32" s="92"/>
      <c r="AL32" s="90"/>
      <c r="AM32" s="91"/>
      <c r="AN32" s="91"/>
      <c r="AO32" s="91"/>
      <c r="AP32" s="91"/>
      <c r="AQ32" s="91"/>
      <c r="AR32" s="91"/>
      <c r="AS32" s="92"/>
      <c r="BN32" s="90"/>
      <c r="BO32" s="91"/>
      <c r="BP32" s="91"/>
      <c r="BQ32" s="91"/>
      <c r="BR32" s="91"/>
      <c r="BS32" s="92"/>
      <c r="BT32" s="64">
        <f t="shared" si="8"/>
        <v>1826</v>
      </c>
      <c r="BU32" s="74"/>
      <c r="BV32" s="74"/>
      <c r="BW32" s="74"/>
      <c r="BX32" s="78"/>
      <c r="BY32" s="78"/>
      <c r="BZ32" s="78"/>
      <c r="CA32" s="78"/>
      <c r="CB32" s="79"/>
      <c r="CC32" s="91"/>
      <c r="CD32" s="91"/>
      <c r="CE32" s="91"/>
      <c r="CF32" s="115">
        <v>46</v>
      </c>
      <c r="CG32" s="116">
        <v>1.2287903976994501</v>
      </c>
      <c r="CH32" s="116">
        <v>1.2604399492868992</v>
      </c>
      <c r="CI32" s="117">
        <v>1.1069057649503435</v>
      </c>
      <c r="CL32" s="143">
        <f t="shared" si="9"/>
        <v>1826</v>
      </c>
      <c r="CM32" s="78"/>
      <c r="CN32" s="63"/>
      <c r="CO32" s="103"/>
      <c r="CQ32" s="1">
        <v>1826</v>
      </c>
      <c r="CR32" s="164"/>
      <c r="CU32" s="187">
        <v>1926</v>
      </c>
      <c r="CV32" s="186">
        <v>0.89242923259735107</v>
      </c>
      <c r="CW32" s="188">
        <f t="shared" si="4"/>
        <v>0.78708875179290771</v>
      </c>
      <c r="CX32" s="188">
        <v>0.44750490784645081</v>
      </c>
      <c r="CY32" s="189">
        <v>0.26619422556131378</v>
      </c>
      <c r="CZ32" s="186">
        <v>0.55297257006168365</v>
      </c>
      <c r="DA32" s="188">
        <f t="shared" si="5"/>
        <v>0.45357441902160645</v>
      </c>
      <c r="DB32" s="188">
        <v>0.20474861562252045</v>
      </c>
      <c r="DC32" s="189">
        <v>6.886915039915488E-2</v>
      </c>
    </row>
    <row r="33" spans="1:107" ht="15">
      <c r="A33" s="143">
        <f t="shared" si="6"/>
        <v>1827</v>
      </c>
      <c r="B33" s="64"/>
      <c r="C33" s="137"/>
      <c r="D33" s="157"/>
      <c r="E33" s="147"/>
      <c r="F33" s="67"/>
      <c r="G33" s="67"/>
      <c r="H33" s="67"/>
      <c r="I33" s="67"/>
      <c r="J33" s="67"/>
      <c r="K33" s="67"/>
      <c r="L33" s="73"/>
      <c r="M33" s="64">
        <f t="shared" si="7"/>
        <v>1827</v>
      </c>
      <c r="N33" s="62"/>
      <c r="O33" s="62"/>
      <c r="P33" s="62"/>
      <c r="Q33" s="62"/>
      <c r="R33" s="62"/>
      <c r="S33" s="62"/>
      <c r="T33" s="62"/>
      <c r="U33" s="87"/>
      <c r="V33" s="102"/>
      <c r="W33" s="63"/>
      <c r="X33" s="63"/>
      <c r="Y33" s="63"/>
      <c r="Z33" s="103"/>
      <c r="AA33" s="113"/>
      <c r="AB33" s="113"/>
      <c r="AC33" s="90"/>
      <c r="AD33" s="91"/>
      <c r="AE33" s="91"/>
      <c r="AF33" s="91"/>
      <c r="AG33" s="91"/>
      <c r="AH33" s="91"/>
      <c r="AI33" s="91"/>
      <c r="AJ33" s="91"/>
      <c r="AK33" s="92"/>
      <c r="AL33" s="90"/>
      <c r="AM33" s="91"/>
      <c r="AN33" s="91"/>
      <c r="AO33" s="91"/>
      <c r="AP33" s="91"/>
      <c r="AQ33" s="91"/>
      <c r="AR33" s="91"/>
      <c r="AS33" s="92"/>
      <c r="BN33" s="90"/>
      <c r="BO33" s="91"/>
      <c r="BP33" s="91"/>
      <c r="BQ33" s="91"/>
      <c r="BR33" s="91"/>
      <c r="BS33" s="92"/>
      <c r="BT33" s="64">
        <f t="shared" si="8"/>
        <v>1827</v>
      </c>
      <c r="BU33" s="67"/>
      <c r="BV33" s="67"/>
      <c r="BW33" s="67"/>
      <c r="BX33" s="67"/>
      <c r="BY33" s="67"/>
      <c r="BZ33" s="67"/>
      <c r="CA33" s="67"/>
      <c r="CB33" s="73"/>
      <c r="CC33" s="91"/>
      <c r="CD33" s="91"/>
      <c r="CE33" s="91"/>
      <c r="CF33" s="115">
        <v>47</v>
      </c>
      <c r="CG33" s="116">
        <v>1.2480605546606245</v>
      </c>
      <c r="CH33" s="116">
        <v>1.306540210047209</v>
      </c>
      <c r="CI33" s="117">
        <v>1.1492916130024091</v>
      </c>
      <c r="CL33" s="143">
        <f t="shared" si="9"/>
        <v>1827</v>
      </c>
      <c r="CM33" s="78"/>
      <c r="CN33" s="63"/>
      <c r="CO33" s="103"/>
      <c r="CQ33" s="1">
        <v>1827</v>
      </c>
      <c r="CR33" s="164">
        <v>0.72</v>
      </c>
      <c r="CU33" s="187">
        <v>1927</v>
      </c>
      <c r="CV33" s="186">
        <v>0.90402477979660034</v>
      </c>
      <c r="CW33" s="188">
        <f t="shared" si="4"/>
        <v>0.79804903268814087</v>
      </c>
      <c r="CX33" s="188">
        <v>0.4617513120174408</v>
      </c>
      <c r="CY33" s="189">
        <v>0.29328531487947163</v>
      </c>
      <c r="CZ33" s="186">
        <v>0.57725788652896881</v>
      </c>
      <c r="DA33" s="188">
        <f t="shared" si="5"/>
        <v>0.47740781307220459</v>
      </c>
      <c r="DB33" s="188">
        <v>0.21168094873428345</v>
      </c>
      <c r="DC33" s="189">
        <v>7.4861463389956084E-2</v>
      </c>
    </row>
    <row r="34" spans="1:107" ht="15">
      <c r="A34" s="143">
        <f t="shared" si="6"/>
        <v>1828</v>
      </c>
      <c r="B34" s="64"/>
      <c r="C34" s="137"/>
      <c r="D34" s="157"/>
      <c r="E34" s="149"/>
      <c r="F34" s="77"/>
      <c r="G34" s="77"/>
      <c r="H34" s="78"/>
      <c r="I34" s="78"/>
      <c r="J34" s="78"/>
      <c r="K34" s="78"/>
      <c r="L34" s="79"/>
      <c r="M34" s="64">
        <f t="shared" si="7"/>
        <v>1828</v>
      </c>
      <c r="N34" s="62"/>
      <c r="O34" s="62"/>
      <c r="P34" s="62"/>
      <c r="Q34" s="62"/>
      <c r="R34" s="62"/>
      <c r="S34" s="62"/>
      <c r="T34" s="62"/>
      <c r="U34" s="87"/>
      <c r="V34" s="102"/>
      <c r="W34" s="63"/>
      <c r="X34" s="63"/>
      <c r="Y34" s="63"/>
      <c r="Z34" s="103"/>
      <c r="AA34" s="113"/>
      <c r="AB34" s="113"/>
      <c r="AC34" s="90"/>
      <c r="AD34" s="91"/>
      <c r="AE34" s="91"/>
      <c r="AF34" s="91"/>
      <c r="AG34" s="91"/>
      <c r="AH34" s="91"/>
      <c r="AI34" s="91"/>
      <c r="AJ34" s="91"/>
      <c r="AK34" s="92"/>
      <c r="AL34" s="90"/>
      <c r="AM34" s="91"/>
      <c r="AN34" s="91"/>
      <c r="AO34" s="91"/>
      <c r="AP34" s="91"/>
      <c r="AQ34" s="91"/>
      <c r="AR34" s="91"/>
      <c r="AS34" s="92"/>
      <c r="BN34" s="90"/>
      <c r="BO34" s="91"/>
      <c r="BP34" s="91"/>
      <c r="BQ34" s="91"/>
      <c r="BR34" s="91"/>
      <c r="BS34" s="92"/>
      <c r="BT34" s="64">
        <f t="shared" si="8"/>
        <v>1828</v>
      </c>
      <c r="BU34" s="77"/>
      <c r="BV34" s="77"/>
      <c r="BW34" s="77"/>
      <c r="BX34" s="78"/>
      <c r="BY34" s="78"/>
      <c r="BZ34" s="78"/>
      <c r="CA34" s="78"/>
      <c r="CB34" s="79"/>
      <c r="CC34" s="91"/>
      <c r="CD34" s="91"/>
      <c r="CE34" s="91"/>
      <c r="CF34" s="115">
        <v>48</v>
      </c>
      <c r="CG34" s="116">
        <v>1.2689354053754061</v>
      </c>
      <c r="CH34" s="116">
        <v>1.360460262275921</v>
      </c>
      <c r="CI34" s="117">
        <v>1.2041768268592454</v>
      </c>
      <c r="CL34" s="143">
        <f t="shared" si="9"/>
        <v>1828</v>
      </c>
      <c r="CM34" s="78"/>
      <c r="CN34" s="63"/>
      <c r="CO34" s="103"/>
      <c r="CQ34" s="1">
        <v>1828</v>
      </c>
      <c r="CR34" s="164"/>
      <c r="CU34" s="187">
        <v>1928</v>
      </c>
      <c r="CV34" s="186"/>
      <c r="CW34" s="188"/>
      <c r="CX34" s="188">
        <v>0.46171829104423523</v>
      </c>
      <c r="CY34" s="189">
        <v>0.29365326707297462</v>
      </c>
      <c r="CZ34" s="186"/>
      <c r="DA34" s="188"/>
      <c r="DB34" s="188">
        <v>0.2127954363822937</v>
      </c>
      <c r="DC34" s="189">
        <v>7.415475496244589E-2</v>
      </c>
    </row>
    <row r="35" spans="1:107" ht="15">
      <c r="A35" s="144">
        <f t="shared" ref="A35:A98" si="10">A34+1</f>
        <v>1829</v>
      </c>
      <c r="B35" s="64"/>
      <c r="C35" s="137"/>
      <c r="D35" s="157"/>
      <c r="E35" s="149"/>
      <c r="F35" s="77"/>
      <c r="G35" s="77"/>
      <c r="H35" s="78"/>
      <c r="I35" s="78"/>
      <c r="J35" s="78"/>
      <c r="K35" s="78"/>
      <c r="L35" s="79"/>
      <c r="M35" s="65">
        <f t="shared" ref="M35:M98" si="11">M34+1</f>
        <v>1829</v>
      </c>
      <c r="N35" s="62"/>
      <c r="O35" s="62"/>
      <c r="P35" s="62"/>
      <c r="Q35" s="62"/>
      <c r="R35" s="62"/>
      <c r="S35" s="62"/>
      <c r="T35" s="62"/>
      <c r="U35" s="87"/>
      <c r="V35" s="102"/>
      <c r="W35" s="63"/>
      <c r="X35" s="63"/>
      <c r="Y35" s="63"/>
      <c r="Z35" s="103"/>
      <c r="AA35" s="113"/>
      <c r="AB35" s="113"/>
      <c r="AC35" s="90"/>
      <c r="AD35" s="91"/>
      <c r="AE35" s="91"/>
      <c r="AF35" s="91"/>
      <c r="AG35" s="91"/>
      <c r="AH35" s="91"/>
      <c r="AI35" s="91"/>
      <c r="AJ35" s="91"/>
      <c r="AK35" s="92"/>
      <c r="AL35" s="90"/>
      <c r="AM35" s="91"/>
      <c r="AN35" s="91"/>
      <c r="AO35" s="91"/>
      <c r="AP35" s="91"/>
      <c r="AQ35" s="91"/>
      <c r="AR35" s="91"/>
      <c r="AS35" s="92"/>
      <c r="BN35" s="90"/>
      <c r="BO35" s="91"/>
      <c r="BP35" s="91"/>
      <c r="BQ35" s="91"/>
      <c r="BR35" s="91"/>
      <c r="BS35" s="92"/>
      <c r="BT35" s="65">
        <f t="shared" ref="BT35:BT98" si="12">BT34+1</f>
        <v>1829</v>
      </c>
      <c r="BU35" s="77"/>
      <c r="BV35" s="77"/>
      <c r="BW35" s="77"/>
      <c r="BX35" s="78"/>
      <c r="BY35" s="78"/>
      <c r="BZ35" s="78"/>
      <c r="CA35" s="78"/>
      <c r="CB35" s="79"/>
      <c r="CC35" s="91"/>
      <c r="CD35" s="91"/>
      <c r="CE35" s="91"/>
      <c r="CF35" s="115">
        <v>49</v>
      </c>
      <c r="CG35" s="116">
        <v>1.290230112800421</v>
      </c>
      <c r="CH35" s="116">
        <v>1.4198544742324062</v>
      </c>
      <c r="CI35" s="117">
        <v>1.2588627805239241</v>
      </c>
      <c r="CL35" s="144">
        <f t="shared" si="9"/>
        <v>1829</v>
      </c>
      <c r="CM35" s="78"/>
      <c r="CN35" s="63"/>
      <c r="CO35" s="103"/>
      <c r="CQ35" s="1">
        <v>1829</v>
      </c>
      <c r="CR35" s="164"/>
      <c r="CU35" s="187">
        <v>1929</v>
      </c>
      <c r="CV35" s="186">
        <v>0.91286039352416992</v>
      </c>
      <c r="CW35" s="188">
        <f>G135</f>
        <v>0.80265682935714722</v>
      </c>
      <c r="CX35" s="188">
        <v>0.44811490178108215</v>
      </c>
      <c r="CY35" s="189">
        <v>0.29231509589216775</v>
      </c>
      <c r="CZ35" s="186">
        <v>0.59882171452045441</v>
      </c>
      <c r="DA35" s="188">
        <f>H135</f>
        <v>0.49073213338851929</v>
      </c>
      <c r="DB35" s="188">
        <v>0.19937489926815033</v>
      </c>
      <c r="DC35" s="189">
        <v>7.1995873501914401E-2</v>
      </c>
    </row>
    <row r="36" spans="1:107" ht="13.9" customHeight="1">
      <c r="A36" s="143">
        <f t="shared" si="10"/>
        <v>1830</v>
      </c>
      <c r="B36" s="154">
        <v>435.39891565366293</v>
      </c>
      <c r="C36" s="139">
        <v>3439.0715910985041</v>
      </c>
      <c r="D36" s="157">
        <v>20935.225312436574</v>
      </c>
      <c r="E36" s="147">
        <v>2.5113317184150219E-2</v>
      </c>
      <c r="F36" s="67">
        <v>0.16297683119773865</v>
      </c>
      <c r="G36" s="67">
        <v>0.81190985441207886</v>
      </c>
      <c r="H36" s="67">
        <v>0.46227996051311493</v>
      </c>
      <c r="I36" s="67">
        <v>0.17382828146219254</v>
      </c>
      <c r="J36" s="67">
        <v>0.34962989389896393</v>
      </c>
      <c r="K36" s="67">
        <f>E36+F36</f>
        <v>0.18809014838188887</v>
      </c>
      <c r="L36" s="73">
        <f>H36-I36</f>
        <v>0.28845167905092239</v>
      </c>
      <c r="M36" s="64">
        <f t="shared" si="11"/>
        <v>1830</v>
      </c>
      <c r="N36" s="62">
        <f>E36*$C36/0.5/$B36</f>
        <v>0.39672352218238838</v>
      </c>
      <c r="O36" s="62">
        <f>F36*$C36/0.4/$B36</f>
        <v>3.2182498051122788</v>
      </c>
      <c r="P36" s="62">
        <f>G36*$C36/0.1/$B36</f>
        <v>64.130065887958352</v>
      </c>
      <c r="Q36" s="62">
        <f>H36*$C36/0.01/$B36</f>
        <v>365.13960466530091</v>
      </c>
      <c r="R36" s="62">
        <f>I36*$C36/0.001/$B36</f>
        <v>1373.0119277137244</v>
      </c>
      <c r="S36" s="62">
        <f>J36*$C36/0.09/$B36</f>
        <v>30.684561579364747</v>
      </c>
      <c r="T36" s="62">
        <f>K36*$C36/0.9/$B36</f>
        <v>1.6507352034845622</v>
      </c>
      <c r="U36" s="87">
        <f>C36/B36</f>
        <v>7.8986682498633183</v>
      </c>
      <c r="V36" s="102"/>
      <c r="W36" s="63"/>
      <c r="X36" s="63"/>
      <c r="Y36" s="63"/>
      <c r="Z36" s="103"/>
      <c r="AA36" s="113"/>
      <c r="AB36" s="113"/>
      <c r="AC36" s="90"/>
      <c r="AD36" s="91"/>
      <c r="AE36" s="91"/>
      <c r="AF36" s="91"/>
      <c r="AG36" s="91"/>
      <c r="AH36" s="91"/>
      <c r="AI36" s="91"/>
      <c r="AJ36" s="91"/>
      <c r="AK36" s="92"/>
      <c r="AL36" s="90"/>
      <c r="AM36" s="91"/>
      <c r="AN36" s="91"/>
      <c r="AO36" s="91"/>
      <c r="AP36" s="91"/>
      <c r="AQ36" s="91"/>
      <c r="AR36" s="91"/>
      <c r="AS36" s="92"/>
      <c r="BN36" s="90"/>
      <c r="BO36" s="91"/>
      <c r="BP36" s="91"/>
      <c r="BQ36" s="91"/>
      <c r="BR36" s="91"/>
      <c r="BS36" s="92"/>
      <c r="BT36" s="64">
        <f t="shared" si="12"/>
        <v>1830</v>
      </c>
      <c r="BU36" s="67"/>
      <c r="BV36" s="67"/>
      <c r="BW36" s="67"/>
      <c r="BX36" s="67"/>
      <c r="BY36" s="67"/>
      <c r="BZ36" s="67"/>
      <c r="CA36" s="67"/>
      <c r="CB36" s="73"/>
      <c r="CC36" s="91"/>
      <c r="CD36" s="91"/>
      <c r="CE36" s="91"/>
      <c r="CF36" s="115">
        <v>50</v>
      </c>
      <c r="CG36" s="116">
        <v>1.3131315707998694</v>
      </c>
      <c r="CH36" s="116">
        <v>1.480111423166828</v>
      </c>
      <c r="CI36" s="117">
        <v>1.3070476141473932</v>
      </c>
      <c r="CL36" s="143">
        <f t="shared" si="9"/>
        <v>1830</v>
      </c>
      <c r="CM36" s="78">
        <f>G36</f>
        <v>0.81190985441207886</v>
      </c>
      <c r="CN36" s="63"/>
      <c r="CO36" s="103"/>
      <c r="CQ36" s="1">
        <v>1830</v>
      </c>
      <c r="CR36" s="164"/>
      <c r="CU36" s="187">
        <v>1930</v>
      </c>
      <c r="CV36" s="186">
        <v>0.91155219078063965</v>
      </c>
      <c r="CW36" s="188">
        <f>G136</f>
        <v>0.80225580930709839</v>
      </c>
      <c r="CX36" s="188">
        <v>0.42550721764564514</v>
      </c>
      <c r="CY36" s="189">
        <v>0.29594900543202618</v>
      </c>
      <c r="CZ36" s="186">
        <v>0.60108126699924469</v>
      </c>
      <c r="DA36" s="188">
        <f>H136</f>
        <v>0.49606510996818542</v>
      </c>
      <c r="DB36" s="188">
        <v>0.17170886695384979</v>
      </c>
      <c r="DC36" s="189">
        <v>7.200039259053298E-2</v>
      </c>
    </row>
    <row r="37" spans="1:107" ht="15">
      <c r="A37" s="143">
        <f t="shared" si="10"/>
        <v>1831</v>
      </c>
      <c r="B37" s="154"/>
      <c r="C37" s="139"/>
      <c r="D37" s="157"/>
      <c r="E37" s="149"/>
      <c r="F37" s="77"/>
      <c r="G37" s="77"/>
      <c r="H37" s="78"/>
      <c r="I37" s="78"/>
      <c r="J37" s="78"/>
      <c r="K37" s="78"/>
      <c r="L37" s="79"/>
      <c r="M37" s="64">
        <f t="shared" si="11"/>
        <v>1831</v>
      </c>
      <c r="N37" s="62"/>
      <c r="O37" s="62"/>
      <c r="P37" s="62"/>
      <c r="Q37" s="62"/>
      <c r="R37" s="62"/>
      <c r="S37" s="62"/>
      <c r="T37" s="62"/>
      <c r="U37" s="87"/>
      <c r="V37" s="102"/>
      <c r="W37" s="63"/>
      <c r="X37" s="63"/>
      <c r="Y37" s="63"/>
      <c r="Z37" s="103"/>
      <c r="AA37" s="113"/>
      <c r="AB37" s="113"/>
      <c r="AC37" s="90"/>
      <c r="AD37" s="91"/>
      <c r="AE37" s="91"/>
      <c r="AF37" s="91"/>
      <c r="AG37" s="91"/>
      <c r="AH37" s="91"/>
      <c r="AI37" s="91"/>
      <c r="AJ37" s="91"/>
      <c r="AK37" s="92"/>
      <c r="AL37" s="90"/>
      <c r="AM37" s="91"/>
      <c r="AN37" s="91"/>
      <c r="AO37" s="91"/>
      <c r="AP37" s="91"/>
      <c r="AQ37" s="91"/>
      <c r="AR37" s="91"/>
      <c r="AS37" s="92"/>
      <c r="BN37" s="90"/>
      <c r="BO37" s="91"/>
      <c r="BP37" s="91"/>
      <c r="BQ37" s="91"/>
      <c r="BR37" s="91"/>
      <c r="BS37" s="92"/>
      <c r="BT37" s="64">
        <f t="shared" si="12"/>
        <v>1831</v>
      </c>
      <c r="BU37" s="77"/>
      <c r="BV37" s="77"/>
      <c r="BW37" s="77"/>
      <c r="BX37" s="78"/>
      <c r="BY37" s="78"/>
      <c r="BZ37" s="78"/>
      <c r="CA37" s="78"/>
      <c r="CB37" s="79"/>
      <c r="CC37" s="91"/>
      <c r="CD37" s="91"/>
      <c r="CE37" s="91"/>
      <c r="CF37" s="115">
        <v>51</v>
      </c>
      <c r="CG37" s="116">
        <v>1.3419998450686113</v>
      </c>
      <c r="CH37" s="116">
        <v>1.5366371495613038</v>
      </c>
      <c r="CI37" s="117">
        <v>1.3572050035553584</v>
      </c>
      <c r="CL37" s="143">
        <f t="shared" si="9"/>
        <v>1831</v>
      </c>
      <c r="CM37" s="78"/>
      <c r="CN37" s="63"/>
      <c r="CO37" s="103"/>
      <c r="CQ37" s="1">
        <v>1831</v>
      </c>
      <c r="CR37" s="164"/>
      <c r="CU37" s="187">
        <v>1931</v>
      </c>
      <c r="CV37" s="186">
        <v>0.89508092403411865</v>
      </c>
      <c r="CW37" s="188">
        <f>G137</f>
        <v>0.78757297992706299</v>
      </c>
      <c r="CX37" s="188">
        <v>0.42376130819320679</v>
      </c>
      <c r="CY37" s="189">
        <v>0.3002317889471412</v>
      </c>
      <c r="CZ37" s="186">
        <v>0.56294269859790802</v>
      </c>
      <c r="DA37" s="188">
        <f>H137</f>
        <v>0.46331968903541565</v>
      </c>
      <c r="DB37" s="188">
        <v>0.16395385563373566</v>
      </c>
      <c r="DC37" s="189">
        <v>7.110750798643746E-2</v>
      </c>
    </row>
    <row r="38" spans="1:107" ht="15">
      <c r="A38" s="143">
        <f t="shared" si="10"/>
        <v>1832</v>
      </c>
      <c r="B38" s="61"/>
      <c r="C38" s="136"/>
      <c r="D38" s="157"/>
      <c r="E38" s="149"/>
      <c r="F38" s="77"/>
      <c r="G38" s="77"/>
      <c r="H38" s="78"/>
      <c r="I38" s="78"/>
      <c r="J38" s="78"/>
      <c r="K38" s="78"/>
      <c r="L38" s="79"/>
      <c r="M38" s="64">
        <f t="shared" si="11"/>
        <v>1832</v>
      </c>
      <c r="N38" s="62"/>
      <c r="O38" s="62"/>
      <c r="P38" s="62"/>
      <c r="Q38" s="62"/>
      <c r="R38" s="62"/>
      <c r="S38" s="62"/>
      <c r="T38" s="62"/>
      <c r="U38" s="87"/>
      <c r="V38" s="102"/>
      <c r="W38" s="63"/>
      <c r="X38" s="63"/>
      <c r="Y38" s="63"/>
      <c r="Z38" s="103"/>
      <c r="AA38" s="113"/>
      <c r="AB38" s="113"/>
      <c r="AC38" s="90"/>
      <c r="AD38" s="91"/>
      <c r="AE38" s="91"/>
      <c r="AF38" s="91"/>
      <c r="AG38" s="91"/>
      <c r="AH38" s="91"/>
      <c r="AI38" s="91"/>
      <c r="AJ38" s="91"/>
      <c r="AK38" s="92"/>
      <c r="AL38" s="90"/>
      <c r="AM38" s="91"/>
      <c r="AN38" s="91"/>
      <c r="AO38" s="91"/>
      <c r="AP38" s="91"/>
      <c r="AQ38" s="91"/>
      <c r="AR38" s="91"/>
      <c r="AS38" s="92"/>
      <c r="BN38" s="90"/>
      <c r="BO38" s="91"/>
      <c r="BP38" s="91"/>
      <c r="BQ38" s="91"/>
      <c r="BR38" s="91"/>
      <c r="BS38" s="92"/>
      <c r="BT38" s="64">
        <f t="shared" si="12"/>
        <v>1832</v>
      </c>
      <c r="BU38" s="77"/>
      <c r="BV38" s="77"/>
      <c r="BW38" s="77"/>
      <c r="BX38" s="78"/>
      <c r="BY38" s="78"/>
      <c r="BZ38" s="78"/>
      <c r="CA38" s="78"/>
      <c r="CB38" s="79"/>
      <c r="CC38" s="91"/>
      <c r="CD38" s="91"/>
      <c r="CE38" s="91"/>
      <c r="CF38" s="115">
        <v>52</v>
      </c>
      <c r="CG38" s="116">
        <v>1.3736519534736815</v>
      </c>
      <c r="CH38" s="116">
        <v>1.5851320621555645</v>
      </c>
      <c r="CI38" s="117">
        <v>1.4101033659265869</v>
      </c>
      <c r="CL38" s="143">
        <f t="shared" si="9"/>
        <v>1832</v>
      </c>
      <c r="CM38" s="78"/>
      <c r="CN38" s="63"/>
      <c r="CO38" s="103"/>
      <c r="CQ38" s="1">
        <v>1832</v>
      </c>
      <c r="CR38" s="164"/>
      <c r="CU38" s="187">
        <v>1932</v>
      </c>
      <c r="CV38" s="186">
        <v>0.88721221685409546</v>
      </c>
      <c r="CW38" s="188">
        <f>G138</f>
        <v>0.7796553373336792</v>
      </c>
      <c r="CX38" s="188">
        <v>0.44658151268959045</v>
      </c>
      <c r="CY38" s="189">
        <v>0.31080524833875406</v>
      </c>
      <c r="CZ38" s="186">
        <v>0.54715849459171295</v>
      </c>
      <c r="DA38" s="188">
        <f>H138</f>
        <v>0.44795596599578857</v>
      </c>
      <c r="DB38" s="188">
        <v>0.16818267107009888</v>
      </c>
      <c r="DC38" s="189">
        <v>7.1980276921659495E-2</v>
      </c>
    </row>
    <row r="39" spans="1:107" ht="15">
      <c r="A39" s="143">
        <f t="shared" si="10"/>
        <v>1833</v>
      </c>
      <c r="B39" s="61"/>
      <c r="C39" s="136"/>
      <c r="D39" s="157"/>
      <c r="E39" s="149"/>
      <c r="F39" s="77"/>
      <c r="G39" s="77"/>
      <c r="H39" s="78"/>
      <c r="I39" s="78"/>
      <c r="J39" s="78"/>
      <c r="K39" s="78"/>
      <c r="L39" s="79"/>
      <c r="M39" s="64">
        <f t="shared" si="11"/>
        <v>1833</v>
      </c>
      <c r="N39" s="62"/>
      <c r="O39" s="62"/>
      <c r="P39" s="62"/>
      <c r="Q39" s="62"/>
      <c r="R39" s="62"/>
      <c r="S39" s="62"/>
      <c r="T39" s="62"/>
      <c r="U39" s="87"/>
      <c r="V39" s="102"/>
      <c r="W39" s="63"/>
      <c r="X39" s="63"/>
      <c r="Y39" s="63"/>
      <c r="Z39" s="103"/>
      <c r="AA39" s="113"/>
      <c r="AB39" s="113"/>
      <c r="AC39" s="90"/>
      <c r="AD39" s="91"/>
      <c r="AE39" s="91"/>
      <c r="AF39" s="91"/>
      <c r="AG39" s="91"/>
      <c r="AH39" s="91"/>
      <c r="AI39" s="91"/>
      <c r="AJ39" s="91"/>
      <c r="AK39" s="92"/>
      <c r="AL39" s="90"/>
      <c r="AM39" s="91"/>
      <c r="AN39" s="91"/>
      <c r="AO39" s="91"/>
      <c r="AP39" s="91"/>
      <c r="AQ39" s="91"/>
      <c r="AR39" s="91"/>
      <c r="AS39" s="92"/>
      <c r="BN39" s="90"/>
      <c r="BO39" s="91"/>
      <c r="BP39" s="91"/>
      <c r="BQ39" s="91"/>
      <c r="BR39" s="91"/>
      <c r="BS39" s="92"/>
      <c r="BT39" s="64">
        <f t="shared" si="12"/>
        <v>1833</v>
      </c>
      <c r="BU39" s="77"/>
      <c r="BV39" s="77"/>
      <c r="BW39" s="77"/>
      <c r="BX39" s="78"/>
      <c r="BY39" s="78"/>
      <c r="BZ39" s="78"/>
      <c r="CA39" s="78"/>
      <c r="CB39" s="79"/>
      <c r="CC39" s="91"/>
      <c r="CD39" s="91"/>
      <c r="CE39" s="91"/>
      <c r="CF39" s="115">
        <v>53</v>
      </c>
      <c r="CG39" s="116">
        <v>1.4051107342379232</v>
      </c>
      <c r="CH39" s="116">
        <v>1.6220482301331245</v>
      </c>
      <c r="CI39" s="117">
        <v>1.4575302950929532</v>
      </c>
      <c r="CL39" s="143">
        <f t="shared" si="9"/>
        <v>1833</v>
      </c>
      <c r="CM39" s="78"/>
      <c r="CN39" s="63"/>
      <c r="CO39" s="103"/>
      <c r="CQ39" s="1">
        <v>1833</v>
      </c>
      <c r="CR39" s="164"/>
      <c r="CU39" s="187">
        <v>1933</v>
      </c>
      <c r="CV39" s="186">
        <v>0.88843011856079102</v>
      </c>
      <c r="CW39" s="188">
        <f>G139</f>
        <v>0.78115522861480713</v>
      </c>
      <c r="CX39" s="188">
        <v>0.46524423360824585</v>
      </c>
      <c r="CY39" s="189">
        <v>0.30238717617464361</v>
      </c>
      <c r="CZ39" s="186">
        <v>0.54568757116794586</v>
      </c>
      <c r="DA39" s="188">
        <f>H139</f>
        <v>0.44593453407287598</v>
      </c>
      <c r="DB39" s="188">
        <v>0.17587879300117493</v>
      </c>
      <c r="DC39" s="189">
        <v>6.9081964854704012E-2</v>
      </c>
    </row>
    <row r="40" spans="1:107" ht="15">
      <c r="A40" s="143">
        <f t="shared" si="10"/>
        <v>1834</v>
      </c>
      <c r="B40" s="61"/>
      <c r="C40" s="136"/>
      <c r="D40" s="157"/>
      <c r="E40" s="148"/>
      <c r="F40" s="74"/>
      <c r="G40" s="74"/>
      <c r="H40" s="78"/>
      <c r="I40" s="78"/>
      <c r="J40" s="78"/>
      <c r="K40" s="78"/>
      <c r="L40" s="79"/>
      <c r="M40" s="64">
        <f t="shared" si="11"/>
        <v>1834</v>
      </c>
      <c r="N40" s="62"/>
      <c r="O40" s="62"/>
      <c r="P40" s="62"/>
      <c r="Q40" s="62"/>
      <c r="R40" s="62"/>
      <c r="S40" s="62"/>
      <c r="T40" s="62"/>
      <c r="U40" s="87"/>
      <c r="V40" s="102"/>
      <c r="W40" s="63"/>
      <c r="X40" s="63"/>
      <c r="Y40" s="63"/>
      <c r="Z40" s="103"/>
      <c r="AA40" s="113"/>
      <c r="AB40" s="113"/>
      <c r="AC40" s="90"/>
      <c r="AD40" s="91"/>
      <c r="AE40" s="91"/>
      <c r="AF40" s="91"/>
      <c r="AG40" s="91"/>
      <c r="AH40" s="91"/>
      <c r="AI40" s="91"/>
      <c r="AJ40" s="91"/>
      <c r="AK40" s="92"/>
      <c r="AL40" s="90"/>
      <c r="AM40" s="91"/>
      <c r="AN40" s="91"/>
      <c r="AO40" s="91"/>
      <c r="AP40" s="91"/>
      <c r="AQ40" s="91"/>
      <c r="AR40" s="91"/>
      <c r="AS40" s="92"/>
      <c r="BN40" s="90"/>
      <c r="BO40" s="91"/>
      <c r="BP40" s="91"/>
      <c r="BQ40" s="91"/>
      <c r="BR40" s="91"/>
      <c r="BS40" s="92"/>
      <c r="BT40" s="64">
        <f t="shared" si="12"/>
        <v>1834</v>
      </c>
      <c r="BU40" s="74"/>
      <c r="BV40" s="74"/>
      <c r="BW40" s="74"/>
      <c r="BX40" s="78"/>
      <c r="BY40" s="78"/>
      <c r="BZ40" s="78"/>
      <c r="CA40" s="78"/>
      <c r="CB40" s="79"/>
      <c r="CC40" s="91"/>
      <c r="CD40" s="91"/>
      <c r="CE40" s="91"/>
      <c r="CF40" s="115">
        <v>54</v>
      </c>
      <c r="CG40" s="116">
        <v>1.438023817601217</v>
      </c>
      <c r="CH40" s="116">
        <v>1.6378353680301538</v>
      </c>
      <c r="CI40" s="117">
        <v>1.4950696726437969</v>
      </c>
      <c r="CL40" s="143">
        <f t="shared" si="9"/>
        <v>1834</v>
      </c>
      <c r="CM40" s="78"/>
      <c r="CN40" s="63"/>
      <c r="CO40" s="103"/>
      <c r="CQ40" s="1">
        <v>1834</v>
      </c>
      <c r="CR40" s="164"/>
      <c r="CU40" s="187">
        <v>1934</v>
      </c>
      <c r="CV40" s="186"/>
      <c r="CW40" s="188"/>
      <c r="CX40" s="188">
        <v>0.47122213244438171</v>
      </c>
      <c r="CY40" s="189">
        <v>0.29648611951792764</v>
      </c>
      <c r="CZ40" s="186"/>
      <c r="DA40" s="188"/>
      <c r="DB40" s="188">
        <v>0.17574837803840637</v>
      </c>
      <c r="DC40" s="189">
        <v>6.7967872806595414E-2</v>
      </c>
    </row>
    <row r="41" spans="1:107" ht="15">
      <c r="A41" s="143">
        <f t="shared" si="10"/>
        <v>1835</v>
      </c>
      <c r="B41" s="61"/>
      <c r="C41" s="136"/>
      <c r="D41" s="157"/>
      <c r="E41" s="148"/>
      <c r="F41" s="74"/>
      <c r="G41" s="74"/>
      <c r="H41" s="78"/>
      <c r="I41" s="78"/>
      <c r="J41" s="78"/>
      <c r="K41" s="78"/>
      <c r="L41" s="79"/>
      <c r="M41" s="64">
        <f t="shared" si="11"/>
        <v>1835</v>
      </c>
      <c r="N41" s="62"/>
      <c r="O41" s="62"/>
      <c r="P41" s="62"/>
      <c r="Q41" s="62"/>
      <c r="R41" s="62"/>
      <c r="S41" s="62"/>
      <c r="T41" s="62"/>
      <c r="U41" s="87"/>
      <c r="V41" s="102"/>
      <c r="W41" s="63"/>
      <c r="X41" s="63"/>
      <c r="Y41" s="63"/>
      <c r="Z41" s="103"/>
      <c r="AA41" s="113"/>
      <c r="AB41" s="113"/>
      <c r="AC41" s="90"/>
      <c r="AD41" s="91"/>
      <c r="AE41" s="91"/>
      <c r="AF41" s="91"/>
      <c r="AG41" s="91"/>
      <c r="AH41" s="91"/>
      <c r="AI41" s="91"/>
      <c r="AJ41" s="91"/>
      <c r="AK41" s="92"/>
      <c r="AL41" s="90"/>
      <c r="AM41" s="91"/>
      <c r="AN41" s="91"/>
      <c r="AO41" s="91"/>
      <c r="AP41" s="91"/>
      <c r="AQ41" s="91"/>
      <c r="AR41" s="91"/>
      <c r="AS41" s="92"/>
      <c r="BN41" s="90"/>
      <c r="BO41" s="91"/>
      <c r="BP41" s="91"/>
      <c r="BQ41" s="91"/>
      <c r="BR41" s="91"/>
      <c r="BS41" s="92"/>
      <c r="BT41" s="64">
        <f t="shared" si="12"/>
        <v>1835</v>
      </c>
      <c r="BU41" s="74"/>
      <c r="BV41" s="74"/>
      <c r="BW41" s="74"/>
      <c r="BX41" s="78"/>
      <c r="BY41" s="78"/>
      <c r="BZ41" s="78"/>
      <c r="CA41" s="78"/>
      <c r="CB41" s="79"/>
      <c r="CC41" s="91"/>
      <c r="CD41" s="91"/>
      <c r="CE41" s="91"/>
      <c r="CF41" s="115">
        <v>55</v>
      </c>
      <c r="CG41" s="116">
        <v>1.4689182565763594</v>
      </c>
      <c r="CH41" s="116">
        <v>1.6363383284216497</v>
      </c>
      <c r="CI41" s="117">
        <v>1.5244348358790456</v>
      </c>
      <c r="CL41" s="143">
        <f t="shared" si="9"/>
        <v>1835</v>
      </c>
      <c r="CM41" s="78"/>
      <c r="CN41" s="63"/>
      <c r="CO41" s="103"/>
      <c r="CQ41" s="1">
        <v>1835</v>
      </c>
      <c r="CR41" s="164"/>
      <c r="CU41" s="187">
        <v>1935</v>
      </c>
      <c r="CV41" s="186">
        <v>0.88780319690704346</v>
      </c>
      <c r="CW41" s="188">
        <f t="shared" ref="CW41:CW66" si="13">G141</f>
        <v>0.77223926782608032</v>
      </c>
      <c r="CX41" s="188">
        <v>0.48119780421257019</v>
      </c>
      <c r="CY41" s="189">
        <v>0.29407473349023033</v>
      </c>
      <c r="CZ41" s="186">
        <v>0.55893571674823761</v>
      </c>
      <c r="DA41" s="188">
        <f t="shared" ref="DA41:DA66" si="14">H141</f>
        <v>0.43745332956314087</v>
      </c>
      <c r="DB41" s="188">
        <v>0.18303680419921875</v>
      </c>
      <c r="DC41" s="189">
        <v>6.7949064826571773E-2</v>
      </c>
    </row>
    <row r="42" spans="1:107" ht="15">
      <c r="A42" s="143">
        <f t="shared" si="10"/>
        <v>1836</v>
      </c>
      <c r="B42" s="61"/>
      <c r="C42" s="136"/>
      <c r="D42" s="157"/>
      <c r="E42" s="148"/>
      <c r="F42" s="74"/>
      <c r="G42" s="74"/>
      <c r="H42" s="78"/>
      <c r="I42" s="78"/>
      <c r="J42" s="78"/>
      <c r="K42" s="78"/>
      <c r="L42" s="79"/>
      <c r="M42" s="64">
        <f t="shared" si="11"/>
        <v>1836</v>
      </c>
      <c r="N42" s="62"/>
      <c r="O42" s="62"/>
      <c r="P42" s="62"/>
      <c r="Q42" s="62"/>
      <c r="R42" s="62"/>
      <c r="S42" s="62"/>
      <c r="T42" s="62"/>
      <c r="U42" s="87"/>
      <c r="V42" s="102"/>
      <c r="W42" s="63"/>
      <c r="X42" s="63"/>
      <c r="Y42" s="63"/>
      <c r="Z42" s="103"/>
      <c r="AA42" s="113"/>
      <c r="AB42" s="113"/>
      <c r="AC42" s="90"/>
      <c r="AD42" s="91"/>
      <c r="AE42" s="91"/>
      <c r="AF42" s="91"/>
      <c r="AG42" s="91"/>
      <c r="AH42" s="91"/>
      <c r="AI42" s="91"/>
      <c r="AJ42" s="91"/>
      <c r="AK42" s="92"/>
      <c r="AL42" s="90"/>
      <c r="AM42" s="91"/>
      <c r="AN42" s="91"/>
      <c r="AO42" s="91"/>
      <c r="AP42" s="91"/>
      <c r="AQ42" s="91"/>
      <c r="AR42" s="91"/>
      <c r="AS42" s="92"/>
      <c r="BN42" s="90"/>
      <c r="BO42" s="91"/>
      <c r="BP42" s="91"/>
      <c r="BQ42" s="91"/>
      <c r="BR42" s="91"/>
      <c r="BS42" s="92"/>
      <c r="BT42" s="64">
        <f t="shared" si="12"/>
        <v>1836</v>
      </c>
      <c r="BU42" s="74"/>
      <c r="BV42" s="74"/>
      <c r="BW42" s="74"/>
      <c r="BX42" s="78"/>
      <c r="BY42" s="78"/>
      <c r="BZ42" s="78"/>
      <c r="CA42" s="78"/>
      <c r="CB42" s="79"/>
      <c r="CC42" s="91"/>
      <c r="CD42" s="91"/>
      <c r="CE42" s="91"/>
      <c r="CF42" s="115">
        <v>56</v>
      </c>
      <c r="CG42" s="116">
        <v>1.4920614281721938</v>
      </c>
      <c r="CH42" s="116">
        <v>1.6298312620327495</v>
      </c>
      <c r="CI42" s="117">
        <v>1.5472861955610531</v>
      </c>
      <c r="CL42" s="143">
        <f t="shared" si="9"/>
        <v>1836</v>
      </c>
      <c r="CM42" s="78"/>
      <c r="CN42" s="63"/>
      <c r="CO42" s="103"/>
      <c r="CQ42" s="1">
        <v>1836</v>
      </c>
      <c r="CR42" s="164"/>
      <c r="CU42" s="187">
        <v>1936</v>
      </c>
      <c r="CV42" s="186">
        <v>0.88369673490524292</v>
      </c>
      <c r="CW42" s="188">
        <f t="shared" si="13"/>
        <v>0.76686733961105347</v>
      </c>
      <c r="CX42" s="188">
        <v>0.45411935448646545</v>
      </c>
      <c r="CY42" s="189">
        <v>0.26676032348339496</v>
      </c>
      <c r="CZ42" s="186">
        <v>0.55642668902873993</v>
      </c>
      <c r="DA42" s="188">
        <f t="shared" si="14"/>
        <v>0.43266689777374268</v>
      </c>
      <c r="DB42" s="188">
        <v>0.17214037477970123</v>
      </c>
      <c r="DC42" s="189">
        <v>6.1855075375643269E-2</v>
      </c>
    </row>
    <row r="43" spans="1:107" ht="15">
      <c r="A43" s="143">
        <f t="shared" si="10"/>
        <v>1837</v>
      </c>
      <c r="B43" s="61"/>
      <c r="C43" s="136"/>
      <c r="D43" s="157"/>
      <c r="E43" s="147"/>
      <c r="F43" s="67"/>
      <c r="G43" s="67"/>
      <c r="H43" s="67"/>
      <c r="I43" s="67"/>
      <c r="J43" s="67"/>
      <c r="K43" s="67"/>
      <c r="L43" s="73"/>
      <c r="M43" s="64">
        <f t="shared" si="11"/>
        <v>1837</v>
      </c>
      <c r="N43" s="62"/>
      <c r="O43" s="62"/>
      <c r="P43" s="62"/>
      <c r="Q43" s="62"/>
      <c r="R43" s="62"/>
      <c r="S43" s="62"/>
      <c r="T43" s="62"/>
      <c r="U43" s="87"/>
      <c r="V43" s="102"/>
      <c r="W43" s="63"/>
      <c r="X43" s="63"/>
      <c r="Y43" s="63"/>
      <c r="Z43" s="103"/>
      <c r="AA43" s="113"/>
      <c r="AB43" s="113"/>
      <c r="AC43" s="90"/>
      <c r="AD43" s="91"/>
      <c r="AE43" s="91"/>
      <c r="AF43" s="91"/>
      <c r="AG43" s="91"/>
      <c r="AH43" s="91"/>
      <c r="AI43" s="91"/>
      <c r="AJ43" s="91"/>
      <c r="AK43" s="92"/>
      <c r="AL43" s="90"/>
      <c r="AM43" s="91"/>
      <c r="AN43" s="91"/>
      <c r="AO43" s="91"/>
      <c r="AP43" s="91"/>
      <c r="AQ43" s="91"/>
      <c r="AR43" s="91"/>
      <c r="AS43" s="92"/>
      <c r="BN43" s="90"/>
      <c r="BO43" s="91"/>
      <c r="BP43" s="91"/>
      <c r="BQ43" s="91"/>
      <c r="BR43" s="91"/>
      <c r="BS43" s="92"/>
      <c r="BT43" s="64">
        <f t="shared" si="12"/>
        <v>1837</v>
      </c>
      <c r="BU43" s="67"/>
      <c r="BV43" s="67"/>
      <c r="BW43" s="67"/>
      <c r="BX43" s="67"/>
      <c r="BY43" s="67"/>
      <c r="BZ43" s="67"/>
      <c r="CA43" s="67"/>
      <c r="CB43" s="73"/>
      <c r="CC43" s="91"/>
      <c r="CD43" s="91"/>
      <c r="CE43" s="91"/>
      <c r="CF43" s="115">
        <v>57</v>
      </c>
      <c r="CG43" s="116">
        <v>1.5061580127997625</v>
      </c>
      <c r="CH43" s="116">
        <v>1.6151571383509806</v>
      </c>
      <c r="CI43" s="117">
        <v>1.5721749660089115</v>
      </c>
      <c r="CL43" s="143">
        <f t="shared" si="9"/>
        <v>1837</v>
      </c>
      <c r="CM43" s="78"/>
      <c r="CN43" s="63"/>
      <c r="CO43" s="103"/>
      <c r="CQ43" s="1">
        <v>1837</v>
      </c>
      <c r="CR43" s="164">
        <v>0.69</v>
      </c>
      <c r="CU43" s="187">
        <v>1937</v>
      </c>
      <c r="CV43" s="186">
        <v>0.87138384580612183</v>
      </c>
      <c r="CW43" s="188">
        <f t="shared" si="13"/>
        <v>0.7638126015663147</v>
      </c>
      <c r="CX43" s="188">
        <v>0.44711494445800781</v>
      </c>
      <c r="CY43" s="189">
        <v>0.26166360848019027</v>
      </c>
      <c r="CZ43" s="186">
        <v>0.52540270984172821</v>
      </c>
      <c r="DA43" s="188">
        <f t="shared" si="14"/>
        <v>0.42636778950691223</v>
      </c>
      <c r="DB43" s="188">
        <v>0.17338961362838745</v>
      </c>
      <c r="DC43" s="189">
        <v>6.0061321604120518E-2</v>
      </c>
    </row>
    <row r="44" spans="1:107" ht="15">
      <c r="A44" s="145">
        <f t="shared" si="10"/>
        <v>1838</v>
      </c>
      <c r="B44" s="61"/>
      <c r="C44" s="136"/>
      <c r="D44" s="157"/>
      <c r="E44" s="149"/>
      <c r="F44" s="77"/>
      <c r="G44" s="77"/>
      <c r="H44" s="78"/>
      <c r="I44" s="78"/>
      <c r="J44" s="78"/>
      <c r="K44" s="78"/>
      <c r="L44" s="79"/>
      <c r="M44" s="66">
        <f t="shared" si="11"/>
        <v>1838</v>
      </c>
      <c r="N44" s="62"/>
      <c r="O44" s="62"/>
      <c r="P44" s="62"/>
      <c r="Q44" s="62"/>
      <c r="R44" s="62"/>
      <c r="S44" s="62"/>
      <c r="T44" s="62"/>
      <c r="U44" s="87"/>
      <c r="V44" s="102"/>
      <c r="W44" s="63"/>
      <c r="X44" s="63"/>
      <c r="Y44" s="63"/>
      <c r="Z44" s="103"/>
      <c r="AA44" s="113"/>
      <c r="AB44" s="113"/>
      <c r="AC44" s="90"/>
      <c r="AD44" s="91"/>
      <c r="AE44" s="91"/>
      <c r="AF44" s="91"/>
      <c r="AG44" s="91"/>
      <c r="AH44" s="91"/>
      <c r="AI44" s="91"/>
      <c r="AJ44" s="91"/>
      <c r="AK44" s="92"/>
      <c r="AL44" s="90"/>
      <c r="AM44" s="91"/>
      <c r="AN44" s="91"/>
      <c r="AO44" s="91"/>
      <c r="AP44" s="91"/>
      <c r="AQ44" s="91"/>
      <c r="AR44" s="91"/>
      <c r="AS44" s="92"/>
      <c r="BN44" s="90"/>
      <c r="BO44" s="91"/>
      <c r="BP44" s="91"/>
      <c r="BQ44" s="91"/>
      <c r="BR44" s="91"/>
      <c r="BS44" s="92"/>
      <c r="BT44" s="66">
        <f t="shared" si="12"/>
        <v>1838</v>
      </c>
      <c r="BU44" s="77"/>
      <c r="BV44" s="77"/>
      <c r="BW44" s="77"/>
      <c r="BX44" s="78"/>
      <c r="BY44" s="78"/>
      <c r="BZ44" s="78"/>
      <c r="CA44" s="78"/>
      <c r="CB44" s="79"/>
      <c r="CC44" s="91"/>
      <c r="CD44" s="91"/>
      <c r="CE44" s="91"/>
      <c r="CF44" s="115">
        <v>58</v>
      </c>
      <c r="CG44" s="116">
        <v>1.5099823629991558</v>
      </c>
      <c r="CH44" s="116">
        <v>1.5924011608151063</v>
      </c>
      <c r="CI44" s="117">
        <v>1.6072874697712236</v>
      </c>
      <c r="CL44" s="145">
        <f t="shared" si="9"/>
        <v>1838</v>
      </c>
      <c r="CM44" s="78"/>
      <c r="CN44" s="63"/>
      <c r="CO44" s="103"/>
      <c r="CQ44" s="1">
        <v>1838</v>
      </c>
      <c r="CR44" s="164"/>
      <c r="CU44" s="187">
        <v>1938</v>
      </c>
      <c r="CV44" s="186">
        <v>0.86386746168136597</v>
      </c>
      <c r="CW44" s="188">
        <f t="shared" si="13"/>
        <v>0.74733394384384155</v>
      </c>
      <c r="CX44" s="188">
        <v>0.43497297167778015</v>
      </c>
      <c r="CY44" s="189">
        <v>0.27072001697818576</v>
      </c>
      <c r="CZ44" s="186">
        <v>0.51990760862827301</v>
      </c>
      <c r="DA44" s="188">
        <f t="shared" si="14"/>
        <v>0.39694234728813171</v>
      </c>
      <c r="DB44" s="188">
        <v>0.1644086092710495</v>
      </c>
      <c r="DC44" s="189">
        <v>6.1131656468491329E-2</v>
      </c>
    </row>
    <row r="45" spans="1:107" ht="15">
      <c r="A45" s="143">
        <f t="shared" si="10"/>
        <v>1839</v>
      </c>
      <c r="B45" s="61"/>
      <c r="C45" s="136"/>
      <c r="D45" s="157"/>
      <c r="E45" s="149"/>
      <c r="F45" s="77"/>
      <c r="G45" s="77"/>
      <c r="H45" s="78"/>
      <c r="I45" s="78"/>
      <c r="J45" s="78"/>
      <c r="K45" s="78"/>
      <c r="L45" s="79"/>
      <c r="M45" s="64">
        <f t="shared" si="11"/>
        <v>1839</v>
      </c>
      <c r="N45" s="62"/>
      <c r="O45" s="62"/>
      <c r="P45" s="62"/>
      <c r="Q45" s="62"/>
      <c r="R45" s="62"/>
      <c r="S45" s="62"/>
      <c r="T45" s="62"/>
      <c r="U45" s="87"/>
      <c r="V45" s="102"/>
      <c r="W45" s="63"/>
      <c r="X45" s="63"/>
      <c r="Y45" s="63"/>
      <c r="Z45" s="103"/>
      <c r="AA45" s="113"/>
      <c r="AB45" s="113"/>
      <c r="AC45" s="90"/>
      <c r="AD45" s="91"/>
      <c r="AE45" s="91"/>
      <c r="AF45" s="91"/>
      <c r="AG45" s="91"/>
      <c r="AH45" s="91"/>
      <c r="AI45" s="91"/>
      <c r="AJ45" s="91"/>
      <c r="AK45" s="92"/>
      <c r="AL45" s="90"/>
      <c r="AM45" s="91"/>
      <c r="AN45" s="91"/>
      <c r="AO45" s="91"/>
      <c r="AP45" s="91"/>
      <c r="AQ45" s="91"/>
      <c r="AR45" s="91"/>
      <c r="AS45" s="92"/>
      <c r="BN45" s="90"/>
      <c r="BO45" s="91"/>
      <c r="BP45" s="91"/>
      <c r="BQ45" s="91"/>
      <c r="BR45" s="91"/>
      <c r="BS45" s="92"/>
      <c r="BT45" s="64">
        <f t="shared" si="12"/>
        <v>1839</v>
      </c>
      <c r="BU45" s="77"/>
      <c r="BV45" s="77"/>
      <c r="BW45" s="77"/>
      <c r="BX45" s="78"/>
      <c r="BY45" s="78"/>
      <c r="BZ45" s="78"/>
      <c r="CA45" s="78"/>
      <c r="CB45" s="79"/>
      <c r="CC45" s="91"/>
      <c r="CD45" s="91"/>
      <c r="CE45" s="91"/>
      <c r="CF45" s="115">
        <v>59</v>
      </c>
      <c r="CG45" s="116">
        <v>1.5034592991738926</v>
      </c>
      <c r="CH45" s="116">
        <v>1.5642559730194057</v>
      </c>
      <c r="CI45" s="117">
        <v>1.6332414562461199</v>
      </c>
      <c r="CL45" s="143">
        <f t="shared" si="9"/>
        <v>1839</v>
      </c>
      <c r="CM45" s="78"/>
      <c r="CN45" s="63"/>
      <c r="CO45" s="103"/>
      <c r="CQ45" s="1">
        <v>1839</v>
      </c>
      <c r="CR45" s="164"/>
      <c r="CU45" s="187">
        <v>1939</v>
      </c>
      <c r="CV45" s="186">
        <v>0.8738257884979248</v>
      </c>
      <c r="CW45" s="188">
        <f t="shared" si="13"/>
        <v>0.75572776794433594</v>
      </c>
      <c r="CX45" s="188">
        <v>0.40717637538909912</v>
      </c>
      <c r="CY45" s="189">
        <v>0.24421270206428827</v>
      </c>
      <c r="CZ45" s="186">
        <v>0.52635999023914337</v>
      </c>
      <c r="DA45" s="188">
        <f t="shared" si="14"/>
        <v>0.39993491768836975</v>
      </c>
      <c r="DB45" s="188">
        <v>0.16310408711433411</v>
      </c>
      <c r="DC45" s="189">
        <v>5.5146003514912098E-2</v>
      </c>
    </row>
    <row r="46" spans="1:107" ht="15">
      <c r="A46" s="143">
        <f t="shared" si="10"/>
        <v>1840</v>
      </c>
      <c r="B46" s="156">
        <v>510.07526732914931</v>
      </c>
      <c r="C46" s="140">
        <v>3721.7591582102791</v>
      </c>
      <c r="D46" s="157">
        <v>22261.545162652696</v>
      </c>
      <c r="E46" s="147">
        <v>2.2393145598471165E-2</v>
      </c>
      <c r="F46" s="67">
        <v>0.14435719698667526</v>
      </c>
      <c r="G46" s="67">
        <v>0.83324965834617615</v>
      </c>
      <c r="H46" s="67">
        <v>0.4848385751247406</v>
      </c>
      <c r="I46" s="67">
        <v>0.18001493811607361</v>
      </c>
      <c r="J46" s="67">
        <v>0.34841108322143555</v>
      </c>
      <c r="K46" s="67">
        <f>E46+F46</f>
        <v>0.16675034258514643</v>
      </c>
      <c r="L46" s="73">
        <f>H46-I46</f>
        <v>0.30482363700866699</v>
      </c>
      <c r="M46" s="64">
        <f t="shared" si="11"/>
        <v>1840</v>
      </c>
      <c r="N46" s="62">
        <f>E46*$C46/0.5/$B46</f>
        <v>0.3267827320804641</v>
      </c>
      <c r="O46" s="62">
        <f>F46*$C46/0.4/$B46</f>
        <v>2.6332521607641031</v>
      </c>
      <c r="P46" s="62">
        <f>G46*$C46/0.1/$B46</f>
        <v>60.797979154404004</v>
      </c>
      <c r="Q46" s="62">
        <f>H46*$C46/0.01/$B46</f>
        <v>353.76198824000625</v>
      </c>
      <c r="R46" s="62">
        <f>I46*$C46/0.001/$B46</f>
        <v>1313.4772208349862</v>
      </c>
      <c r="S46" s="62">
        <f>J46*$C46/0.09/$B46</f>
        <v>28.246422589337094</v>
      </c>
      <c r="T46" s="62">
        <f>K46*$C46/0.9/$B46</f>
        <v>1.3518802559398591</v>
      </c>
      <c r="U46" s="87">
        <f>C46/B46</f>
        <v>7.2964901389908885</v>
      </c>
      <c r="V46" s="102"/>
      <c r="W46" s="63"/>
      <c r="X46" s="63"/>
      <c r="Y46" s="63"/>
      <c r="Z46" s="103"/>
      <c r="AA46" s="113"/>
      <c r="AB46" s="113"/>
      <c r="AC46" s="90"/>
      <c r="AD46" s="91"/>
      <c r="AE46" s="91"/>
      <c r="AF46" s="91"/>
      <c r="AG46" s="91"/>
      <c r="AH46" s="91"/>
      <c r="AI46" s="91"/>
      <c r="AJ46" s="91"/>
      <c r="AK46" s="92"/>
      <c r="AL46" s="90"/>
      <c r="AM46" s="91"/>
      <c r="AN46" s="91"/>
      <c r="AO46" s="91"/>
      <c r="AP46" s="91"/>
      <c r="AQ46" s="91"/>
      <c r="AR46" s="91"/>
      <c r="AS46" s="92"/>
      <c r="BN46" s="90"/>
      <c r="BO46" s="91"/>
      <c r="BP46" s="91"/>
      <c r="BQ46" s="91"/>
      <c r="BR46" s="91"/>
      <c r="BS46" s="92"/>
      <c r="BT46" s="64">
        <f t="shared" si="12"/>
        <v>1840</v>
      </c>
      <c r="BU46" s="67"/>
      <c r="BV46" s="67"/>
      <c r="BW46" s="67"/>
      <c r="BX46" s="67"/>
      <c r="BY46" s="67"/>
      <c r="BZ46" s="67"/>
      <c r="CA46" s="67"/>
      <c r="CB46" s="73"/>
      <c r="CC46" s="91"/>
      <c r="CD46" s="91"/>
      <c r="CE46" s="91"/>
      <c r="CF46" s="115">
        <v>60</v>
      </c>
      <c r="CG46" s="116">
        <v>1.4901993041776362</v>
      </c>
      <c r="CH46" s="116">
        <v>1.5341086907507429</v>
      </c>
      <c r="CI46" s="117">
        <v>1.6473929038736488</v>
      </c>
      <c r="CL46" s="143">
        <f t="shared" si="9"/>
        <v>1840</v>
      </c>
      <c r="CM46" s="78">
        <f>G46</f>
        <v>0.83324965834617615</v>
      </c>
      <c r="CN46" s="63"/>
      <c r="CO46" s="103"/>
      <c r="CQ46" s="1">
        <v>1840</v>
      </c>
      <c r="CR46" s="164"/>
      <c r="CU46" s="187">
        <v>1940</v>
      </c>
      <c r="CV46" s="186">
        <v>0.83335626125335693</v>
      </c>
      <c r="CW46" s="188">
        <f t="shared" si="13"/>
        <v>0.72407990694046021</v>
      </c>
      <c r="CX46" s="188">
        <v>0.41744163632392883</v>
      </c>
      <c r="CY46" s="189">
        <v>0.25058674743897641</v>
      </c>
      <c r="CZ46" s="186">
        <v>0.45026533305644989</v>
      </c>
      <c r="DA46" s="188">
        <f t="shared" si="14"/>
        <v>0.34785136580467224</v>
      </c>
      <c r="DB46" s="188">
        <v>0.1669989675283432</v>
      </c>
      <c r="DC46" s="189">
        <v>5.6585335399230823E-2</v>
      </c>
    </row>
    <row r="47" spans="1:107" ht="15">
      <c r="A47" s="143">
        <f t="shared" si="10"/>
        <v>1841</v>
      </c>
      <c r="B47" s="156"/>
      <c r="C47" s="137"/>
      <c r="D47" s="157"/>
      <c r="E47" s="149"/>
      <c r="F47" s="77"/>
      <c r="G47" s="77"/>
      <c r="H47" s="78"/>
      <c r="I47" s="78"/>
      <c r="J47" s="78"/>
      <c r="K47" s="78"/>
      <c r="L47" s="79"/>
      <c r="M47" s="64">
        <f t="shared" si="11"/>
        <v>1841</v>
      </c>
      <c r="N47" s="62"/>
      <c r="O47" s="62"/>
      <c r="P47" s="62"/>
      <c r="Q47" s="62"/>
      <c r="R47" s="62"/>
      <c r="S47" s="62"/>
      <c r="T47" s="62"/>
      <c r="U47" s="87"/>
      <c r="V47" s="102"/>
      <c r="W47" s="63"/>
      <c r="X47" s="63"/>
      <c r="Y47" s="63"/>
      <c r="Z47" s="103"/>
      <c r="AA47" s="113"/>
      <c r="AB47" s="113"/>
      <c r="AC47" s="90"/>
      <c r="AD47" s="91"/>
      <c r="AE47" s="91"/>
      <c r="AF47" s="91"/>
      <c r="AG47" s="91"/>
      <c r="AH47" s="91"/>
      <c r="AI47" s="91"/>
      <c r="AJ47" s="91"/>
      <c r="AK47" s="92"/>
      <c r="AL47" s="90"/>
      <c r="AM47" s="91"/>
      <c r="AN47" s="91"/>
      <c r="AO47" s="91"/>
      <c r="AP47" s="91"/>
      <c r="AQ47" s="91"/>
      <c r="AR47" s="91"/>
      <c r="AS47" s="92"/>
      <c r="BN47" s="90"/>
      <c r="BO47" s="91"/>
      <c r="BP47" s="91"/>
      <c r="BQ47" s="91"/>
      <c r="BR47" s="91"/>
      <c r="BS47" s="92"/>
      <c r="BT47" s="64">
        <f t="shared" si="12"/>
        <v>1841</v>
      </c>
      <c r="BU47" s="77"/>
      <c r="BV47" s="77"/>
      <c r="BW47" s="77"/>
      <c r="BX47" s="78"/>
      <c r="BY47" s="78"/>
      <c r="BZ47" s="78"/>
      <c r="CA47" s="78"/>
      <c r="CB47" s="79"/>
      <c r="CC47" s="91"/>
      <c r="CD47" s="91"/>
      <c r="CE47" s="91"/>
      <c r="CF47" s="115">
        <v>61</v>
      </c>
      <c r="CG47" s="116">
        <v>1.4711893369814875</v>
      </c>
      <c r="CH47" s="116">
        <v>1.504740774262008</v>
      </c>
      <c r="CI47" s="117">
        <v>1.6556975579460302</v>
      </c>
      <c r="CL47" s="143">
        <f t="shared" si="9"/>
        <v>1841</v>
      </c>
      <c r="CM47" s="78"/>
      <c r="CN47" s="63"/>
      <c r="CO47" s="103"/>
      <c r="CQ47" s="1">
        <v>1841</v>
      </c>
      <c r="CR47" s="164"/>
      <c r="CU47" s="187">
        <v>1941</v>
      </c>
      <c r="CV47" s="186">
        <v>0.84074538946151733</v>
      </c>
      <c r="CW47" s="188">
        <f t="shared" si="13"/>
        <v>0.73235297203063965</v>
      </c>
      <c r="CX47" s="188">
        <v>0.40614610910415649</v>
      </c>
      <c r="CY47" s="189">
        <v>0.24695579488346897</v>
      </c>
      <c r="CZ47" s="186">
        <v>0.44766108691692352</v>
      </c>
      <c r="DA47" s="188">
        <f t="shared" si="14"/>
        <v>0.34842631220817566</v>
      </c>
      <c r="DB47" s="188">
        <v>0.15933230519294739</v>
      </c>
      <c r="DC47" s="189">
        <v>5.576542504773821E-2</v>
      </c>
    </row>
    <row r="48" spans="1:107" ht="15">
      <c r="A48" s="143">
        <f t="shared" si="10"/>
        <v>1842</v>
      </c>
      <c r="B48" s="64"/>
      <c r="C48" s="137"/>
      <c r="D48" s="157"/>
      <c r="E48" s="149"/>
      <c r="F48" s="77"/>
      <c r="G48" s="77"/>
      <c r="H48" s="78"/>
      <c r="I48" s="78"/>
      <c r="J48" s="78"/>
      <c r="K48" s="78"/>
      <c r="L48" s="79"/>
      <c r="M48" s="64">
        <f t="shared" si="11"/>
        <v>1842</v>
      </c>
      <c r="N48" s="62"/>
      <c r="O48" s="62"/>
      <c r="P48" s="62"/>
      <c r="Q48" s="62"/>
      <c r="R48" s="62"/>
      <c r="S48" s="62"/>
      <c r="T48" s="62"/>
      <c r="U48" s="87"/>
      <c r="V48" s="102"/>
      <c r="W48" s="63"/>
      <c r="X48" s="63"/>
      <c r="Y48" s="63"/>
      <c r="Z48" s="103"/>
      <c r="AA48" s="113"/>
      <c r="AB48" s="113"/>
      <c r="AC48" s="90"/>
      <c r="AD48" s="91"/>
      <c r="AE48" s="91"/>
      <c r="AF48" s="91"/>
      <c r="AG48" s="91"/>
      <c r="AH48" s="91"/>
      <c r="AI48" s="91"/>
      <c r="AJ48" s="91"/>
      <c r="AK48" s="92"/>
      <c r="AL48" s="90"/>
      <c r="AM48" s="91"/>
      <c r="AN48" s="91"/>
      <c r="AO48" s="91"/>
      <c r="AP48" s="91"/>
      <c r="AQ48" s="91"/>
      <c r="AR48" s="91"/>
      <c r="AS48" s="92"/>
      <c r="BN48" s="90"/>
      <c r="BO48" s="91"/>
      <c r="BP48" s="91"/>
      <c r="BQ48" s="91"/>
      <c r="BR48" s="91"/>
      <c r="BS48" s="92"/>
      <c r="BT48" s="64">
        <f t="shared" si="12"/>
        <v>1842</v>
      </c>
      <c r="BU48" s="77"/>
      <c r="BV48" s="77"/>
      <c r="BW48" s="77"/>
      <c r="BX48" s="78"/>
      <c r="BY48" s="78"/>
      <c r="BZ48" s="78"/>
      <c r="CA48" s="78"/>
      <c r="CB48" s="79"/>
      <c r="CC48" s="91"/>
      <c r="CD48" s="91"/>
      <c r="CE48" s="91"/>
      <c r="CF48" s="115">
        <v>62</v>
      </c>
      <c r="CG48" s="116">
        <v>1.4440231142997701</v>
      </c>
      <c r="CH48" s="116">
        <v>1.480177665514367</v>
      </c>
      <c r="CI48" s="117">
        <v>1.6623536473729552</v>
      </c>
      <c r="CL48" s="143">
        <f t="shared" si="9"/>
        <v>1842</v>
      </c>
      <c r="CM48" s="78"/>
      <c r="CN48" s="63"/>
      <c r="CO48" s="103"/>
      <c r="CQ48" s="1">
        <v>1842</v>
      </c>
      <c r="CR48" s="164"/>
      <c r="CU48" s="187">
        <v>1942</v>
      </c>
      <c r="CV48" s="186">
        <v>0.85272425413131714</v>
      </c>
      <c r="CW48" s="188">
        <f t="shared" si="13"/>
        <v>0.74343866109848022</v>
      </c>
      <c r="CX48" s="188">
        <v>0.37748810648918152</v>
      </c>
      <c r="CY48" s="189">
        <v>0.2318693211283909</v>
      </c>
      <c r="CZ48" s="186">
        <v>0.46580608189105988</v>
      </c>
      <c r="DA48" s="188">
        <f t="shared" si="14"/>
        <v>0.36246976256370544</v>
      </c>
      <c r="DB48" s="188">
        <v>0.14575210213661194</v>
      </c>
      <c r="DC48" s="189">
        <v>5.2358727821538428E-2</v>
      </c>
    </row>
    <row r="49" spans="1:107" ht="15">
      <c r="A49" s="143">
        <f t="shared" si="10"/>
        <v>1843</v>
      </c>
      <c r="B49" s="64"/>
      <c r="C49" s="137"/>
      <c r="D49" s="157"/>
      <c r="E49" s="148"/>
      <c r="F49" s="74"/>
      <c r="G49" s="74"/>
      <c r="H49" s="78"/>
      <c r="I49" s="78"/>
      <c r="J49" s="78"/>
      <c r="K49" s="78"/>
      <c r="L49" s="79"/>
      <c r="M49" s="64">
        <f t="shared" si="11"/>
        <v>1843</v>
      </c>
      <c r="N49" s="62"/>
      <c r="O49" s="62"/>
      <c r="P49" s="62"/>
      <c r="Q49" s="62"/>
      <c r="R49" s="62"/>
      <c r="S49" s="62"/>
      <c r="T49" s="62"/>
      <c r="U49" s="87"/>
      <c r="V49" s="102"/>
      <c r="W49" s="63"/>
      <c r="X49" s="63"/>
      <c r="Y49" s="63"/>
      <c r="Z49" s="103"/>
      <c r="AA49" s="113"/>
      <c r="AB49" s="113"/>
      <c r="AC49" s="90"/>
      <c r="AD49" s="91"/>
      <c r="AE49" s="91"/>
      <c r="AF49" s="91"/>
      <c r="AG49" s="91"/>
      <c r="AH49" s="91"/>
      <c r="AI49" s="91"/>
      <c r="AJ49" s="91"/>
      <c r="AK49" s="92"/>
      <c r="AL49" s="90"/>
      <c r="AM49" s="91"/>
      <c r="AN49" s="91"/>
      <c r="AO49" s="91"/>
      <c r="AP49" s="91"/>
      <c r="AQ49" s="91"/>
      <c r="AR49" s="91"/>
      <c r="AS49" s="92"/>
      <c r="BN49" s="90"/>
      <c r="BO49" s="91"/>
      <c r="BP49" s="91"/>
      <c r="BQ49" s="91"/>
      <c r="BR49" s="91"/>
      <c r="BS49" s="92"/>
      <c r="BT49" s="64">
        <f t="shared" si="12"/>
        <v>1843</v>
      </c>
      <c r="BU49" s="74"/>
      <c r="BV49" s="74"/>
      <c r="BW49" s="74"/>
      <c r="BX49" s="78"/>
      <c r="BY49" s="78"/>
      <c r="BZ49" s="78"/>
      <c r="CA49" s="78"/>
      <c r="CB49" s="79"/>
      <c r="CC49" s="91"/>
      <c r="CD49" s="91"/>
      <c r="CE49" s="91"/>
      <c r="CF49" s="115">
        <v>63</v>
      </c>
      <c r="CG49" s="116">
        <v>1.4108218030816297</v>
      </c>
      <c r="CH49" s="116">
        <v>1.4622222128395339</v>
      </c>
      <c r="CI49" s="117">
        <v>1.6702368614701291</v>
      </c>
      <c r="CL49" s="143">
        <f t="shared" si="9"/>
        <v>1843</v>
      </c>
      <c r="CM49" s="78"/>
      <c r="CN49" s="63"/>
      <c r="CO49" s="103"/>
      <c r="CQ49" s="1">
        <v>1843</v>
      </c>
      <c r="CR49" s="164"/>
      <c r="CU49" s="187">
        <v>1943</v>
      </c>
      <c r="CV49" s="186">
        <v>0.87162303924560547</v>
      </c>
      <c r="CW49" s="188">
        <f t="shared" si="13"/>
        <v>0.76392209529876709</v>
      </c>
      <c r="CX49" s="188">
        <v>0.342518150806427</v>
      </c>
      <c r="CY49" s="189">
        <v>0.22496463087392754</v>
      </c>
      <c r="CZ49" s="186">
        <v>0.47978191077709198</v>
      </c>
      <c r="DA49" s="188">
        <f t="shared" si="14"/>
        <v>0.38055065274238586</v>
      </c>
      <c r="DB49" s="188">
        <v>0.11768286675214767</v>
      </c>
      <c r="DC49" s="189">
        <v>5.079957029277983E-2</v>
      </c>
    </row>
    <row r="50" spans="1:107" ht="15">
      <c r="A50" s="143">
        <f t="shared" si="10"/>
        <v>1844</v>
      </c>
      <c r="B50" s="64"/>
      <c r="C50" s="137"/>
      <c r="D50" s="157"/>
      <c r="E50" s="148"/>
      <c r="F50" s="74"/>
      <c r="G50" s="74"/>
      <c r="H50" s="78"/>
      <c r="I50" s="78"/>
      <c r="J50" s="78"/>
      <c r="K50" s="78"/>
      <c r="L50" s="79"/>
      <c r="M50" s="64">
        <f t="shared" si="11"/>
        <v>1844</v>
      </c>
      <c r="N50" s="62"/>
      <c r="O50" s="62"/>
      <c r="P50" s="62"/>
      <c r="Q50" s="62"/>
      <c r="R50" s="62"/>
      <c r="S50" s="62"/>
      <c r="T50" s="62"/>
      <c r="U50" s="87"/>
      <c r="V50" s="102"/>
      <c r="W50" s="63"/>
      <c r="X50" s="63"/>
      <c r="Y50" s="63"/>
      <c r="Z50" s="103"/>
      <c r="AA50" s="113"/>
      <c r="AB50" s="113"/>
      <c r="AC50" s="90"/>
      <c r="AD50" s="91"/>
      <c r="AE50" s="91"/>
      <c r="AF50" s="91"/>
      <c r="AG50" s="91"/>
      <c r="AH50" s="91"/>
      <c r="AI50" s="91"/>
      <c r="AJ50" s="91"/>
      <c r="AK50" s="92"/>
      <c r="AL50" s="90"/>
      <c r="AM50" s="91"/>
      <c r="AN50" s="91"/>
      <c r="AO50" s="91"/>
      <c r="AP50" s="91"/>
      <c r="AQ50" s="91"/>
      <c r="AR50" s="91"/>
      <c r="AS50" s="92"/>
      <c r="BN50" s="90"/>
      <c r="BO50" s="91"/>
      <c r="BP50" s="91"/>
      <c r="BQ50" s="91"/>
      <c r="BR50" s="91"/>
      <c r="BS50" s="92"/>
      <c r="BT50" s="64">
        <f t="shared" si="12"/>
        <v>1844</v>
      </c>
      <c r="BU50" s="74"/>
      <c r="BV50" s="74"/>
      <c r="BW50" s="74"/>
      <c r="BX50" s="78"/>
      <c r="BY50" s="78"/>
      <c r="BZ50" s="78"/>
      <c r="CA50" s="78"/>
      <c r="CB50" s="79"/>
      <c r="CC50" s="91"/>
      <c r="CD50" s="91"/>
      <c r="CE50" s="91"/>
      <c r="CF50" s="115">
        <v>64</v>
      </c>
      <c r="CG50" s="116">
        <v>1.3798840547948943</v>
      </c>
      <c r="CH50" s="116">
        <v>1.4526125763149118</v>
      </c>
      <c r="CI50" s="117">
        <v>1.6751305410879305</v>
      </c>
      <c r="CL50" s="143">
        <f t="shared" si="9"/>
        <v>1844</v>
      </c>
      <c r="CM50" s="78"/>
      <c r="CN50" s="63"/>
      <c r="CO50" s="103"/>
      <c r="CQ50" s="1">
        <v>1844</v>
      </c>
      <c r="CR50" s="164"/>
      <c r="CU50" s="187">
        <v>1944</v>
      </c>
      <c r="CV50" s="186">
        <v>0.86624801158905029</v>
      </c>
      <c r="CW50" s="188">
        <f t="shared" si="13"/>
        <v>0.75842827558517456</v>
      </c>
      <c r="CX50" s="188">
        <v>0.31832775473594666</v>
      </c>
      <c r="CY50" s="189">
        <v>0.21914752369451973</v>
      </c>
      <c r="CZ50" s="186">
        <v>0.47758571803569794</v>
      </c>
      <c r="DA50" s="188">
        <f t="shared" si="14"/>
        <v>0.37837943434715271</v>
      </c>
      <c r="DB50" s="188">
        <v>9.930623322725296E-2</v>
      </c>
      <c r="DC50" s="189">
        <v>4.9486001382356017E-2</v>
      </c>
    </row>
    <row r="51" spans="1:107" ht="15">
      <c r="A51" s="143">
        <f t="shared" si="10"/>
        <v>1845</v>
      </c>
      <c r="B51" s="64"/>
      <c r="C51" s="137"/>
      <c r="D51" s="157"/>
      <c r="E51" s="148"/>
      <c r="F51" s="74"/>
      <c r="G51" s="74"/>
      <c r="H51" s="78"/>
      <c r="I51" s="78"/>
      <c r="J51" s="78"/>
      <c r="K51" s="78"/>
      <c r="L51" s="79"/>
      <c r="M51" s="64">
        <f t="shared" si="11"/>
        <v>1845</v>
      </c>
      <c r="N51" s="62"/>
      <c r="O51" s="62"/>
      <c r="P51" s="62"/>
      <c r="Q51" s="62"/>
      <c r="R51" s="62"/>
      <c r="S51" s="62"/>
      <c r="T51" s="62"/>
      <c r="U51" s="87"/>
      <c r="V51" s="102"/>
      <c r="W51" s="63"/>
      <c r="X51" s="63"/>
      <c r="Y51" s="63"/>
      <c r="Z51" s="103"/>
      <c r="AA51" s="113"/>
      <c r="AB51" s="113"/>
      <c r="AC51" s="90"/>
      <c r="AD51" s="91"/>
      <c r="AE51" s="91"/>
      <c r="AF51" s="91"/>
      <c r="AG51" s="91"/>
      <c r="AH51" s="91"/>
      <c r="AI51" s="91"/>
      <c r="AJ51" s="91"/>
      <c r="AK51" s="92"/>
      <c r="AL51" s="90"/>
      <c r="AM51" s="91"/>
      <c r="AN51" s="91"/>
      <c r="AO51" s="91"/>
      <c r="AP51" s="91"/>
      <c r="AQ51" s="91"/>
      <c r="AR51" s="91"/>
      <c r="AS51" s="92"/>
      <c r="BN51" s="90"/>
      <c r="BO51" s="91"/>
      <c r="BP51" s="91"/>
      <c r="BQ51" s="91"/>
      <c r="BR51" s="91"/>
      <c r="BS51" s="92"/>
      <c r="BT51" s="64">
        <f t="shared" si="12"/>
        <v>1845</v>
      </c>
      <c r="BU51" s="74"/>
      <c r="BV51" s="74"/>
      <c r="BW51" s="74"/>
      <c r="BX51" s="78"/>
      <c r="BY51" s="78"/>
      <c r="BZ51" s="78"/>
      <c r="CA51" s="78"/>
      <c r="CB51" s="79"/>
      <c r="CC51" s="91"/>
      <c r="CD51" s="91"/>
      <c r="CE51" s="91"/>
      <c r="CF51" s="115">
        <v>65</v>
      </c>
      <c r="CG51" s="116">
        <v>1.3506614305950702</v>
      </c>
      <c r="CH51" s="116">
        <v>1.4556444954140468</v>
      </c>
      <c r="CI51" s="117">
        <v>1.6725318915477123</v>
      </c>
      <c r="CL51" s="143">
        <f t="shared" si="9"/>
        <v>1845</v>
      </c>
      <c r="CM51" s="78"/>
      <c r="CN51" s="63"/>
      <c r="CO51" s="103"/>
      <c r="CQ51" s="1">
        <v>1845</v>
      </c>
      <c r="CR51" s="164"/>
      <c r="CU51" s="187">
        <v>1945</v>
      </c>
      <c r="CV51" s="186">
        <v>0.84531861543655396</v>
      </c>
      <c r="CW51" s="188">
        <f t="shared" si="13"/>
        <v>0.73745536804199219</v>
      </c>
      <c r="CX51" s="188">
        <v>0.30667370557785034</v>
      </c>
      <c r="CY51" s="189">
        <v>0.24256897958081144</v>
      </c>
      <c r="CZ51" s="186">
        <v>0.45097015798091888</v>
      </c>
      <c r="DA51" s="188">
        <f t="shared" si="14"/>
        <v>0.35172206163406372</v>
      </c>
      <c r="DB51" s="188">
        <v>8.4232695400714874E-2</v>
      </c>
      <c r="DC51" s="189">
        <v>5.0258605005086048E-2</v>
      </c>
    </row>
    <row r="52" spans="1:107" ht="15">
      <c r="A52" s="143">
        <f t="shared" si="10"/>
        <v>1846</v>
      </c>
      <c r="B52" s="64"/>
      <c r="C52" s="137"/>
      <c r="D52" s="157"/>
      <c r="E52" s="148"/>
      <c r="F52" s="74"/>
      <c r="G52" s="74"/>
      <c r="H52" s="78"/>
      <c r="I52" s="78"/>
      <c r="J52" s="78"/>
      <c r="K52" s="78"/>
      <c r="L52" s="79"/>
      <c r="M52" s="64">
        <f t="shared" si="11"/>
        <v>1846</v>
      </c>
      <c r="N52" s="62"/>
      <c r="O52" s="62"/>
      <c r="P52" s="62"/>
      <c r="Q52" s="62"/>
      <c r="R52" s="62"/>
      <c r="S52" s="62"/>
      <c r="T52" s="62"/>
      <c r="U52" s="87"/>
      <c r="V52" s="102"/>
      <c r="W52" s="63"/>
      <c r="X52" s="63"/>
      <c r="Y52" s="63"/>
      <c r="Z52" s="103"/>
      <c r="AA52" s="113"/>
      <c r="AB52" s="113"/>
      <c r="AC52" s="90"/>
      <c r="AD52" s="91"/>
      <c r="AE52" s="91"/>
      <c r="AF52" s="91"/>
      <c r="AG52" s="91"/>
      <c r="AH52" s="91"/>
      <c r="AI52" s="91"/>
      <c r="AJ52" s="91"/>
      <c r="AK52" s="92"/>
      <c r="AL52" s="90"/>
      <c r="AM52" s="91"/>
      <c r="AN52" s="91"/>
      <c r="AO52" s="91"/>
      <c r="AP52" s="91"/>
      <c r="AQ52" s="91"/>
      <c r="AR52" s="91"/>
      <c r="AS52" s="92"/>
      <c r="BN52" s="90"/>
      <c r="BO52" s="91"/>
      <c r="BP52" s="91"/>
      <c r="BQ52" s="91"/>
      <c r="BR52" s="91"/>
      <c r="BS52" s="92"/>
      <c r="BT52" s="64">
        <f t="shared" si="12"/>
        <v>1846</v>
      </c>
      <c r="BU52" s="74"/>
      <c r="BV52" s="74"/>
      <c r="BW52" s="74"/>
      <c r="BX52" s="78"/>
      <c r="BY52" s="78"/>
      <c r="BZ52" s="78"/>
      <c r="CA52" s="78"/>
      <c r="CB52" s="79"/>
      <c r="CC52" s="91"/>
      <c r="CD52" s="91"/>
      <c r="CE52" s="91"/>
      <c r="CF52" s="115">
        <v>66</v>
      </c>
      <c r="CG52" s="116">
        <v>1.324168741941437</v>
      </c>
      <c r="CH52" s="116">
        <v>1.4657489414535778</v>
      </c>
      <c r="CI52" s="117">
        <v>1.6612435649977471</v>
      </c>
      <c r="CL52" s="143">
        <f t="shared" si="9"/>
        <v>1846</v>
      </c>
      <c r="CM52" s="78"/>
      <c r="CN52" s="63"/>
      <c r="CO52" s="103"/>
      <c r="CQ52" s="1">
        <v>1846</v>
      </c>
      <c r="CR52" s="164"/>
      <c r="CU52" s="187">
        <v>1946</v>
      </c>
      <c r="CV52" s="186">
        <v>0.80526643991470337</v>
      </c>
      <c r="CW52" s="188">
        <f t="shared" si="13"/>
        <v>0.69750392436981201</v>
      </c>
      <c r="CX52" s="188">
        <v>0.34012320637702942</v>
      </c>
      <c r="CY52" s="189">
        <v>0.25644296396616773</v>
      </c>
      <c r="CZ52" s="186">
        <v>0.40605787932872772</v>
      </c>
      <c r="DA52" s="188">
        <f t="shared" si="14"/>
        <v>0.30701702833175659</v>
      </c>
      <c r="DB52" s="188">
        <v>0.1038161888718605</v>
      </c>
      <c r="DC52" s="189">
        <v>5.3391508352100672E-2</v>
      </c>
    </row>
    <row r="53" spans="1:107" ht="15">
      <c r="A53" s="143">
        <f t="shared" si="10"/>
        <v>1847</v>
      </c>
      <c r="B53" s="64"/>
      <c r="C53" s="137"/>
      <c r="D53" s="157"/>
      <c r="E53" s="147"/>
      <c r="F53" s="67"/>
      <c r="G53" s="67"/>
      <c r="H53" s="67"/>
      <c r="I53" s="67"/>
      <c r="J53" s="67"/>
      <c r="K53" s="67"/>
      <c r="L53" s="73"/>
      <c r="M53" s="64">
        <f t="shared" si="11"/>
        <v>1847</v>
      </c>
      <c r="N53" s="62"/>
      <c r="O53" s="62"/>
      <c r="P53" s="62"/>
      <c r="Q53" s="62"/>
      <c r="R53" s="62"/>
      <c r="S53" s="62"/>
      <c r="T53" s="62"/>
      <c r="U53" s="87"/>
      <c r="V53" s="102"/>
      <c r="W53" s="63"/>
      <c r="X53" s="63"/>
      <c r="Y53" s="63"/>
      <c r="Z53" s="103"/>
      <c r="AA53" s="113"/>
      <c r="AB53" s="113"/>
      <c r="AC53" s="90"/>
      <c r="AD53" s="91"/>
      <c r="AE53" s="91"/>
      <c r="AF53" s="91"/>
      <c r="AG53" s="91"/>
      <c r="AH53" s="91"/>
      <c r="AI53" s="91"/>
      <c r="AJ53" s="91"/>
      <c r="AK53" s="92"/>
      <c r="AL53" s="90"/>
      <c r="AM53" s="91"/>
      <c r="AN53" s="91"/>
      <c r="AO53" s="91"/>
      <c r="AP53" s="91"/>
      <c r="AQ53" s="91"/>
      <c r="AR53" s="91"/>
      <c r="AS53" s="92"/>
      <c r="BN53" s="90"/>
      <c r="BO53" s="91"/>
      <c r="BP53" s="91"/>
      <c r="BQ53" s="91"/>
      <c r="BR53" s="91"/>
      <c r="BS53" s="92"/>
      <c r="BT53" s="64">
        <f t="shared" si="12"/>
        <v>1847</v>
      </c>
      <c r="BU53" s="67"/>
      <c r="BV53" s="67"/>
      <c r="BW53" s="67"/>
      <c r="BX53" s="67"/>
      <c r="BY53" s="67"/>
      <c r="BZ53" s="67"/>
      <c r="CA53" s="67"/>
      <c r="CB53" s="73"/>
      <c r="CC53" s="91"/>
      <c r="CD53" s="91"/>
      <c r="CE53" s="91"/>
      <c r="CF53" s="115">
        <v>67</v>
      </c>
      <c r="CG53" s="116">
        <v>1.3024660873872349</v>
      </c>
      <c r="CH53" s="116">
        <v>1.4788807558102197</v>
      </c>
      <c r="CI53" s="117">
        <v>1.6439661226884246</v>
      </c>
      <c r="CL53" s="143">
        <f t="shared" si="9"/>
        <v>1847</v>
      </c>
      <c r="CM53" s="78"/>
      <c r="CN53" s="63"/>
      <c r="CO53" s="103"/>
      <c r="CQ53" s="1">
        <v>1847</v>
      </c>
      <c r="CR53" s="164">
        <v>0.65</v>
      </c>
      <c r="CU53" s="187">
        <v>1947</v>
      </c>
      <c r="CV53" s="186">
        <v>0.79566735029220581</v>
      </c>
      <c r="CW53" s="188">
        <f t="shared" si="13"/>
        <v>0.68819576501846313</v>
      </c>
      <c r="CX53" s="188">
        <v>0.351451575756073</v>
      </c>
      <c r="CY53" s="189">
        <v>0.29764941381306076</v>
      </c>
      <c r="CZ53" s="186">
        <v>0.40158896148204803</v>
      </c>
      <c r="DA53" s="188">
        <f t="shared" si="14"/>
        <v>0.30239072442054749</v>
      </c>
      <c r="DB53" s="188">
        <v>0.10652291774749756</v>
      </c>
      <c r="DC53" s="189">
        <v>6.6573124719776916E-2</v>
      </c>
    </row>
    <row r="54" spans="1:107" ht="15">
      <c r="A54" s="143">
        <f t="shared" si="10"/>
        <v>1848</v>
      </c>
      <c r="B54" s="64"/>
      <c r="C54" s="137"/>
      <c r="D54" s="157"/>
      <c r="E54" s="149"/>
      <c r="F54" s="77"/>
      <c r="G54" s="77"/>
      <c r="H54" s="78"/>
      <c r="I54" s="78"/>
      <c r="J54" s="78"/>
      <c r="K54" s="78"/>
      <c r="L54" s="79"/>
      <c r="M54" s="64">
        <f t="shared" si="11"/>
        <v>1848</v>
      </c>
      <c r="N54" s="62"/>
      <c r="O54" s="62"/>
      <c r="P54" s="62"/>
      <c r="Q54" s="62"/>
      <c r="R54" s="62"/>
      <c r="S54" s="62"/>
      <c r="T54" s="62"/>
      <c r="U54" s="87"/>
      <c r="V54" s="102"/>
      <c r="W54" s="63"/>
      <c r="X54" s="63"/>
      <c r="Y54" s="63"/>
      <c r="Z54" s="103"/>
      <c r="AA54" s="113"/>
      <c r="AB54" s="113"/>
      <c r="AC54" s="90"/>
      <c r="AD54" s="91"/>
      <c r="AE54" s="91"/>
      <c r="AF54" s="91"/>
      <c r="AG54" s="91"/>
      <c r="AH54" s="91"/>
      <c r="AI54" s="91"/>
      <c r="AJ54" s="91"/>
      <c r="AK54" s="92"/>
      <c r="AL54" s="90"/>
      <c r="AM54" s="91"/>
      <c r="AN54" s="91"/>
      <c r="AO54" s="91"/>
      <c r="AP54" s="91"/>
      <c r="AQ54" s="91"/>
      <c r="AR54" s="91"/>
      <c r="AS54" s="92"/>
      <c r="BN54" s="90"/>
      <c r="BO54" s="91"/>
      <c r="BP54" s="91"/>
      <c r="BQ54" s="91"/>
      <c r="BR54" s="91"/>
      <c r="BS54" s="92"/>
      <c r="BT54" s="64">
        <f t="shared" si="12"/>
        <v>1848</v>
      </c>
      <c r="BU54" s="77"/>
      <c r="BV54" s="77"/>
      <c r="BW54" s="77"/>
      <c r="BX54" s="78"/>
      <c r="BY54" s="78"/>
      <c r="BZ54" s="78"/>
      <c r="CA54" s="78"/>
      <c r="CB54" s="79"/>
      <c r="CC54" s="91"/>
      <c r="CD54" s="91"/>
      <c r="CE54" s="91"/>
      <c r="CF54" s="115">
        <v>68</v>
      </c>
      <c r="CG54" s="116">
        <v>1.284571541198301</v>
      </c>
      <c r="CH54" s="116">
        <v>1.496509324241559</v>
      </c>
      <c r="CI54" s="117">
        <v>1.6193946338025411</v>
      </c>
      <c r="CL54" s="143">
        <f t="shared" si="9"/>
        <v>1848</v>
      </c>
      <c r="CM54" s="78"/>
      <c r="CN54" s="63"/>
      <c r="CO54" s="103"/>
      <c r="CQ54" s="1">
        <v>1848</v>
      </c>
      <c r="CR54" s="164"/>
      <c r="CU54" s="187">
        <v>1948</v>
      </c>
      <c r="CV54" s="186">
        <v>0.80685997009277344</v>
      </c>
      <c r="CW54" s="188">
        <f t="shared" si="13"/>
        <v>0.69914364814758301</v>
      </c>
      <c r="CX54" s="188">
        <v>0.33379513025283813</v>
      </c>
      <c r="CY54" s="189">
        <v>0.26991588207654327</v>
      </c>
      <c r="CZ54" s="186">
        <v>0.40483950078487396</v>
      </c>
      <c r="DA54" s="188">
        <f t="shared" si="14"/>
        <v>0.30566766858100891</v>
      </c>
      <c r="DB54" s="188">
        <v>9.853421151638031E-2</v>
      </c>
      <c r="DC54" s="189">
        <v>7.1736409181356167E-2</v>
      </c>
    </row>
    <row r="55" spans="1:107" ht="15">
      <c r="A55" s="144">
        <f t="shared" si="10"/>
        <v>1849</v>
      </c>
      <c r="B55" s="64"/>
      <c r="C55" s="137"/>
      <c r="D55" s="157"/>
      <c r="E55" s="149"/>
      <c r="F55" s="77"/>
      <c r="G55" s="77"/>
      <c r="H55" s="78"/>
      <c r="I55" s="78"/>
      <c r="J55" s="78"/>
      <c r="K55" s="78"/>
      <c r="L55" s="79"/>
      <c r="M55" s="65">
        <f t="shared" si="11"/>
        <v>1849</v>
      </c>
      <c r="N55" s="62"/>
      <c r="O55" s="62"/>
      <c r="P55" s="62"/>
      <c r="Q55" s="62"/>
      <c r="R55" s="62"/>
      <c r="S55" s="62"/>
      <c r="T55" s="62"/>
      <c r="U55" s="87"/>
      <c r="V55" s="102"/>
      <c r="W55" s="63"/>
      <c r="X55" s="63"/>
      <c r="Y55" s="63"/>
      <c r="Z55" s="103"/>
      <c r="AA55" s="113"/>
      <c r="AB55" s="113"/>
      <c r="AC55" s="90"/>
      <c r="AD55" s="91"/>
      <c r="AE55" s="91"/>
      <c r="AF55" s="91"/>
      <c r="AG55" s="91"/>
      <c r="AH55" s="91"/>
      <c r="AI55" s="91"/>
      <c r="AJ55" s="91"/>
      <c r="AK55" s="92"/>
      <c r="AL55" s="90"/>
      <c r="AM55" s="91"/>
      <c r="AN55" s="91"/>
      <c r="AO55" s="91"/>
      <c r="AP55" s="91"/>
      <c r="AQ55" s="91"/>
      <c r="AR55" s="91"/>
      <c r="AS55" s="92"/>
      <c r="BN55" s="90"/>
      <c r="BO55" s="91"/>
      <c r="BP55" s="91"/>
      <c r="BQ55" s="91"/>
      <c r="BR55" s="91"/>
      <c r="BS55" s="92"/>
      <c r="BT55" s="65">
        <f t="shared" si="12"/>
        <v>1849</v>
      </c>
      <c r="BU55" s="77"/>
      <c r="BV55" s="77"/>
      <c r="BW55" s="77"/>
      <c r="BX55" s="78"/>
      <c r="BY55" s="78"/>
      <c r="BZ55" s="78"/>
      <c r="CA55" s="78"/>
      <c r="CB55" s="79"/>
      <c r="CC55" s="91"/>
      <c r="CD55" s="91"/>
      <c r="CE55" s="91"/>
      <c r="CF55" s="115">
        <v>69</v>
      </c>
      <c r="CG55" s="116">
        <v>1.2706220191376603</v>
      </c>
      <c r="CH55" s="116">
        <v>1.5152453742091838</v>
      </c>
      <c r="CI55" s="117">
        <v>1.5883173669285151</v>
      </c>
      <c r="CL55" s="144">
        <f t="shared" si="9"/>
        <v>1849</v>
      </c>
      <c r="CM55" s="78"/>
      <c r="CN55" s="63"/>
      <c r="CO55" s="103"/>
      <c r="CQ55" s="1">
        <v>1849</v>
      </c>
      <c r="CR55" s="164"/>
      <c r="CU55" s="187">
        <v>1949</v>
      </c>
      <c r="CV55" s="186">
        <v>0.82289814949035645</v>
      </c>
      <c r="CW55" s="188">
        <f t="shared" si="13"/>
        <v>0.71519744396209717</v>
      </c>
      <c r="CX55" s="188">
        <v>0.33513519167900085</v>
      </c>
      <c r="CY55" s="189">
        <v>0.29807052831220554</v>
      </c>
      <c r="CZ55" s="186">
        <v>0.4294905811548233</v>
      </c>
      <c r="DA55" s="188">
        <f t="shared" si="14"/>
        <v>0.33264631032943726</v>
      </c>
      <c r="DB55" s="188">
        <v>0.10225198417901993</v>
      </c>
      <c r="DC55" s="189">
        <v>7.0820583684589114E-2</v>
      </c>
    </row>
    <row r="56" spans="1:107" ht="15">
      <c r="A56" s="143">
        <f t="shared" si="10"/>
        <v>1850</v>
      </c>
      <c r="B56" s="156">
        <v>649.23134215666994</v>
      </c>
      <c r="C56" s="140">
        <v>4780.2065615644105</v>
      </c>
      <c r="D56" s="157">
        <v>23586.438000870134</v>
      </c>
      <c r="E56" s="147">
        <v>2.079286053776741E-2</v>
      </c>
      <c r="F56" s="67">
        <v>0.13045413047075272</v>
      </c>
      <c r="G56" s="67">
        <v>0.84875300526618958</v>
      </c>
      <c r="H56" s="67">
        <v>0.51367974281311035</v>
      </c>
      <c r="I56" s="67">
        <v>0.19512452185153961</v>
      </c>
      <c r="J56" s="67">
        <v>0.33507326245307922</v>
      </c>
      <c r="K56" s="67">
        <f>E56+F56</f>
        <v>0.15124699100852013</v>
      </c>
      <c r="L56" s="73">
        <f>H56-I56</f>
        <v>0.31855522096157074</v>
      </c>
      <c r="M56" s="64">
        <f t="shared" si="11"/>
        <v>1850</v>
      </c>
      <c r="N56" s="62">
        <f>E56*$C56/0.5/$B56</f>
        <v>0.30619029588483443</v>
      </c>
      <c r="O56" s="62">
        <f>F56*$C56/0.4/$B56</f>
        <v>2.4012923050971087</v>
      </c>
      <c r="P56" s="62">
        <f>G56*$C56/0.1/$B56</f>
        <v>62.492588103392592</v>
      </c>
      <c r="Q56" s="62">
        <f>H56*$C56/0.01/$B56</f>
        <v>378.21576342588196</v>
      </c>
      <c r="R56" s="62">
        <f>I56*$C56/0.001/$B56</f>
        <v>1436.6766653292036</v>
      </c>
      <c r="S56" s="62">
        <f>J56*$C56/0.09/$B56</f>
        <v>27.412235289782668</v>
      </c>
      <c r="T56" s="62">
        <f>K56*$C56/0.9/$B56</f>
        <v>1.2373467444236228</v>
      </c>
      <c r="U56" s="87">
        <f>C56/B56</f>
        <v>7.3628709077493522</v>
      </c>
      <c r="V56" s="102"/>
      <c r="W56" s="63"/>
      <c r="X56" s="63"/>
      <c r="Y56" s="63"/>
      <c r="Z56" s="103"/>
      <c r="AA56" s="113"/>
      <c r="AB56" s="113"/>
      <c r="AC56" s="90"/>
      <c r="AD56" s="91"/>
      <c r="AE56" s="91"/>
      <c r="AF56" s="91"/>
      <c r="AG56" s="91"/>
      <c r="AH56" s="91"/>
      <c r="AI56" s="91"/>
      <c r="AJ56" s="91"/>
      <c r="AK56" s="92"/>
      <c r="AL56" s="90"/>
      <c r="AM56" s="91"/>
      <c r="AN56" s="91"/>
      <c r="AO56" s="91"/>
      <c r="AP56" s="91"/>
      <c r="AQ56" s="91"/>
      <c r="AR56" s="91"/>
      <c r="AS56" s="92"/>
      <c r="BN56" s="90"/>
      <c r="BO56" s="91"/>
      <c r="BP56" s="91"/>
      <c r="BQ56" s="91"/>
      <c r="BR56" s="91"/>
      <c r="BS56" s="92"/>
      <c r="BT56" s="64">
        <f t="shared" si="12"/>
        <v>1850</v>
      </c>
      <c r="BU56" s="67"/>
      <c r="BV56" s="67"/>
      <c r="BW56" s="67"/>
      <c r="BX56" s="67"/>
      <c r="BY56" s="67"/>
      <c r="BZ56" s="67"/>
      <c r="CA56" s="67"/>
      <c r="CB56" s="73"/>
      <c r="CC56" s="91"/>
      <c r="CD56" s="91"/>
      <c r="CE56" s="91"/>
      <c r="CF56" s="115">
        <v>70</v>
      </c>
      <c r="CG56" s="116">
        <v>1.260362593075119</v>
      </c>
      <c r="CH56" s="116">
        <v>1.5322482419351355</v>
      </c>
      <c r="CI56" s="117">
        <v>1.5491216335709892</v>
      </c>
      <c r="CL56" s="143">
        <f t="shared" si="9"/>
        <v>1850</v>
      </c>
      <c r="CM56" s="78">
        <f>G56</f>
        <v>0.84875300526618958</v>
      </c>
      <c r="CN56" s="63"/>
      <c r="CO56" s="103"/>
      <c r="CQ56" s="1">
        <v>1850</v>
      </c>
      <c r="CR56" s="164"/>
      <c r="CU56" s="187">
        <v>1950</v>
      </c>
      <c r="CV56" s="186">
        <v>0.83014875650405884</v>
      </c>
      <c r="CW56" s="188">
        <f t="shared" si="13"/>
        <v>0.7223966121673584</v>
      </c>
      <c r="CX56" s="188">
        <v>0.33472016453742981</v>
      </c>
      <c r="CY56" s="189">
        <v>0.29636515716488515</v>
      </c>
      <c r="CZ56" s="186">
        <v>0.43254943192005157</v>
      </c>
      <c r="DA56" s="188">
        <f t="shared" si="14"/>
        <v>0.3337734043598175</v>
      </c>
      <c r="DB56" s="188">
        <v>0.10296501219272614</v>
      </c>
      <c r="DC56" s="189">
        <v>6.9838508542970398E-2</v>
      </c>
    </row>
    <row r="57" spans="1:107" ht="15">
      <c r="A57" s="143">
        <f t="shared" si="10"/>
        <v>1851</v>
      </c>
      <c r="B57" s="156"/>
      <c r="C57" s="137"/>
      <c r="D57" s="157"/>
      <c r="E57" s="149"/>
      <c r="F57" s="77"/>
      <c r="G57" s="77"/>
      <c r="H57" s="78"/>
      <c r="I57" s="78"/>
      <c r="J57" s="78"/>
      <c r="K57" s="78"/>
      <c r="L57" s="79"/>
      <c r="M57" s="64">
        <f t="shared" si="11"/>
        <v>1851</v>
      </c>
      <c r="N57" s="62"/>
      <c r="O57" s="62"/>
      <c r="P57" s="62"/>
      <c r="Q57" s="62"/>
      <c r="R57" s="62"/>
      <c r="S57" s="62"/>
      <c r="T57" s="62"/>
      <c r="U57" s="87"/>
      <c r="V57" s="102"/>
      <c r="W57" s="63"/>
      <c r="X57" s="63"/>
      <c r="Y57" s="63"/>
      <c r="Z57" s="103"/>
      <c r="AA57" s="113"/>
      <c r="AB57" s="113"/>
      <c r="AC57" s="90"/>
      <c r="AD57" s="91"/>
      <c r="AE57" s="91"/>
      <c r="AF57" s="91"/>
      <c r="AG57" s="91"/>
      <c r="AH57" s="91"/>
      <c r="AI57" s="91"/>
      <c r="AJ57" s="91"/>
      <c r="AK57" s="92"/>
      <c r="AL57" s="90"/>
      <c r="AM57" s="91"/>
      <c r="AN57" s="91"/>
      <c r="AO57" s="91"/>
      <c r="AP57" s="91"/>
      <c r="AQ57" s="91"/>
      <c r="AR57" s="91"/>
      <c r="AS57" s="92"/>
      <c r="BN57" s="90"/>
      <c r="BO57" s="91"/>
      <c r="BP57" s="91"/>
      <c r="BQ57" s="91"/>
      <c r="BR57" s="91"/>
      <c r="BS57" s="92"/>
      <c r="BT57" s="64">
        <f t="shared" si="12"/>
        <v>1851</v>
      </c>
      <c r="BU57" s="77"/>
      <c r="BV57" s="77"/>
      <c r="BW57" s="77"/>
      <c r="BX57" s="78"/>
      <c r="BY57" s="78"/>
      <c r="BZ57" s="78"/>
      <c r="CA57" s="78"/>
      <c r="CB57" s="79"/>
      <c r="CC57" s="91"/>
      <c r="CD57" s="91"/>
      <c r="CE57" s="91"/>
      <c r="CF57" s="115">
        <v>71</v>
      </c>
      <c r="CG57" s="116">
        <v>1.2553154825809683</v>
      </c>
      <c r="CH57" s="116">
        <v>1.5479724483791768</v>
      </c>
      <c r="CI57" s="117">
        <v>1.5010580341681403</v>
      </c>
      <c r="CL57" s="143">
        <f t="shared" si="9"/>
        <v>1851</v>
      </c>
      <c r="CM57" s="78"/>
      <c r="CN57" s="63"/>
      <c r="CO57" s="103"/>
      <c r="CQ57" s="1">
        <v>1851</v>
      </c>
      <c r="CR57" s="164"/>
      <c r="CU57" s="187">
        <v>1951</v>
      </c>
      <c r="CV57" s="186">
        <v>0.80707669258117676</v>
      </c>
      <c r="CW57" s="188">
        <f t="shared" si="13"/>
        <v>0.69978076219558716</v>
      </c>
      <c r="CX57" s="188">
        <v>0.34396812319755554</v>
      </c>
      <c r="CY57" s="189">
        <v>0.29485425115076574</v>
      </c>
      <c r="CZ57" s="186">
        <v>0.42621229588985443</v>
      </c>
      <c r="DA57" s="188">
        <f t="shared" si="14"/>
        <v>0.32724377512931824</v>
      </c>
      <c r="DB57" s="188">
        <v>0.10649192333221436</v>
      </c>
      <c r="DC57" s="189">
        <v>7.1238507491919775E-2</v>
      </c>
    </row>
    <row r="58" spans="1:107" ht="15">
      <c r="A58" s="143">
        <f t="shared" si="10"/>
        <v>1852</v>
      </c>
      <c r="B58" s="64"/>
      <c r="C58" s="137"/>
      <c r="D58" s="157"/>
      <c r="E58" s="149"/>
      <c r="F58" s="77"/>
      <c r="G58" s="77"/>
      <c r="H58" s="78"/>
      <c r="I58" s="78"/>
      <c r="J58" s="78"/>
      <c r="K58" s="78"/>
      <c r="L58" s="79"/>
      <c r="M58" s="64">
        <f t="shared" si="11"/>
        <v>1852</v>
      </c>
      <c r="N58" s="62"/>
      <c r="O58" s="62"/>
      <c r="P58" s="62"/>
      <c r="Q58" s="62"/>
      <c r="R58" s="62"/>
      <c r="S58" s="62"/>
      <c r="T58" s="62"/>
      <c r="U58" s="87"/>
      <c r="V58" s="102"/>
      <c r="W58" s="63"/>
      <c r="X58" s="63"/>
      <c r="Y58" s="63"/>
      <c r="Z58" s="103"/>
      <c r="AA58" s="113"/>
      <c r="AB58" s="113"/>
      <c r="AC58" s="90"/>
      <c r="AD58" s="91"/>
      <c r="AE58" s="91"/>
      <c r="AF58" s="91"/>
      <c r="AG58" s="91"/>
      <c r="AH58" s="91"/>
      <c r="AI58" s="91"/>
      <c r="AJ58" s="91"/>
      <c r="AK58" s="92"/>
      <c r="AL58" s="90"/>
      <c r="AM58" s="91"/>
      <c r="AN58" s="91"/>
      <c r="AO58" s="91"/>
      <c r="AP58" s="91"/>
      <c r="AQ58" s="91"/>
      <c r="AR58" s="91"/>
      <c r="AS58" s="92"/>
      <c r="BN58" s="90"/>
      <c r="BO58" s="91"/>
      <c r="BP58" s="91"/>
      <c r="BQ58" s="91"/>
      <c r="BR58" s="91"/>
      <c r="BS58" s="92"/>
      <c r="BT58" s="64">
        <f t="shared" si="12"/>
        <v>1852</v>
      </c>
      <c r="BU58" s="77"/>
      <c r="BV58" s="77"/>
      <c r="BW58" s="77"/>
      <c r="BX58" s="78"/>
      <c r="BY58" s="78"/>
      <c r="BZ58" s="78"/>
      <c r="CA58" s="78"/>
      <c r="CB58" s="79"/>
      <c r="CC58" s="91"/>
      <c r="CD58" s="91"/>
      <c r="CE58" s="91"/>
      <c r="CF58" s="115">
        <v>72</v>
      </c>
      <c r="CG58" s="116">
        <v>1.2546492430395138</v>
      </c>
      <c r="CH58" s="116">
        <v>1.5594650658536708</v>
      </c>
      <c r="CI58" s="117">
        <v>1.4559983291762826</v>
      </c>
      <c r="CL58" s="143">
        <f t="shared" si="9"/>
        <v>1852</v>
      </c>
      <c r="CM58" s="78"/>
      <c r="CN58" s="63"/>
      <c r="CO58" s="103"/>
      <c r="CQ58" s="1">
        <v>1852</v>
      </c>
      <c r="CR58" s="164"/>
      <c r="CU58" s="187">
        <v>1952</v>
      </c>
      <c r="CV58" s="186">
        <v>0.83099174499511719</v>
      </c>
      <c r="CW58" s="188">
        <f t="shared" si="13"/>
        <v>0.72326046228408813</v>
      </c>
      <c r="CX58" s="188">
        <v>0.34988665580749512</v>
      </c>
      <c r="CY58" s="189">
        <v>0.27485432717406905</v>
      </c>
      <c r="CZ58" s="186">
        <v>0.41960857808589935</v>
      </c>
      <c r="DA58" s="188">
        <f t="shared" si="14"/>
        <v>0.32055097818374634</v>
      </c>
      <c r="DB58" s="188">
        <v>0.1091717854142189</v>
      </c>
      <c r="DC58" s="189">
        <v>6.7983401341119395E-2</v>
      </c>
    </row>
    <row r="59" spans="1:107" ht="15">
      <c r="A59" s="143">
        <f t="shared" si="10"/>
        <v>1853</v>
      </c>
      <c r="B59" s="64"/>
      <c r="C59" s="137"/>
      <c r="D59" s="157"/>
      <c r="E59" s="148"/>
      <c r="F59" s="74"/>
      <c r="G59" s="74"/>
      <c r="H59" s="78"/>
      <c r="I59" s="78"/>
      <c r="J59" s="78"/>
      <c r="K59" s="78"/>
      <c r="L59" s="79"/>
      <c r="M59" s="64">
        <f t="shared" si="11"/>
        <v>1853</v>
      </c>
      <c r="N59" s="62"/>
      <c r="O59" s="62"/>
      <c r="P59" s="62"/>
      <c r="Q59" s="62"/>
      <c r="R59" s="62"/>
      <c r="S59" s="62"/>
      <c r="T59" s="62"/>
      <c r="U59" s="87"/>
      <c r="V59" s="102"/>
      <c r="W59" s="63"/>
      <c r="X59" s="63"/>
      <c r="Y59" s="63"/>
      <c r="Z59" s="103"/>
      <c r="AA59" s="113"/>
      <c r="AB59" s="113"/>
      <c r="AC59" s="90"/>
      <c r="AD59" s="91"/>
      <c r="AE59" s="91"/>
      <c r="AF59" s="91"/>
      <c r="AG59" s="91"/>
      <c r="AH59" s="91"/>
      <c r="AI59" s="91"/>
      <c r="AJ59" s="91"/>
      <c r="AK59" s="92"/>
      <c r="AL59" s="90"/>
      <c r="AM59" s="91"/>
      <c r="AN59" s="91"/>
      <c r="AO59" s="91"/>
      <c r="AP59" s="91"/>
      <c r="AQ59" s="91"/>
      <c r="AR59" s="91"/>
      <c r="AS59" s="92"/>
      <c r="BN59" s="90"/>
      <c r="BO59" s="91"/>
      <c r="BP59" s="91"/>
      <c r="BQ59" s="91"/>
      <c r="BR59" s="91"/>
      <c r="BS59" s="92"/>
      <c r="BT59" s="64">
        <f t="shared" si="12"/>
        <v>1853</v>
      </c>
      <c r="BU59" s="74"/>
      <c r="BV59" s="74"/>
      <c r="BW59" s="74"/>
      <c r="BX59" s="78"/>
      <c r="BY59" s="78"/>
      <c r="BZ59" s="78"/>
      <c r="CA59" s="78"/>
      <c r="CB59" s="79"/>
      <c r="CC59" s="91"/>
      <c r="CD59" s="91"/>
      <c r="CE59" s="91"/>
      <c r="CF59" s="115">
        <v>73</v>
      </c>
      <c r="CG59" s="116">
        <v>1.2602744765017424</v>
      </c>
      <c r="CH59" s="116">
        <v>1.5630999691038303</v>
      </c>
      <c r="CI59" s="117">
        <v>1.4223834521210379</v>
      </c>
      <c r="CL59" s="143">
        <f t="shared" si="9"/>
        <v>1853</v>
      </c>
      <c r="CM59" s="78"/>
      <c r="CN59" s="63"/>
      <c r="CO59" s="103"/>
      <c r="CQ59" s="1">
        <v>1853</v>
      </c>
      <c r="CR59" s="164"/>
      <c r="CU59" s="187">
        <v>1953</v>
      </c>
      <c r="CV59" s="186">
        <v>0.83617532253265381</v>
      </c>
      <c r="CW59" s="188">
        <f t="shared" si="13"/>
        <v>0.7284424901008606</v>
      </c>
      <c r="CX59" s="188">
        <v>0.34735885262489319</v>
      </c>
      <c r="CY59" s="189">
        <v>0.28157982524231595</v>
      </c>
      <c r="CZ59" s="186">
        <v>0.41798977553844452</v>
      </c>
      <c r="DA59" s="188">
        <f t="shared" si="14"/>
        <v>0.31898128986358643</v>
      </c>
      <c r="DB59" s="188">
        <v>0.10792206227779388</v>
      </c>
      <c r="DC59" s="189">
        <v>7.156279127755534E-2</v>
      </c>
    </row>
    <row r="60" spans="1:107" ht="15">
      <c r="A60" s="143">
        <f t="shared" si="10"/>
        <v>1854</v>
      </c>
      <c r="B60" s="64"/>
      <c r="C60" s="137"/>
      <c r="D60" s="157"/>
      <c r="E60" s="148"/>
      <c r="F60" s="74"/>
      <c r="G60" s="74"/>
      <c r="H60" s="78"/>
      <c r="I60" s="78"/>
      <c r="J60" s="78"/>
      <c r="K60" s="78"/>
      <c r="L60" s="79"/>
      <c r="M60" s="64">
        <f t="shared" si="11"/>
        <v>1854</v>
      </c>
      <c r="N60" s="62"/>
      <c r="O60" s="62"/>
      <c r="P60" s="62"/>
      <c r="Q60" s="62"/>
      <c r="R60" s="62"/>
      <c r="S60" s="62"/>
      <c r="T60" s="62"/>
      <c r="U60" s="87"/>
      <c r="V60" s="102"/>
      <c r="W60" s="63"/>
      <c r="X60" s="63"/>
      <c r="Y60" s="63"/>
      <c r="Z60" s="103"/>
      <c r="AA60" s="113"/>
      <c r="AB60" s="113"/>
      <c r="AC60" s="90"/>
      <c r="AD60" s="91"/>
      <c r="AE60" s="91"/>
      <c r="AF60" s="91"/>
      <c r="AG60" s="91"/>
      <c r="AH60" s="91"/>
      <c r="AI60" s="91"/>
      <c r="AJ60" s="91"/>
      <c r="AK60" s="92"/>
      <c r="AL60" s="90"/>
      <c r="AM60" s="91"/>
      <c r="AN60" s="91"/>
      <c r="AO60" s="91"/>
      <c r="AP60" s="91"/>
      <c r="AQ60" s="91"/>
      <c r="AR60" s="91"/>
      <c r="AS60" s="92"/>
      <c r="BN60" s="90"/>
      <c r="BO60" s="91"/>
      <c r="BP60" s="91"/>
      <c r="BQ60" s="91"/>
      <c r="BR60" s="91"/>
      <c r="BS60" s="92"/>
      <c r="BT60" s="64">
        <f t="shared" si="12"/>
        <v>1854</v>
      </c>
      <c r="BU60" s="74"/>
      <c r="BV60" s="74"/>
      <c r="BW60" s="74"/>
      <c r="BX60" s="78"/>
      <c r="BY60" s="78"/>
      <c r="BZ60" s="78"/>
      <c r="CA60" s="78"/>
      <c r="CB60" s="79"/>
      <c r="CC60" s="91"/>
      <c r="CD60" s="91"/>
      <c r="CE60" s="91"/>
      <c r="CF60" s="115">
        <v>74</v>
      </c>
      <c r="CG60" s="116">
        <v>1.2663561532407814</v>
      </c>
      <c r="CH60" s="116">
        <v>1.5628826850154856</v>
      </c>
      <c r="CI60" s="117">
        <v>1.3968676317657234</v>
      </c>
      <c r="CL60" s="143">
        <f t="shared" si="9"/>
        <v>1854</v>
      </c>
      <c r="CM60" s="78"/>
      <c r="CN60" s="63"/>
      <c r="CO60" s="103"/>
      <c r="CQ60" s="1">
        <v>1854</v>
      </c>
      <c r="CR60" s="164"/>
      <c r="CU60" s="187">
        <v>1954</v>
      </c>
      <c r="CV60" s="186">
        <v>0.81619918346405029</v>
      </c>
      <c r="CW60" s="188">
        <f t="shared" si="13"/>
        <v>0.70854228734970093</v>
      </c>
      <c r="CX60" s="188">
        <v>0.35416939854621887</v>
      </c>
      <c r="CY60" s="189">
        <v>0.28442519534001975</v>
      </c>
      <c r="CZ60" s="186">
        <v>0.40346084535121918</v>
      </c>
      <c r="DA60" s="188">
        <f t="shared" si="14"/>
        <v>0.30430740118026733</v>
      </c>
      <c r="DB60" s="188">
        <v>0.10996721684932709</v>
      </c>
      <c r="DC60" s="189">
        <v>7.3817239756164665E-2</v>
      </c>
    </row>
    <row r="61" spans="1:107" ht="15">
      <c r="A61" s="143">
        <f t="shared" si="10"/>
        <v>1855</v>
      </c>
      <c r="B61" s="64"/>
      <c r="C61" s="137"/>
      <c r="D61" s="157"/>
      <c r="E61" s="148"/>
      <c r="F61" s="74"/>
      <c r="G61" s="74"/>
      <c r="H61" s="78"/>
      <c r="I61" s="78"/>
      <c r="J61" s="78"/>
      <c r="K61" s="78"/>
      <c r="L61" s="79"/>
      <c r="M61" s="64">
        <f t="shared" si="11"/>
        <v>1855</v>
      </c>
      <c r="N61" s="62"/>
      <c r="O61" s="62"/>
      <c r="P61" s="62"/>
      <c r="Q61" s="62"/>
      <c r="R61" s="62"/>
      <c r="S61" s="62"/>
      <c r="T61" s="62"/>
      <c r="U61" s="87"/>
      <c r="V61" s="102"/>
      <c r="W61" s="63"/>
      <c r="X61" s="63"/>
      <c r="Y61" s="63"/>
      <c r="Z61" s="103"/>
      <c r="AA61" s="113"/>
      <c r="AB61" s="113"/>
      <c r="AC61" s="90"/>
      <c r="AD61" s="91"/>
      <c r="AE61" s="91"/>
      <c r="AF61" s="91"/>
      <c r="AG61" s="91"/>
      <c r="AH61" s="91"/>
      <c r="AI61" s="91"/>
      <c r="AJ61" s="91"/>
      <c r="AK61" s="92"/>
      <c r="AL61" s="90"/>
      <c r="AM61" s="91"/>
      <c r="AN61" s="91"/>
      <c r="AO61" s="91"/>
      <c r="AP61" s="91"/>
      <c r="AQ61" s="91"/>
      <c r="AR61" s="91"/>
      <c r="AS61" s="92"/>
      <c r="BN61" s="90"/>
      <c r="BO61" s="91"/>
      <c r="BP61" s="91"/>
      <c r="BQ61" s="91"/>
      <c r="BR61" s="91"/>
      <c r="BS61" s="92"/>
      <c r="BT61" s="64">
        <f t="shared" si="12"/>
        <v>1855</v>
      </c>
      <c r="BU61" s="74"/>
      <c r="BV61" s="74"/>
      <c r="BW61" s="74"/>
      <c r="BX61" s="78"/>
      <c r="BY61" s="78"/>
      <c r="BZ61" s="78"/>
      <c r="CA61" s="78"/>
      <c r="CB61" s="79"/>
      <c r="CC61" s="91"/>
      <c r="CD61" s="91"/>
      <c r="CE61" s="91"/>
      <c r="CF61" s="115">
        <v>75</v>
      </c>
      <c r="CG61" s="116">
        <v>1.265977226805421</v>
      </c>
      <c r="CH61" s="116">
        <v>1.5594122257395693</v>
      </c>
      <c r="CI61" s="117">
        <v>1.3794257831062953</v>
      </c>
      <c r="CL61" s="143">
        <f t="shared" si="9"/>
        <v>1855</v>
      </c>
      <c r="CM61" s="78"/>
      <c r="CN61" s="63"/>
      <c r="CO61" s="103"/>
      <c r="CQ61" s="1">
        <v>1855</v>
      </c>
      <c r="CR61" s="164"/>
      <c r="CU61" s="187">
        <v>1955</v>
      </c>
      <c r="CV61" s="186">
        <v>0.81328392028808594</v>
      </c>
      <c r="CW61" s="188">
        <f t="shared" si="13"/>
        <v>0.70573306083679199</v>
      </c>
      <c r="CX61" s="188">
        <v>0.36127427220344543</v>
      </c>
      <c r="CY61" s="189">
        <v>0.28057989933615779</v>
      </c>
      <c r="CZ61" s="186">
        <v>0.41006128489971161</v>
      </c>
      <c r="DA61" s="188">
        <f t="shared" si="14"/>
        <v>0.31082555651664734</v>
      </c>
      <c r="DB61" s="188">
        <v>0.11213396489620209</v>
      </c>
      <c r="DC61" s="189">
        <v>7.2809186679008014E-2</v>
      </c>
    </row>
    <row r="62" spans="1:107" ht="15">
      <c r="A62" s="143">
        <f t="shared" si="10"/>
        <v>1856</v>
      </c>
      <c r="B62" s="64"/>
      <c r="C62" s="137"/>
      <c r="D62" s="157"/>
      <c r="E62" s="148"/>
      <c r="F62" s="74"/>
      <c r="G62" s="74"/>
      <c r="H62" s="78"/>
      <c r="I62" s="78"/>
      <c r="J62" s="78"/>
      <c r="K62" s="78"/>
      <c r="L62" s="79"/>
      <c r="M62" s="64">
        <f t="shared" si="11"/>
        <v>1856</v>
      </c>
      <c r="N62" s="62"/>
      <c r="O62" s="62"/>
      <c r="P62" s="62"/>
      <c r="Q62" s="62"/>
      <c r="R62" s="62"/>
      <c r="S62" s="62"/>
      <c r="T62" s="62"/>
      <c r="U62" s="87"/>
      <c r="V62" s="102"/>
      <c r="W62" s="63"/>
      <c r="X62" s="63"/>
      <c r="Y62" s="63"/>
      <c r="Z62" s="103"/>
      <c r="AA62" s="113"/>
      <c r="AB62" s="113"/>
      <c r="AC62" s="90"/>
      <c r="AD62" s="91"/>
      <c r="AE62" s="91"/>
      <c r="AF62" s="91"/>
      <c r="AG62" s="91"/>
      <c r="AH62" s="91"/>
      <c r="AI62" s="91"/>
      <c r="AJ62" s="91"/>
      <c r="AK62" s="92"/>
      <c r="AL62" s="90"/>
      <c r="AM62" s="91"/>
      <c r="AN62" s="91"/>
      <c r="AO62" s="91"/>
      <c r="AP62" s="91"/>
      <c r="AQ62" s="91"/>
      <c r="AR62" s="91"/>
      <c r="AS62" s="92"/>
      <c r="BN62" s="90"/>
      <c r="BO62" s="91"/>
      <c r="BP62" s="91"/>
      <c r="BQ62" s="91"/>
      <c r="BR62" s="91"/>
      <c r="BS62" s="92"/>
      <c r="BT62" s="64">
        <f t="shared" si="12"/>
        <v>1856</v>
      </c>
      <c r="BU62" s="74"/>
      <c r="BV62" s="74"/>
      <c r="BW62" s="74"/>
      <c r="BX62" s="78"/>
      <c r="BY62" s="78"/>
      <c r="BZ62" s="78"/>
      <c r="CA62" s="78"/>
      <c r="CB62" s="79"/>
      <c r="CC62" s="91"/>
      <c r="CD62" s="91"/>
      <c r="CE62" s="91"/>
      <c r="CF62" s="115">
        <v>76</v>
      </c>
      <c r="CG62" s="116">
        <v>1.2615425442776795</v>
      </c>
      <c r="CH62" s="116">
        <v>1.5499341630226018</v>
      </c>
      <c r="CI62" s="117">
        <v>1.3693337465203321</v>
      </c>
      <c r="CL62" s="143">
        <f t="shared" si="9"/>
        <v>1856</v>
      </c>
      <c r="CM62" s="78"/>
      <c r="CN62" s="63"/>
      <c r="CO62" s="103"/>
      <c r="CQ62" s="1">
        <v>1856</v>
      </c>
      <c r="CR62" s="164"/>
      <c r="CU62" s="187">
        <v>1956</v>
      </c>
      <c r="CV62" s="186">
        <v>0.80700194835662842</v>
      </c>
      <c r="CW62" s="188">
        <f t="shared" si="13"/>
        <v>0.69950878620147705</v>
      </c>
      <c r="CX62" s="188">
        <v>0.35712617635726929</v>
      </c>
      <c r="CY62" s="189">
        <v>0.28746629556866365</v>
      </c>
      <c r="CZ62" s="186">
        <v>0.41251938045024872</v>
      </c>
      <c r="DA62" s="188">
        <f t="shared" si="14"/>
        <v>0.31331267952919006</v>
      </c>
      <c r="DB62" s="188">
        <v>0.10919041186571121</v>
      </c>
      <c r="DC62" s="189">
        <v>7.7499725486770615E-2</v>
      </c>
    </row>
    <row r="63" spans="1:107" ht="15">
      <c r="A63" s="143">
        <f t="shared" si="10"/>
        <v>1857</v>
      </c>
      <c r="B63" s="64"/>
      <c r="C63" s="137"/>
      <c r="D63" s="157"/>
      <c r="E63" s="147"/>
      <c r="F63" s="67"/>
      <c r="G63" s="67"/>
      <c r="H63" s="67"/>
      <c r="I63" s="67"/>
      <c r="J63" s="67"/>
      <c r="K63" s="67"/>
      <c r="L63" s="73"/>
      <c r="M63" s="64">
        <f t="shared" si="11"/>
        <v>1857</v>
      </c>
      <c r="N63" s="62"/>
      <c r="O63" s="62"/>
      <c r="P63" s="62"/>
      <c r="Q63" s="62"/>
      <c r="R63" s="62"/>
      <c r="S63" s="62"/>
      <c r="T63" s="62"/>
      <c r="U63" s="87"/>
      <c r="V63" s="102"/>
      <c r="W63" s="63"/>
      <c r="X63" s="63"/>
      <c r="Y63" s="63"/>
      <c r="Z63" s="103"/>
      <c r="AA63" s="113"/>
      <c r="AB63" s="113"/>
      <c r="AC63" s="90"/>
      <c r="AD63" s="91"/>
      <c r="AE63" s="91"/>
      <c r="AF63" s="91"/>
      <c r="AG63" s="91"/>
      <c r="AH63" s="91"/>
      <c r="AI63" s="91"/>
      <c r="AJ63" s="91"/>
      <c r="AK63" s="92"/>
      <c r="AL63" s="90"/>
      <c r="AM63" s="91"/>
      <c r="AN63" s="91"/>
      <c r="AO63" s="91"/>
      <c r="AP63" s="91"/>
      <c r="AQ63" s="91"/>
      <c r="AR63" s="91"/>
      <c r="AS63" s="92"/>
      <c r="BN63" s="90"/>
      <c r="BO63" s="91"/>
      <c r="BP63" s="91"/>
      <c r="BQ63" s="91"/>
      <c r="BR63" s="91"/>
      <c r="BS63" s="92"/>
      <c r="BT63" s="64">
        <f t="shared" si="12"/>
        <v>1857</v>
      </c>
      <c r="BU63" s="67"/>
      <c r="BV63" s="67"/>
      <c r="BW63" s="67"/>
      <c r="BX63" s="67"/>
      <c r="BY63" s="67"/>
      <c r="BZ63" s="67"/>
      <c r="CA63" s="67"/>
      <c r="CB63" s="73"/>
      <c r="CC63" s="91"/>
      <c r="CD63" s="91"/>
      <c r="CE63" s="91"/>
      <c r="CF63" s="115">
        <v>77</v>
      </c>
      <c r="CG63" s="116">
        <v>1.261002005758743</v>
      </c>
      <c r="CH63" s="116">
        <v>1.5381163636095594</v>
      </c>
      <c r="CI63" s="117">
        <v>1.3619830547128109</v>
      </c>
      <c r="CL63" s="143">
        <f t="shared" si="9"/>
        <v>1857</v>
      </c>
      <c r="CM63" s="78"/>
      <c r="CN63" s="63"/>
      <c r="CO63" s="103"/>
      <c r="CQ63" s="1">
        <v>1857</v>
      </c>
      <c r="CR63" s="164">
        <v>0.66</v>
      </c>
      <c r="CU63" s="187">
        <v>1957</v>
      </c>
      <c r="CV63" s="186">
        <v>0.81373655796051025</v>
      </c>
      <c r="CW63" s="188">
        <f t="shared" si="13"/>
        <v>0.70624226331710815</v>
      </c>
      <c r="CX63" s="188">
        <v>0.36253643035888672</v>
      </c>
      <c r="CY63" s="189">
        <v>0.30353284107869083</v>
      </c>
      <c r="CZ63" s="186">
        <v>0.43164260685443878</v>
      </c>
      <c r="DA63" s="188">
        <f t="shared" si="14"/>
        <v>0.33243447542190552</v>
      </c>
      <c r="DB63" s="188">
        <v>0.11186164617538452</v>
      </c>
      <c r="DC63" s="189">
        <v>8.4223782319263141E-2</v>
      </c>
    </row>
    <row r="64" spans="1:107" ht="15">
      <c r="A64" s="145">
        <f t="shared" si="10"/>
        <v>1858</v>
      </c>
      <c r="B64" s="64"/>
      <c r="C64" s="137"/>
      <c r="D64" s="157"/>
      <c r="E64" s="149"/>
      <c r="F64" s="77"/>
      <c r="G64" s="77"/>
      <c r="H64" s="78"/>
      <c r="I64" s="78"/>
      <c r="J64" s="78"/>
      <c r="K64" s="78"/>
      <c r="L64" s="79"/>
      <c r="M64" s="66">
        <f t="shared" si="11"/>
        <v>1858</v>
      </c>
      <c r="N64" s="62"/>
      <c r="O64" s="62"/>
      <c r="P64" s="62"/>
      <c r="Q64" s="62"/>
      <c r="R64" s="62"/>
      <c r="S64" s="62"/>
      <c r="T64" s="62"/>
      <c r="U64" s="87"/>
      <c r="V64" s="102"/>
      <c r="W64" s="63"/>
      <c r="X64" s="63"/>
      <c r="Y64" s="63"/>
      <c r="Z64" s="103"/>
      <c r="AA64" s="113"/>
      <c r="AB64" s="113"/>
      <c r="AC64" s="90"/>
      <c r="AD64" s="91"/>
      <c r="AE64" s="91"/>
      <c r="AF64" s="91"/>
      <c r="AG64" s="91"/>
      <c r="AH64" s="91"/>
      <c r="AI64" s="91"/>
      <c r="AJ64" s="91"/>
      <c r="AK64" s="92"/>
      <c r="AL64" s="90"/>
      <c r="AM64" s="91"/>
      <c r="AN64" s="91"/>
      <c r="AO64" s="91"/>
      <c r="AP64" s="91"/>
      <c r="AQ64" s="91"/>
      <c r="AR64" s="91"/>
      <c r="AS64" s="92"/>
      <c r="BN64" s="90"/>
      <c r="BO64" s="91"/>
      <c r="BP64" s="91"/>
      <c r="BQ64" s="91"/>
      <c r="BR64" s="91"/>
      <c r="BS64" s="92"/>
      <c r="BT64" s="66">
        <f t="shared" si="12"/>
        <v>1858</v>
      </c>
      <c r="BU64" s="77"/>
      <c r="BV64" s="77"/>
      <c r="BW64" s="77"/>
      <c r="BX64" s="78"/>
      <c r="BY64" s="78"/>
      <c r="BZ64" s="78"/>
      <c r="CA64" s="78"/>
      <c r="CB64" s="79"/>
      <c r="CC64" s="91"/>
      <c r="CD64" s="91"/>
      <c r="CE64" s="91"/>
      <c r="CF64" s="115">
        <v>78</v>
      </c>
      <c r="CG64" s="116">
        <v>1.2617171658819262</v>
      </c>
      <c r="CH64" s="116">
        <v>1.5227691815322035</v>
      </c>
      <c r="CI64" s="117">
        <v>1.357360549971153</v>
      </c>
      <c r="CL64" s="145">
        <f t="shared" si="9"/>
        <v>1858</v>
      </c>
      <c r="CM64" s="78"/>
      <c r="CN64" s="63"/>
      <c r="CO64" s="103"/>
      <c r="CQ64" s="1">
        <v>1858</v>
      </c>
      <c r="CR64" s="164"/>
      <c r="CU64" s="187">
        <v>1958</v>
      </c>
      <c r="CV64" s="186">
        <v>0.7993931770324707</v>
      </c>
      <c r="CW64" s="188">
        <f t="shared" si="13"/>
        <v>0.69166213274002075</v>
      </c>
      <c r="CX64" s="188">
        <v>0.35252669453620911</v>
      </c>
      <c r="CY64" s="189">
        <v>0.29589241377479625</v>
      </c>
      <c r="CZ64" s="186">
        <v>0.41016604006290436</v>
      </c>
      <c r="DA64" s="188">
        <f t="shared" si="14"/>
        <v>0.31122326850891113</v>
      </c>
      <c r="DB64" s="188">
        <v>0.10325360298156738</v>
      </c>
      <c r="DC64" s="189">
        <v>8.3128710438069409E-2</v>
      </c>
    </row>
    <row r="65" spans="1:107" ht="15">
      <c r="A65" s="143">
        <f t="shared" si="10"/>
        <v>1859</v>
      </c>
      <c r="B65" s="64"/>
      <c r="C65" s="137"/>
      <c r="D65" s="157"/>
      <c r="E65" s="149"/>
      <c r="F65" s="77"/>
      <c r="G65" s="77"/>
      <c r="H65" s="78"/>
      <c r="I65" s="78"/>
      <c r="J65" s="78"/>
      <c r="K65" s="78"/>
      <c r="L65" s="79"/>
      <c r="M65" s="64">
        <f t="shared" si="11"/>
        <v>1859</v>
      </c>
      <c r="N65" s="62"/>
      <c r="O65" s="62"/>
      <c r="P65" s="62"/>
      <c r="Q65" s="62"/>
      <c r="R65" s="62"/>
      <c r="S65" s="62"/>
      <c r="T65" s="62"/>
      <c r="U65" s="87"/>
      <c r="V65" s="102"/>
      <c r="W65" s="63"/>
      <c r="X65" s="63"/>
      <c r="Y65" s="63"/>
      <c r="Z65" s="103"/>
      <c r="AA65" s="113"/>
      <c r="AB65" s="113"/>
      <c r="AC65" s="90"/>
      <c r="AD65" s="91"/>
      <c r="AE65" s="91"/>
      <c r="AF65" s="91"/>
      <c r="AG65" s="91"/>
      <c r="AH65" s="91"/>
      <c r="AI65" s="91"/>
      <c r="AJ65" s="91"/>
      <c r="AK65" s="92"/>
      <c r="AL65" s="90"/>
      <c r="AM65" s="91"/>
      <c r="AN65" s="91"/>
      <c r="AO65" s="91"/>
      <c r="AP65" s="91"/>
      <c r="AQ65" s="91"/>
      <c r="AR65" s="91"/>
      <c r="AS65" s="92"/>
      <c r="BN65" s="90"/>
      <c r="BO65" s="91"/>
      <c r="BP65" s="91"/>
      <c r="BQ65" s="91"/>
      <c r="BR65" s="91"/>
      <c r="BS65" s="92"/>
      <c r="BT65" s="64">
        <f t="shared" si="12"/>
        <v>1859</v>
      </c>
      <c r="BU65" s="77"/>
      <c r="BV65" s="77"/>
      <c r="BW65" s="77"/>
      <c r="BX65" s="78"/>
      <c r="BY65" s="78"/>
      <c r="BZ65" s="78"/>
      <c r="CA65" s="78"/>
      <c r="CB65" s="79"/>
      <c r="CC65" s="91"/>
      <c r="CD65" s="91"/>
      <c r="CE65" s="91"/>
      <c r="CF65" s="115">
        <v>79</v>
      </c>
      <c r="CG65" s="116">
        <v>1.2615482372196971</v>
      </c>
      <c r="CH65" s="116">
        <v>1.5019135214861474</v>
      </c>
      <c r="CI65" s="117">
        <v>1.3548188354501305</v>
      </c>
      <c r="CL65" s="143">
        <f t="shared" si="9"/>
        <v>1859</v>
      </c>
      <c r="CM65" s="78"/>
      <c r="CN65" s="63"/>
      <c r="CO65" s="103"/>
      <c r="CQ65" s="1">
        <v>1859</v>
      </c>
      <c r="CR65" s="164"/>
      <c r="CU65" s="187">
        <v>1959</v>
      </c>
      <c r="CV65" s="186">
        <v>0.81488919258117676</v>
      </c>
      <c r="CW65" s="188">
        <f t="shared" si="13"/>
        <v>0.70720607042312622</v>
      </c>
      <c r="CX65" s="188">
        <v>0.37340998649597168</v>
      </c>
      <c r="CY65" s="189">
        <v>0.29171725408788229</v>
      </c>
      <c r="CZ65" s="186">
        <v>0.42415301501750946</v>
      </c>
      <c r="DA65" s="188">
        <f t="shared" si="14"/>
        <v>0.32563254237174988</v>
      </c>
      <c r="DB65" s="188">
        <v>0.11178617924451828</v>
      </c>
      <c r="DC65" s="189">
        <v>8.3948317126382468E-2</v>
      </c>
    </row>
    <row r="66" spans="1:107" ht="15">
      <c r="A66" s="143">
        <f t="shared" si="10"/>
        <v>1860</v>
      </c>
      <c r="B66" s="156">
        <v>838.06344925231633</v>
      </c>
      <c r="C66" s="140">
        <v>6242.1998359778845</v>
      </c>
      <c r="D66" s="157">
        <v>24062.132787190356</v>
      </c>
      <c r="E66" s="147">
        <v>2.2427624091506004E-2</v>
      </c>
      <c r="F66" s="67">
        <v>0.1577741727232933</v>
      </c>
      <c r="G66" s="67">
        <v>0.81979820132255554</v>
      </c>
      <c r="H66" s="67">
        <v>0.5041448175907135</v>
      </c>
      <c r="I66" s="67">
        <v>0.19474461674690247</v>
      </c>
      <c r="J66" s="67">
        <v>0.31565338373184204</v>
      </c>
      <c r="K66" s="67">
        <f>E66+F66</f>
        <v>0.18020179681479931</v>
      </c>
      <c r="L66" s="73">
        <f>H66-I66</f>
        <v>0.30940020084381104</v>
      </c>
      <c r="M66" s="64">
        <f t="shared" si="11"/>
        <v>1860</v>
      </c>
      <c r="N66" s="62">
        <f>E66*$C66/0.5/$B66</f>
        <v>0.33409812001769629</v>
      </c>
      <c r="O66" s="62">
        <f>F66*$C66/0.4/$B66</f>
        <v>2.9378978285401152</v>
      </c>
      <c r="P66" s="62">
        <f>G66*$C66/0.1/$B66</f>
        <v>61.061536598405425</v>
      </c>
      <c r="Q66" s="62">
        <f>H66*$C66/0.01/$B66</f>
        <v>375.5053033850175</v>
      </c>
      <c r="R66" s="62">
        <f>I66*$C66/0.001/$B66</f>
        <v>1450.5283768187562</v>
      </c>
      <c r="S66" s="62">
        <f>J66*$C66/0.09/$B66</f>
        <v>26.123340288781879</v>
      </c>
      <c r="T66" s="62">
        <f>K66*$C66/0.9/$B66</f>
        <v>1.4913424349165494</v>
      </c>
      <c r="U66" s="87">
        <f>C66/B66</f>
        <v>7.448361865139093</v>
      </c>
      <c r="V66" s="102"/>
      <c r="W66" s="63"/>
      <c r="X66" s="63"/>
      <c r="Y66" s="63"/>
      <c r="Z66" s="103"/>
      <c r="AA66" s="113"/>
      <c r="AB66" s="113"/>
      <c r="AC66" s="90"/>
      <c r="AD66" s="91"/>
      <c r="AE66" s="91"/>
      <c r="AF66" s="91"/>
      <c r="AG66" s="91"/>
      <c r="AH66" s="91"/>
      <c r="AI66" s="91"/>
      <c r="AJ66" s="91"/>
      <c r="AK66" s="92"/>
      <c r="AL66" s="90"/>
      <c r="AM66" s="91"/>
      <c r="AN66" s="91"/>
      <c r="AO66" s="91"/>
      <c r="AP66" s="91"/>
      <c r="AQ66" s="91"/>
      <c r="AR66" s="91"/>
      <c r="AS66" s="92"/>
      <c r="BN66" s="90"/>
      <c r="BO66" s="91"/>
      <c r="BP66" s="91"/>
      <c r="BQ66" s="91"/>
      <c r="BR66" s="91"/>
      <c r="BS66" s="92"/>
      <c r="BT66" s="64">
        <f t="shared" si="12"/>
        <v>1860</v>
      </c>
      <c r="BU66" s="67"/>
      <c r="BV66" s="67"/>
      <c r="BW66" s="67"/>
      <c r="BX66" s="67"/>
      <c r="BY66" s="67"/>
      <c r="BZ66" s="67"/>
      <c r="CA66" s="67"/>
      <c r="CB66" s="73"/>
      <c r="CC66" s="91"/>
      <c r="CD66" s="91"/>
      <c r="CE66" s="91"/>
      <c r="CF66" s="115">
        <v>80</v>
      </c>
      <c r="CG66" s="116">
        <v>1.2623113846221357</v>
      </c>
      <c r="CH66" s="116">
        <v>1.484060758063195</v>
      </c>
      <c r="CI66" s="117">
        <v>1.3543715031463295</v>
      </c>
      <c r="CL66" s="143">
        <f t="shared" si="9"/>
        <v>1860</v>
      </c>
      <c r="CM66" s="78">
        <f>G66</f>
        <v>0.81979820132255554</v>
      </c>
      <c r="CN66" s="63"/>
      <c r="CO66" s="103"/>
      <c r="CQ66" s="1">
        <v>1860</v>
      </c>
      <c r="CR66" s="164"/>
      <c r="CU66" s="187">
        <v>1960</v>
      </c>
      <c r="CV66" s="186">
        <v>0.81865185499191284</v>
      </c>
      <c r="CW66" s="188">
        <f t="shared" si="13"/>
        <v>0.71097135543823242</v>
      </c>
      <c r="CX66" s="188">
        <v>0.3749372661113739</v>
      </c>
      <c r="CY66" s="189">
        <v>0.30277626115680389</v>
      </c>
      <c r="CZ66" s="186">
        <v>0.41303117573261261</v>
      </c>
      <c r="DA66" s="188">
        <f t="shared" si="14"/>
        <v>0.31434929370880127</v>
      </c>
      <c r="DB66" s="188">
        <v>0.11418569087982178</v>
      </c>
      <c r="DC66" s="189">
        <v>8.0460499495806734E-2</v>
      </c>
    </row>
    <row r="67" spans="1:107" ht="15">
      <c r="A67" s="143">
        <f t="shared" si="10"/>
        <v>1861</v>
      </c>
      <c r="B67" s="156"/>
      <c r="C67" s="137"/>
      <c r="D67" s="157"/>
      <c r="E67" s="149"/>
      <c r="F67" s="77"/>
      <c r="G67" s="77"/>
      <c r="H67" s="78"/>
      <c r="I67" s="78"/>
      <c r="J67" s="78"/>
      <c r="K67" s="78"/>
      <c r="L67" s="79"/>
      <c r="M67" s="64">
        <f t="shared" si="11"/>
        <v>1861</v>
      </c>
      <c r="N67" s="62"/>
      <c r="O67" s="62"/>
      <c r="P67" s="62"/>
      <c r="Q67" s="62"/>
      <c r="R67" s="62"/>
      <c r="S67" s="62"/>
      <c r="T67" s="62"/>
      <c r="U67" s="87"/>
      <c r="V67" s="102"/>
      <c r="W67" s="63"/>
      <c r="X67" s="63"/>
      <c r="Y67" s="63"/>
      <c r="Z67" s="103"/>
      <c r="AA67" s="113"/>
      <c r="AB67" s="113"/>
      <c r="AC67" s="90"/>
      <c r="AD67" s="91"/>
      <c r="AE67" s="91"/>
      <c r="AF67" s="91"/>
      <c r="AG67" s="91"/>
      <c r="AH67" s="91"/>
      <c r="AI67" s="91"/>
      <c r="AJ67" s="91"/>
      <c r="AK67" s="92"/>
      <c r="AL67" s="90"/>
      <c r="AM67" s="91"/>
      <c r="AN67" s="91"/>
      <c r="AO67" s="91"/>
      <c r="AP67" s="91"/>
      <c r="AQ67" s="91"/>
      <c r="AR67" s="91"/>
      <c r="AS67" s="92"/>
      <c r="BN67" s="90"/>
      <c r="BO67" s="91"/>
      <c r="BP67" s="91"/>
      <c r="BQ67" s="91"/>
      <c r="BR67" s="91"/>
      <c r="BS67" s="92"/>
      <c r="BT67" s="64">
        <f t="shared" si="12"/>
        <v>1861</v>
      </c>
      <c r="BU67" s="77"/>
      <c r="BV67" s="77"/>
      <c r="BW67" s="77"/>
      <c r="BX67" s="78"/>
      <c r="BY67" s="78"/>
      <c r="BZ67" s="78"/>
      <c r="CA67" s="78"/>
      <c r="CB67" s="79"/>
      <c r="CC67" s="91"/>
      <c r="CD67" s="91"/>
      <c r="CE67" s="91"/>
      <c r="CF67" s="90"/>
      <c r="CG67" s="91"/>
      <c r="CH67" s="91"/>
      <c r="CI67" s="92"/>
      <c r="CL67" s="143">
        <f t="shared" si="9"/>
        <v>1861</v>
      </c>
      <c r="CM67" s="78"/>
      <c r="CN67" s="63"/>
      <c r="CO67" s="103"/>
      <c r="CQ67" s="1">
        <v>1861</v>
      </c>
      <c r="CR67" s="164"/>
      <c r="CU67" s="187">
        <v>1961</v>
      </c>
      <c r="CV67" s="186"/>
      <c r="CW67" s="188"/>
      <c r="CX67" s="188">
        <v>0.37961173057556152</v>
      </c>
      <c r="CY67" s="189">
        <v>0.30248751971157845</v>
      </c>
      <c r="CZ67" s="186"/>
      <c r="DA67" s="188"/>
      <c r="DB67" s="188">
        <v>0.11529870331287384</v>
      </c>
      <c r="DC67" s="189">
        <v>7.8089900228659206E-2</v>
      </c>
    </row>
    <row r="68" spans="1:107" ht="15">
      <c r="A68" s="143">
        <f t="shared" si="10"/>
        <v>1862</v>
      </c>
      <c r="B68" s="64"/>
      <c r="C68" s="137"/>
      <c r="D68" s="157"/>
      <c r="E68" s="148"/>
      <c r="F68" s="74"/>
      <c r="G68" s="74"/>
      <c r="H68" s="78"/>
      <c r="I68" s="78"/>
      <c r="J68" s="78"/>
      <c r="K68" s="78"/>
      <c r="L68" s="79"/>
      <c r="M68" s="64">
        <f t="shared" si="11"/>
        <v>1862</v>
      </c>
      <c r="N68" s="62"/>
      <c r="O68" s="62"/>
      <c r="P68" s="62"/>
      <c r="Q68" s="62"/>
      <c r="R68" s="62"/>
      <c r="S68" s="62"/>
      <c r="T68" s="62"/>
      <c r="U68" s="87"/>
      <c r="V68" s="102"/>
      <c r="W68" s="63"/>
      <c r="X68" s="63"/>
      <c r="Y68" s="63"/>
      <c r="Z68" s="103"/>
      <c r="AA68" s="113"/>
      <c r="AB68" s="113"/>
      <c r="AC68" s="90"/>
      <c r="AD68" s="91"/>
      <c r="AE68" s="91"/>
      <c r="AF68" s="91"/>
      <c r="AG68" s="91"/>
      <c r="AH68" s="91"/>
      <c r="AI68" s="91"/>
      <c r="AJ68" s="91"/>
      <c r="AK68" s="92"/>
      <c r="AL68" s="90"/>
      <c r="AM68" s="91"/>
      <c r="AN68" s="91"/>
      <c r="AO68" s="91"/>
      <c r="AP68" s="91"/>
      <c r="AQ68" s="91"/>
      <c r="AR68" s="91"/>
      <c r="AS68" s="92"/>
      <c r="BN68" s="90"/>
      <c r="BO68" s="91"/>
      <c r="BP68" s="91"/>
      <c r="BQ68" s="91"/>
      <c r="BR68" s="91"/>
      <c r="BS68" s="92"/>
      <c r="BT68" s="64">
        <f t="shared" si="12"/>
        <v>1862</v>
      </c>
      <c r="BU68" s="74"/>
      <c r="BV68" s="74"/>
      <c r="BW68" s="74"/>
      <c r="BX68" s="78"/>
      <c r="BY68" s="78"/>
      <c r="BZ68" s="78"/>
      <c r="CA68" s="78"/>
      <c r="CB68" s="79"/>
      <c r="CC68" s="91"/>
      <c r="CD68" s="91"/>
      <c r="CE68" s="91"/>
      <c r="CF68" s="90"/>
      <c r="CG68" s="91"/>
      <c r="CH68" s="91"/>
      <c r="CI68" s="92"/>
      <c r="CL68" s="143">
        <f t="shared" si="9"/>
        <v>1862</v>
      </c>
      <c r="CM68" s="78"/>
      <c r="CN68" s="63"/>
      <c r="CO68" s="103"/>
      <c r="CQ68" s="1">
        <v>1862</v>
      </c>
      <c r="CR68" s="164"/>
      <c r="CU68" s="187">
        <v>1962</v>
      </c>
      <c r="CV68" s="186">
        <v>0.81255596876144409</v>
      </c>
      <c r="CW68" s="188">
        <f>G168</f>
        <v>0.70599359273910522</v>
      </c>
      <c r="CX68" s="188">
        <v>0.36811798810958862</v>
      </c>
      <c r="CY68" s="189">
        <v>0.3009004299575575</v>
      </c>
      <c r="CZ68" s="186">
        <v>0.41917212307453156</v>
      </c>
      <c r="DA68" s="188">
        <f>H168</f>
        <v>0.32007354497909546</v>
      </c>
      <c r="DB68" s="188">
        <v>0.10914173722267151</v>
      </c>
      <c r="DC68" s="189">
        <v>7.719144577121631E-2</v>
      </c>
    </row>
    <row r="69" spans="1:107" ht="15">
      <c r="A69" s="143">
        <f t="shared" si="10"/>
        <v>1863</v>
      </c>
      <c r="B69" s="64"/>
      <c r="C69" s="137"/>
      <c r="D69" s="157"/>
      <c r="E69" s="148"/>
      <c r="F69" s="74"/>
      <c r="G69" s="74"/>
      <c r="H69" s="78"/>
      <c r="I69" s="78"/>
      <c r="J69" s="78"/>
      <c r="K69" s="78"/>
      <c r="L69" s="79"/>
      <c r="M69" s="64">
        <f t="shared" si="11"/>
        <v>1863</v>
      </c>
      <c r="N69" s="62"/>
      <c r="O69" s="62"/>
      <c r="P69" s="62"/>
      <c r="Q69" s="62"/>
      <c r="R69" s="62"/>
      <c r="S69" s="62"/>
      <c r="T69" s="62"/>
      <c r="U69" s="87"/>
      <c r="V69" s="102"/>
      <c r="W69" s="63"/>
      <c r="X69" s="63"/>
      <c r="Y69" s="63"/>
      <c r="Z69" s="103"/>
      <c r="AA69" s="113"/>
      <c r="AB69" s="113"/>
      <c r="AC69" s="90"/>
      <c r="AD69" s="91"/>
      <c r="AE69" s="91"/>
      <c r="AF69" s="91"/>
      <c r="AG69" s="91"/>
      <c r="AH69" s="91"/>
      <c r="AI69" s="91"/>
      <c r="AJ69" s="91"/>
      <c r="AK69" s="92"/>
      <c r="AL69" s="90"/>
      <c r="AM69" s="91"/>
      <c r="AN69" s="91"/>
      <c r="AO69" s="91"/>
      <c r="AP69" s="91"/>
      <c r="AQ69" s="91"/>
      <c r="AR69" s="91"/>
      <c r="AS69" s="92"/>
      <c r="BN69" s="90"/>
      <c r="BO69" s="91"/>
      <c r="BP69" s="91"/>
      <c r="BQ69" s="91"/>
      <c r="BR69" s="91"/>
      <c r="BS69" s="92"/>
      <c r="BT69" s="64">
        <f t="shared" si="12"/>
        <v>1863</v>
      </c>
      <c r="BU69" s="74"/>
      <c r="BV69" s="74"/>
      <c r="BW69" s="74"/>
      <c r="BX69" s="78"/>
      <c r="BY69" s="78"/>
      <c r="BZ69" s="78"/>
      <c r="CA69" s="78"/>
      <c r="CB69" s="79"/>
      <c r="CC69" s="91"/>
      <c r="CD69" s="91"/>
      <c r="CE69" s="91"/>
      <c r="CF69" s="90"/>
      <c r="CG69" s="91"/>
      <c r="CH69" s="91"/>
      <c r="CI69" s="92"/>
      <c r="CL69" s="143">
        <f t="shared" si="9"/>
        <v>1863</v>
      </c>
      <c r="CM69" s="78"/>
      <c r="CN69" s="63"/>
      <c r="CO69" s="103"/>
      <c r="CQ69" s="1">
        <v>1863</v>
      </c>
      <c r="CR69" s="164"/>
      <c r="CU69" s="187">
        <v>1963</v>
      </c>
      <c r="CV69" s="186"/>
      <c r="CW69" s="188"/>
      <c r="CX69" s="188">
        <v>0.36888143420219421</v>
      </c>
      <c r="CY69" s="189">
        <v>0.30967283294122561</v>
      </c>
      <c r="CZ69" s="186"/>
      <c r="DA69" s="188"/>
      <c r="DB69" s="188">
        <v>0.10704003274440765</v>
      </c>
      <c r="DC69" s="189">
        <v>7.8096431523179327E-2</v>
      </c>
    </row>
    <row r="70" spans="1:107" ht="15">
      <c r="A70" s="143">
        <f t="shared" si="10"/>
        <v>1864</v>
      </c>
      <c r="B70" s="64"/>
      <c r="C70" s="137"/>
      <c r="D70" s="157"/>
      <c r="E70" s="148"/>
      <c r="F70" s="74"/>
      <c r="G70" s="74"/>
      <c r="H70" s="78"/>
      <c r="I70" s="78"/>
      <c r="J70" s="78"/>
      <c r="K70" s="78"/>
      <c r="L70" s="79"/>
      <c r="M70" s="64">
        <f t="shared" si="11"/>
        <v>1864</v>
      </c>
      <c r="N70" s="62"/>
      <c r="O70" s="62"/>
      <c r="P70" s="62"/>
      <c r="Q70" s="62"/>
      <c r="R70" s="62"/>
      <c r="S70" s="62"/>
      <c r="T70" s="62"/>
      <c r="U70" s="87"/>
      <c r="V70" s="102"/>
      <c r="W70" s="63"/>
      <c r="X70" s="63"/>
      <c r="Y70" s="63"/>
      <c r="Z70" s="103"/>
      <c r="AA70" s="113"/>
      <c r="AB70" s="113"/>
      <c r="AC70" s="90"/>
      <c r="AD70" s="91"/>
      <c r="AE70" s="91"/>
      <c r="AF70" s="91"/>
      <c r="AG70" s="91"/>
      <c r="AH70" s="91"/>
      <c r="AI70" s="91"/>
      <c r="AJ70" s="91"/>
      <c r="AK70" s="92"/>
      <c r="AL70" s="90"/>
      <c r="AM70" s="91"/>
      <c r="AN70" s="91"/>
      <c r="AO70" s="91"/>
      <c r="AP70" s="91"/>
      <c r="AQ70" s="91"/>
      <c r="AR70" s="91"/>
      <c r="AS70" s="92"/>
      <c r="BN70" s="90"/>
      <c r="BO70" s="91"/>
      <c r="BP70" s="91"/>
      <c r="BQ70" s="91"/>
      <c r="BR70" s="91"/>
      <c r="BS70" s="92"/>
      <c r="BT70" s="64">
        <f t="shared" si="12"/>
        <v>1864</v>
      </c>
      <c r="BU70" s="74"/>
      <c r="BV70" s="74"/>
      <c r="BW70" s="74"/>
      <c r="BX70" s="78"/>
      <c r="BY70" s="78"/>
      <c r="BZ70" s="78"/>
      <c r="CA70" s="78"/>
      <c r="CB70" s="79"/>
      <c r="CC70" s="91"/>
      <c r="CD70" s="91"/>
      <c r="CE70" s="91"/>
      <c r="CF70" s="90"/>
      <c r="CG70" s="91"/>
      <c r="CH70" s="91"/>
      <c r="CI70" s="92"/>
      <c r="CL70" s="143">
        <f t="shared" si="9"/>
        <v>1864</v>
      </c>
      <c r="CM70" s="78"/>
      <c r="CN70" s="63"/>
      <c r="CO70" s="103"/>
      <c r="CQ70" s="1">
        <v>1864</v>
      </c>
      <c r="CR70" s="164"/>
      <c r="CU70" s="187">
        <v>1964</v>
      </c>
      <c r="CV70" s="186">
        <v>0.83654963970184326</v>
      </c>
      <c r="CW70" s="188">
        <f t="shared" ref="CW70:CW101" si="15">G170</f>
        <v>0.72894287109375</v>
      </c>
      <c r="CX70" s="188">
        <v>0.37351429462432861</v>
      </c>
      <c r="CY70" s="189">
        <v>0.31130748408933628</v>
      </c>
      <c r="CZ70" s="186">
        <v>0.4242277592420578</v>
      </c>
      <c r="DA70" s="188">
        <f t="shared" ref="DA70:DA101" si="16">H170</f>
        <v>0.32549843192100525</v>
      </c>
      <c r="DB70" s="188">
        <v>0.108112633228302</v>
      </c>
      <c r="DC70" s="189">
        <v>8.0444334664299469E-2</v>
      </c>
    </row>
    <row r="71" spans="1:107" ht="15">
      <c r="A71" s="143">
        <f t="shared" si="10"/>
        <v>1865</v>
      </c>
      <c r="B71" s="64"/>
      <c r="C71" s="137"/>
      <c r="D71" s="157"/>
      <c r="E71" s="148"/>
      <c r="F71" s="74"/>
      <c r="G71" s="74"/>
      <c r="H71" s="78"/>
      <c r="I71" s="78"/>
      <c r="J71" s="78"/>
      <c r="K71" s="78"/>
      <c r="L71" s="79"/>
      <c r="M71" s="64">
        <f t="shared" si="11"/>
        <v>1865</v>
      </c>
      <c r="N71" s="62"/>
      <c r="O71" s="62"/>
      <c r="P71" s="62"/>
      <c r="Q71" s="62"/>
      <c r="R71" s="62"/>
      <c r="S71" s="62"/>
      <c r="T71" s="62"/>
      <c r="U71" s="87"/>
      <c r="V71" s="102"/>
      <c r="W71" s="63"/>
      <c r="X71" s="63"/>
      <c r="Y71" s="63"/>
      <c r="Z71" s="103"/>
      <c r="AA71" s="113"/>
      <c r="AB71" s="113"/>
      <c r="AC71" s="90"/>
      <c r="AD71" s="91"/>
      <c r="AE71" s="91"/>
      <c r="AF71" s="91"/>
      <c r="AG71" s="91"/>
      <c r="AH71" s="91"/>
      <c r="AI71" s="91"/>
      <c r="AJ71" s="91"/>
      <c r="AK71" s="92"/>
      <c r="AL71" s="90"/>
      <c r="AM71" s="91"/>
      <c r="AN71" s="91"/>
      <c r="AO71" s="91"/>
      <c r="AP71" s="91"/>
      <c r="AQ71" s="91"/>
      <c r="AR71" s="91"/>
      <c r="AS71" s="92"/>
      <c r="BN71" s="90"/>
      <c r="BO71" s="91"/>
      <c r="BP71" s="91"/>
      <c r="BQ71" s="91"/>
      <c r="BR71" s="91"/>
      <c r="BS71" s="92"/>
      <c r="BT71" s="64">
        <f t="shared" si="12"/>
        <v>1865</v>
      </c>
      <c r="BU71" s="74"/>
      <c r="BV71" s="74"/>
      <c r="BW71" s="74"/>
      <c r="BX71" s="78"/>
      <c r="BY71" s="78"/>
      <c r="BZ71" s="78"/>
      <c r="CA71" s="78"/>
      <c r="CB71" s="79"/>
      <c r="CC71" s="91"/>
      <c r="CD71" s="91"/>
      <c r="CE71" s="91"/>
      <c r="CF71" s="90"/>
      <c r="CG71" s="91"/>
      <c r="CH71" s="91"/>
      <c r="CI71" s="92"/>
      <c r="CL71" s="143">
        <f t="shared" si="9"/>
        <v>1865</v>
      </c>
      <c r="CM71" s="78"/>
      <c r="CN71" s="63"/>
      <c r="CO71" s="103"/>
      <c r="CQ71" s="1">
        <v>1865</v>
      </c>
      <c r="CR71" s="164"/>
      <c r="CU71" s="187">
        <v>1965</v>
      </c>
      <c r="CV71" s="186">
        <v>0.82851356267929077</v>
      </c>
      <c r="CW71" s="188">
        <f t="shared" si="15"/>
        <v>0.71577024459838867</v>
      </c>
      <c r="CX71" s="188">
        <v>0.37810924649238586</v>
      </c>
      <c r="CY71" s="189">
        <v>0.31362490182120761</v>
      </c>
      <c r="CZ71" s="186">
        <v>0.41953940689563751</v>
      </c>
      <c r="DA71" s="188">
        <f t="shared" si="16"/>
        <v>0.31861624121665955</v>
      </c>
      <c r="DB71" s="188">
        <v>0.10898695141077042</v>
      </c>
      <c r="DC71" s="189">
        <v>8.327803390923133E-2</v>
      </c>
    </row>
    <row r="72" spans="1:107" ht="15">
      <c r="A72" s="143">
        <f t="shared" si="10"/>
        <v>1866</v>
      </c>
      <c r="B72" s="64"/>
      <c r="C72" s="137"/>
      <c r="D72" s="157"/>
      <c r="E72" s="148"/>
      <c r="F72" s="74"/>
      <c r="G72" s="74"/>
      <c r="H72" s="78"/>
      <c r="I72" s="78"/>
      <c r="J72" s="78"/>
      <c r="K72" s="78"/>
      <c r="L72" s="79"/>
      <c r="M72" s="64">
        <f t="shared" si="11"/>
        <v>1866</v>
      </c>
      <c r="N72" s="62"/>
      <c r="O72" s="62"/>
      <c r="P72" s="62"/>
      <c r="Q72" s="62"/>
      <c r="R72" s="62"/>
      <c r="S72" s="62"/>
      <c r="T72" s="62"/>
      <c r="U72" s="87"/>
      <c r="V72" s="102"/>
      <c r="W72" s="63"/>
      <c r="X72" s="63"/>
      <c r="Y72" s="63"/>
      <c r="Z72" s="103"/>
      <c r="AA72" s="113"/>
      <c r="AB72" s="113"/>
      <c r="AC72" s="90"/>
      <c r="AD72" s="91"/>
      <c r="AE72" s="91"/>
      <c r="AF72" s="91"/>
      <c r="AG72" s="91"/>
      <c r="AH72" s="91"/>
      <c r="AI72" s="91"/>
      <c r="AJ72" s="91"/>
      <c r="AK72" s="92"/>
      <c r="AL72" s="90"/>
      <c r="AM72" s="91"/>
      <c r="AN72" s="91"/>
      <c r="AO72" s="91"/>
      <c r="AP72" s="91"/>
      <c r="AQ72" s="91"/>
      <c r="AR72" s="91"/>
      <c r="AS72" s="92"/>
      <c r="BN72" s="90"/>
      <c r="BO72" s="91"/>
      <c r="BP72" s="91"/>
      <c r="BQ72" s="91"/>
      <c r="BR72" s="91"/>
      <c r="BS72" s="92"/>
      <c r="BT72" s="64">
        <f t="shared" si="12"/>
        <v>1866</v>
      </c>
      <c r="BU72" s="74"/>
      <c r="BV72" s="74"/>
      <c r="BW72" s="74"/>
      <c r="BX72" s="78"/>
      <c r="BY72" s="78"/>
      <c r="BZ72" s="78"/>
      <c r="CA72" s="78"/>
      <c r="CB72" s="79"/>
      <c r="CC72" s="91"/>
      <c r="CD72" s="91"/>
      <c r="CE72" s="91"/>
      <c r="CF72" s="90"/>
      <c r="CG72" s="91"/>
      <c r="CH72" s="91"/>
      <c r="CI72" s="92"/>
      <c r="CL72" s="143">
        <f t="shared" si="9"/>
        <v>1866</v>
      </c>
      <c r="CM72" s="78"/>
      <c r="CN72" s="63"/>
      <c r="CO72" s="103"/>
      <c r="CQ72" s="1">
        <v>1866</v>
      </c>
      <c r="CR72" s="164"/>
      <c r="CU72" s="187">
        <v>1966</v>
      </c>
      <c r="CV72" s="186">
        <v>0.8131415843963623</v>
      </c>
      <c r="CW72" s="188">
        <f t="shared" si="15"/>
        <v>0.69428789615631104</v>
      </c>
      <c r="CX72" s="188">
        <v>0.36819282174110413</v>
      </c>
      <c r="CY72" s="189">
        <v>0.31363107406844243</v>
      </c>
      <c r="CZ72" s="186">
        <v>0.40835033357143402</v>
      </c>
      <c r="DA72" s="188">
        <f t="shared" si="16"/>
        <v>0.30487611889839172</v>
      </c>
      <c r="DB72" s="188">
        <v>0.10685737431049347</v>
      </c>
      <c r="DC72" s="189">
        <v>8.1228719400246605E-2</v>
      </c>
    </row>
    <row r="73" spans="1:107" ht="15">
      <c r="A73" s="143">
        <f t="shared" si="10"/>
        <v>1867</v>
      </c>
      <c r="B73" s="64"/>
      <c r="C73" s="137"/>
      <c r="D73" s="157"/>
      <c r="E73" s="147"/>
      <c r="F73" s="67"/>
      <c r="G73" s="67"/>
      <c r="H73" s="67"/>
      <c r="I73" s="67"/>
      <c r="J73" s="67"/>
      <c r="K73" s="67"/>
      <c r="L73" s="73"/>
      <c r="M73" s="64">
        <f t="shared" si="11"/>
        <v>1867</v>
      </c>
      <c r="N73" s="62"/>
      <c r="O73" s="62"/>
      <c r="P73" s="62"/>
      <c r="Q73" s="62"/>
      <c r="R73" s="62"/>
      <c r="S73" s="62"/>
      <c r="T73" s="62"/>
      <c r="U73" s="87"/>
      <c r="V73" s="102"/>
      <c r="W73" s="63"/>
      <c r="X73" s="63"/>
      <c r="Y73" s="63"/>
      <c r="Z73" s="103"/>
      <c r="AA73" s="113"/>
      <c r="AB73" s="113"/>
      <c r="AC73" s="90"/>
      <c r="AD73" s="91"/>
      <c r="AE73" s="91"/>
      <c r="AF73" s="91"/>
      <c r="AG73" s="91"/>
      <c r="AH73" s="91"/>
      <c r="AI73" s="91"/>
      <c r="AJ73" s="91"/>
      <c r="AK73" s="92"/>
      <c r="AL73" s="90"/>
      <c r="AM73" s="91"/>
      <c r="AN73" s="91"/>
      <c r="AO73" s="91"/>
      <c r="AP73" s="91"/>
      <c r="AQ73" s="91"/>
      <c r="AR73" s="91"/>
      <c r="AS73" s="92"/>
      <c r="BN73" s="90"/>
      <c r="BO73" s="91"/>
      <c r="BP73" s="91"/>
      <c r="BQ73" s="91"/>
      <c r="BR73" s="91"/>
      <c r="BS73" s="92"/>
      <c r="BT73" s="64">
        <f t="shared" si="12"/>
        <v>1867</v>
      </c>
      <c r="BU73" s="67"/>
      <c r="BV73" s="67"/>
      <c r="BW73" s="67"/>
      <c r="BX73" s="67"/>
      <c r="BY73" s="67"/>
      <c r="BZ73" s="67"/>
      <c r="CA73" s="67"/>
      <c r="CB73" s="73"/>
      <c r="CC73" s="91"/>
      <c r="CD73" s="91"/>
      <c r="CE73" s="91"/>
      <c r="CF73" s="90"/>
      <c r="CG73" s="91"/>
      <c r="CH73" s="91"/>
      <c r="CI73" s="92"/>
      <c r="CL73" s="143">
        <f t="shared" si="9"/>
        <v>1867</v>
      </c>
      <c r="CM73" s="78"/>
      <c r="CN73" s="63"/>
      <c r="CO73" s="103"/>
      <c r="CQ73" s="1">
        <v>1867</v>
      </c>
      <c r="CR73" s="164">
        <v>0.65</v>
      </c>
      <c r="CU73" s="187">
        <v>1967</v>
      </c>
      <c r="CV73" s="186">
        <v>0.79882633686065674</v>
      </c>
      <c r="CW73" s="188">
        <f t="shared" si="15"/>
        <v>0.67285490036010742</v>
      </c>
      <c r="CX73" s="188">
        <v>0.36676046252250671</v>
      </c>
      <c r="CY73" s="189">
        <v>0.30867634972169977</v>
      </c>
      <c r="CZ73" s="186">
        <v>0.39845086634159088</v>
      </c>
      <c r="DA73" s="188">
        <f t="shared" si="16"/>
        <v>0.29204955697059631</v>
      </c>
      <c r="DB73" s="188">
        <v>0.10689249634742737</v>
      </c>
      <c r="DC73" s="189">
        <v>8.0496667586466411E-2</v>
      </c>
    </row>
    <row r="74" spans="1:107" ht="15">
      <c r="A74" s="143">
        <f t="shared" si="10"/>
        <v>1868</v>
      </c>
      <c r="B74" s="64"/>
      <c r="C74" s="137"/>
      <c r="D74" s="157"/>
      <c r="E74" s="149"/>
      <c r="F74" s="77"/>
      <c r="G74" s="77"/>
      <c r="H74" s="78"/>
      <c r="I74" s="78"/>
      <c r="J74" s="78"/>
      <c r="K74" s="78"/>
      <c r="L74" s="79"/>
      <c r="M74" s="64">
        <f t="shared" si="11"/>
        <v>1868</v>
      </c>
      <c r="N74" s="62"/>
      <c r="O74" s="62"/>
      <c r="P74" s="62"/>
      <c r="Q74" s="62"/>
      <c r="R74" s="62"/>
      <c r="S74" s="62"/>
      <c r="T74" s="62"/>
      <c r="U74" s="87"/>
      <c r="V74" s="102"/>
      <c r="W74" s="63"/>
      <c r="X74" s="63"/>
      <c r="Y74" s="63"/>
      <c r="Z74" s="103"/>
      <c r="AA74" s="113"/>
      <c r="AB74" s="113"/>
      <c r="AC74" s="90"/>
      <c r="AD74" s="91"/>
      <c r="AE74" s="91"/>
      <c r="AF74" s="91"/>
      <c r="AG74" s="91"/>
      <c r="AH74" s="91"/>
      <c r="AI74" s="91"/>
      <c r="AJ74" s="91"/>
      <c r="AK74" s="92"/>
      <c r="AL74" s="90"/>
      <c r="AM74" s="91"/>
      <c r="AN74" s="91"/>
      <c r="AO74" s="91"/>
      <c r="AP74" s="91"/>
      <c r="AQ74" s="91"/>
      <c r="AR74" s="91"/>
      <c r="AS74" s="92"/>
      <c r="BN74" s="90"/>
      <c r="BO74" s="91"/>
      <c r="BP74" s="91"/>
      <c r="BQ74" s="91"/>
      <c r="BR74" s="91"/>
      <c r="BS74" s="92"/>
      <c r="BT74" s="64">
        <f t="shared" si="12"/>
        <v>1868</v>
      </c>
      <c r="BU74" s="77"/>
      <c r="BV74" s="77"/>
      <c r="BW74" s="77"/>
      <c r="BX74" s="78"/>
      <c r="BY74" s="78"/>
      <c r="BZ74" s="78"/>
      <c r="CA74" s="78"/>
      <c r="CB74" s="79"/>
      <c r="CC74" s="91"/>
      <c r="CD74" s="91"/>
      <c r="CE74" s="91"/>
      <c r="CF74" s="90"/>
      <c r="CG74" s="91"/>
      <c r="CH74" s="91"/>
      <c r="CI74" s="92"/>
      <c r="CL74" s="143">
        <f t="shared" si="9"/>
        <v>1868</v>
      </c>
      <c r="CM74" s="78"/>
      <c r="CN74" s="63"/>
      <c r="CO74" s="103"/>
      <c r="CQ74" s="1">
        <v>1868</v>
      </c>
      <c r="CR74" s="164"/>
      <c r="CU74" s="187">
        <v>1968</v>
      </c>
      <c r="CV74" s="186">
        <v>0.75903189182281494</v>
      </c>
      <c r="CW74" s="188">
        <f t="shared" si="15"/>
        <v>0.62462389469146729</v>
      </c>
      <c r="CX74" s="188">
        <v>0.35361397266387939</v>
      </c>
      <c r="CY74" s="189">
        <v>0.30346712249372038</v>
      </c>
      <c r="CZ74" s="186">
        <v>0.36614368855953217</v>
      </c>
      <c r="DA74" s="188">
        <f t="shared" si="16"/>
        <v>0.25710725784301758</v>
      </c>
      <c r="DB74" s="188">
        <v>0.10129234939813614</v>
      </c>
      <c r="DC74" s="189">
        <v>6.7809400135818626E-2</v>
      </c>
    </row>
    <row r="75" spans="1:107" ht="15">
      <c r="A75" s="144">
        <f t="shared" si="10"/>
        <v>1869</v>
      </c>
      <c r="B75" s="64"/>
      <c r="C75" s="137"/>
      <c r="D75" s="157"/>
      <c r="E75" s="149"/>
      <c r="F75" s="77"/>
      <c r="G75" s="77"/>
      <c r="H75" s="78"/>
      <c r="I75" s="78"/>
      <c r="J75" s="78"/>
      <c r="K75" s="78"/>
      <c r="L75" s="79"/>
      <c r="M75" s="65">
        <f t="shared" si="11"/>
        <v>1869</v>
      </c>
      <c r="N75" s="62"/>
      <c r="O75" s="62"/>
      <c r="P75" s="62"/>
      <c r="Q75" s="62"/>
      <c r="R75" s="62"/>
      <c r="S75" s="62"/>
      <c r="T75" s="62"/>
      <c r="U75" s="87"/>
      <c r="V75" s="102"/>
      <c r="W75" s="63"/>
      <c r="X75" s="63"/>
      <c r="Y75" s="63"/>
      <c r="Z75" s="103"/>
      <c r="AA75" s="113"/>
      <c r="AB75" s="113"/>
      <c r="AC75" s="90"/>
      <c r="AD75" s="91"/>
      <c r="AE75" s="91"/>
      <c r="AF75" s="91"/>
      <c r="AG75" s="91"/>
      <c r="AH75" s="91"/>
      <c r="AI75" s="91"/>
      <c r="AJ75" s="91"/>
      <c r="AK75" s="92"/>
      <c r="AL75" s="90"/>
      <c r="AM75" s="91"/>
      <c r="AN75" s="91"/>
      <c r="AO75" s="91"/>
      <c r="AP75" s="91"/>
      <c r="AQ75" s="91"/>
      <c r="AR75" s="91"/>
      <c r="AS75" s="92"/>
      <c r="BN75" s="90"/>
      <c r="BO75" s="91"/>
      <c r="BP75" s="91"/>
      <c r="BQ75" s="91"/>
      <c r="BR75" s="91"/>
      <c r="BS75" s="92"/>
      <c r="BT75" s="65">
        <f t="shared" si="12"/>
        <v>1869</v>
      </c>
      <c r="BU75" s="77"/>
      <c r="BV75" s="77"/>
      <c r="BW75" s="77"/>
      <c r="BX75" s="78"/>
      <c r="BY75" s="78"/>
      <c r="BZ75" s="78"/>
      <c r="CA75" s="78"/>
      <c r="CB75" s="79"/>
      <c r="CC75" s="91"/>
      <c r="CD75" s="91"/>
      <c r="CE75" s="91"/>
      <c r="CF75" s="90"/>
      <c r="CG75" s="91"/>
      <c r="CH75" s="91"/>
      <c r="CI75" s="92"/>
      <c r="CL75" s="144">
        <f t="shared" si="9"/>
        <v>1869</v>
      </c>
      <c r="CM75" s="78"/>
      <c r="CN75" s="63"/>
      <c r="CO75" s="103"/>
      <c r="CQ75" s="1">
        <v>1869</v>
      </c>
      <c r="CR75" s="164"/>
      <c r="CU75" s="187">
        <v>1969</v>
      </c>
      <c r="CV75" s="186">
        <v>0.73150205612182617</v>
      </c>
      <c r="CW75" s="188">
        <f t="shared" si="15"/>
        <v>0.58759456872940063</v>
      </c>
      <c r="CX75" s="188">
        <v>0.34459909796714783</v>
      </c>
      <c r="CY75" s="189">
        <v>0.30283264170159435</v>
      </c>
      <c r="CZ75" s="186">
        <v>0.3454764187335968</v>
      </c>
      <c r="DA75" s="188">
        <f t="shared" si="16"/>
        <v>0.23332299292087555</v>
      </c>
      <c r="DB75" s="188">
        <v>9.8777264356613159E-2</v>
      </c>
      <c r="DC75" s="189">
        <v>6.6034935070276038E-2</v>
      </c>
    </row>
    <row r="76" spans="1:107" ht="15">
      <c r="A76" s="143">
        <f t="shared" si="10"/>
        <v>1870</v>
      </c>
      <c r="B76" s="156">
        <v>865.37397590367766</v>
      </c>
      <c r="C76" s="140">
        <v>5791.226273665332</v>
      </c>
      <c r="D76" s="157">
        <v>23818.372835254111</v>
      </c>
      <c r="E76" s="147">
        <v>2.1963858976960182E-2</v>
      </c>
      <c r="F76" s="67">
        <v>0.16041884571313858</v>
      </c>
      <c r="G76" s="67">
        <v>0.81761729717254639</v>
      </c>
      <c r="H76" s="67">
        <v>0.47320891916751862</v>
      </c>
      <c r="I76" s="67">
        <v>0.17857149243354797</v>
      </c>
      <c r="J76" s="67">
        <v>0.34440837800502777</v>
      </c>
      <c r="K76" s="67">
        <f>E76+F76</f>
        <v>0.18238270469009876</v>
      </c>
      <c r="L76" s="73">
        <f>H76-I76</f>
        <v>0.29463742673397064</v>
      </c>
      <c r="M76" s="64">
        <f t="shared" si="11"/>
        <v>1870</v>
      </c>
      <c r="N76" s="62">
        <f>E76*$C76/0.5/$B76</f>
        <v>0.29397157927154949</v>
      </c>
      <c r="O76" s="62">
        <f>F76*$C76/0.4/$B76</f>
        <v>2.6838738509407176</v>
      </c>
      <c r="P76" s="62">
        <f>G76*$C76/0.1/$B76</f>
        <v>54.716306533765305</v>
      </c>
      <c r="Q76" s="62">
        <f>H76*$C76/0.01/$B76</f>
        <v>316.6792625990339</v>
      </c>
      <c r="R76" s="62">
        <f>I76*$C76/0.001/$B76</f>
        <v>1195.0300650408062</v>
      </c>
      <c r="S76" s="62">
        <f>J76*$C76/0.09/$B76</f>
        <v>25.609311415402125</v>
      </c>
      <c r="T76" s="62">
        <f>K76*$C76/0.9/$B76</f>
        <v>1.3561503666800687</v>
      </c>
      <c r="U76" s="87">
        <f>C76/B76</f>
        <v>6.6921659709234627</v>
      </c>
      <c r="V76" s="102"/>
      <c r="W76" s="63"/>
      <c r="X76" s="63"/>
      <c r="Y76" s="63"/>
      <c r="Z76" s="103"/>
      <c r="AA76" s="113"/>
      <c r="AB76" s="113"/>
      <c r="AC76" s="90"/>
      <c r="AD76" s="91"/>
      <c r="AE76" s="91"/>
      <c r="AF76" s="91"/>
      <c r="AG76" s="91"/>
      <c r="AH76" s="91"/>
      <c r="AI76" s="91"/>
      <c r="AJ76" s="91"/>
      <c r="AK76" s="92"/>
      <c r="AL76" s="90"/>
      <c r="AM76" s="91"/>
      <c r="AN76" s="91"/>
      <c r="AO76" s="91"/>
      <c r="AP76" s="91"/>
      <c r="AQ76" s="91"/>
      <c r="AR76" s="91"/>
      <c r="AS76" s="92"/>
      <c r="BN76" s="90"/>
      <c r="BO76" s="91"/>
      <c r="BP76" s="91"/>
      <c r="BQ76" s="91"/>
      <c r="BR76" s="91"/>
      <c r="BS76" s="92"/>
      <c r="BT76" s="64">
        <f t="shared" si="12"/>
        <v>1870</v>
      </c>
      <c r="BU76" s="67"/>
      <c r="BV76" s="67"/>
      <c r="BW76" s="67"/>
      <c r="BX76" s="67"/>
      <c r="BY76" s="67"/>
      <c r="BZ76" s="67"/>
      <c r="CA76" s="67"/>
      <c r="CB76" s="73"/>
      <c r="CC76" s="91"/>
      <c r="CD76" s="91"/>
      <c r="CE76" s="91"/>
      <c r="CF76" s="90"/>
      <c r="CG76" s="91"/>
      <c r="CH76" s="91"/>
      <c r="CI76" s="92"/>
      <c r="CL76" s="143">
        <f t="shared" si="9"/>
        <v>1870</v>
      </c>
      <c r="CM76" s="78">
        <f>G76</f>
        <v>0.81761729717254639</v>
      </c>
      <c r="CN76" s="63"/>
      <c r="CO76" s="103"/>
      <c r="CQ76" s="1">
        <v>1870</v>
      </c>
      <c r="CR76" s="164"/>
      <c r="CU76" s="187">
        <v>1970</v>
      </c>
      <c r="CV76" s="186">
        <v>0.689400315284729</v>
      </c>
      <c r="CW76" s="188">
        <f t="shared" si="15"/>
        <v>0.5816490650177002</v>
      </c>
      <c r="CX76" s="188">
        <v>0.34024173021316528</v>
      </c>
      <c r="CY76" s="189">
        <v>0.30722534656524658</v>
      </c>
      <c r="CZ76" s="186">
        <v>0.3024863600730896</v>
      </c>
      <c r="DA76" s="188">
        <f t="shared" si="16"/>
        <v>0.2032662034034729</v>
      </c>
      <c r="DB76" s="188">
        <v>9.6362769603729248E-2</v>
      </c>
      <c r="DC76" s="189">
        <v>6.7277871072292328E-2</v>
      </c>
    </row>
    <row r="77" spans="1:107" ht="15">
      <c r="A77" s="143">
        <f t="shared" si="10"/>
        <v>1871</v>
      </c>
      <c r="B77" s="156">
        <v>892.84338593414702</v>
      </c>
      <c r="C77" s="140">
        <v>6853.5128554337716</v>
      </c>
      <c r="D77" s="157">
        <v>23895.948982897677</v>
      </c>
      <c r="E77" s="149"/>
      <c r="F77" s="77"/>
      <c r="G77" s="77"/>
      <c r="H77" s="78"/>
      <c r="I77" s="78"/>
      <c r="J77" s="78"/>
      <c r="K77" s="78"/>
      <c r="L77" s="79"/>
      <c r="M77" s="64">
        <f t="shared" si="11"/>
        <v>1871</v>
      </c>
      <c r="N77" s="62"/>
      <c r="O77" s="62"/>
      <c r="P77" s="62"/>
      <c r="Q77" s="62"/>
      <c r="R77" s="62"/>
      <c r="S77" s="62"/>
      <c r="T77" s="62"/>
      <c r="U77" s="87"/>
      <c r="V77" s="102"/>
      <c r="W77" s="63"/>
      <c r="X77" s="63"/>
      <c r="Y77" s="63"/>
      <c r="Z77" s="103"/>
      <c r="AA77" s="113"/>
      <c r="AB77" s="113"/>
      <c r="AC77" s="90"/>
      <c r="AD77" s="91"/>
      <c r="AE77" s="91"/>
      <c r="AF77" s="91"/>
      <c r="AG77" s="91"/>
      <c r="AH77" s="91"/>
      <c r="AI77" s="91"/>
      <c r="AJ77" s="91"/>
      <c r="AK77" s="92"/>
      <c r="AL77" s="90"/>
      <c r="AM77" s="91"/>
      <c r="AN77" s="91"/>
      <c r="AO77" s="91"/>
      <c r="AP77" s="91"/>
      <c r="AQ77" s="91"/>
      <c r="AR77" s="91"/>
      <c r="AS77" s="92"/>
      <c r="BN77" s="90"/>
      <c r="BO77" s="91"/>
      <c r="BP77" s="91"/>
      <c r="BQ77" s="91"/>
      <c r="BR77" s="91"/>
      <c r="BS77" s="92"/>
      <c r="BT77" s="64">
        <f t="shared" si="12"/>
        <v>1871</v>
      </c>
      <c r="BU77" s="77"/>
      <c r="BV77" s="77"/>
      <c r="BW77" s="77"/>
      <c r="BX77" s="78"/>
      <c r="BY77" s="78"/>
      <c r="BZ77" s="78"/>
      <c r="CA77" s="78"/>
      <c r="CB77" s="79"/>
      <c r="CC77" s="91"/>
      <c r="CD77" s="91"/>
      <c r="CE77" s="91"/>
      <c r="CF77" s="90"/>
      <c r="CG77" s="91"/>
      <c r="CH77" s="91"/>
      <c r="CI77" s="92"/>
      <c r="CL77" s="143">
        <f t="shared" si="9"/>
        <v>1871</v>
      </c>
      <c r="CM77" s="78"/>
      <c r="CN77" s="63"/>
      <c r="CO77" s="103"/>
      <c r="CQ77" s="1">
        <v>1871</v>
      </c>
      <c r="CR77" s="164"/>
      <c r="CU77" s="187">
        <v>1971</v>
      </c>
      <c r="CV77" s="186">
        <v>0.68354368209838867</v>
      </c>
      <c r="CW77" s="188">
        <f t="shared" si="15"/>
        <v>0.57295185327529907</v>
      </c>
      <c r="CX77" s="188">
        <v>0.33651754260063171</v>
      </c>
      <c r="CY77" s="189">
        <v>0.30391326546669006</v>
      </c>
      <c r="CZ77" s="186">
        <v>0.30001530051231384</v>
      </c>
      <c r="DA77" s="188">
        <f t="shared" si="16"/>
        <v>0.19840297102928162</v>
      </c>
      <c r="DB77" s="188">
        <v>9.6391156315803528E-2</v>
      </c>
      <c r="DC77" s="189">
        <v>6.6536709666252136E-2</v>
      </c>
    </row>
    <row r="78" spans="1:107" ht="15">
      <c r="A78" s="143">
        <f t="shared" si="10"/>
        <v>1872</v>
      </c>
      <c r="B78" s="156">
        <v>939.62412568132447</v>
      </c>
      <c r="C78" s="140">
        <v>6383.6899393221856</v>
      </c>
      <c r="D78" s="157">
        <v>23973.777795100861</v>
      </c>
      <c r="E78" s="149"/>
      <c r="F78" s="77"/>
      <c r="G78" s="77"/>
      <c r="H78" s="78"/>
      <c r="I78" s="78"/>
      <c r="J78" s="78"/>
      <c r="K78" s="78"/>
      <c r="L78" s="79"/>
      <c r="M78" s="64">
        <f t="shared" si="11"/>
        <v>1872</v>
      </c>
      <c r="N78" s="62"/>
      <c r="O78" s="62"/>
      <c r="P78" s="62"/>
      <c r="Q78" s="62"/>
      <c r="R78" s="62"/>
      <c r="S78" s="62"/>
      <c r="T78" s="62"/>
      <c r="U78" s="87"/>
      <c r="V78" s="102"/>
      <c r="W78" s="63"/>
      <c r="X78" s="63"/>
      <c r="Y78" s="63"/>
      <c r="Z78" s="103"/>
      <c r="AA78" s="113"/>
      <c r="AB78" s="113"/>
      <c r="AC78" s="90"/>
      <c r="AD78" s="91"/>
      <c r="AE78" s="91"/>
      <c r="AF78" s="91"/>
      <c r="AG78" s="91"/>
      <c r="AH78" s="91"/>
      <c r="AI78" s="91"/>
      <c r="AJ78" s="91"/>
      <c r="AK78" s="92"/>
      <c r="AL78" s="90"/>
      <c r="AM78" s="91"/>
      <c r="AN78" s="91"/>
      <c r="AO78" s="91"/>
      <c r="AP78" s="91"/>
      <c r="AQ78" s="91"/>
      <c r="AR78" s="91"/>
      <c r="AS78" s="92"/>
      <c r="BN78" s="90"/>
      <c r="BO78" s="91"/>
      <c r="BP78" s="91"/>
      <c r="BQ78" s="91"/>
      <c r="BR78" s="91"/>
      <c r="BS78" s="92"/>
      <c r="BT78" s="64">
        <f t="shared" si="12"/>
        <v>1872</v>
      </c>
      <c r="BU78" s="77"/>
      <c r="BV78" s="77"/>
      <c r="BW78" s="77"/>
      <c r="BX78" s="78"/>
      <c r="BY78" s="78"/>
      <c r="BZ78" s="78"/>
      <c r="CA78" s="78"/>
      <c r="CB78" s="79"/>
      <c r="CC78" s="91"/>
      <c r="CD78" s="91"/>
      <c r="CE78" s="91"/>
      <c r="CF78" s="90"/>
      <c r="CG78" s="91"/>
      <c r="CH78" s="91"/>
      <c r="CI78" s="92"/>
      <c r="CL78" s="143">
        <f t="shared" si="9"/>
        <v>1872</v>
      </c>
      <c r="CM78" s="78"/>
      <c r="CN78" s="63"/>
      <c r="CO78" s="103"/>
      <c r="CQ78" s="1">
        <v>1872</v>
      </c>
      <c r="CR78" s="164"/>
      <c r="CU78" s="187">
        <v>1972</v>
      </c>
      <c r="CV78" s="186">
        <v>0.68306803703308105</v>
      </c>
      <c r="CW78" s="188">
        <f t="shared" si="15"/>
        <v>0.5710442066192627</v>
      </c>
      <c r="CX78" s="188">
        <v>0.33249640464782715</v>
      </c>
      <c r="CY78" s="189">
        <v>0.302217036485672</v>
      </c>
      <c r="CZ78" s="186">
        <v>0.296195387840271</v>
      </c>
      <c r="DA78" s="188">
        <f t="shared" si="16"/>
        <v>0.19785000383853912</v>
      </c>
      <c r="DB78" s="188">
        <v>9.4549432396888733E-2</v>
      </c>
      <c r="DC78" s="189">
        <v>6.681600958108902E-2</v>
      </c>
    </row>
    <row r="79" spans="1:107" ht="15">
      <c r="A79" s="143">
        <f t="shared" si="10"/>
        <v>1873</v>
      </c>
      <c r="B79" s="156">
        <v>932.07718287273019</v>
      </c>
      <c r="C79" s="140">
        <v>6655.7087801529169</v>
      </c>
      <c r="D79" s="157">
        <v>24051.86009478903</v>
      </c>
      <c r="E79" s="149"/>
      <c r="F79" s="77"/>
      <c r="G79" s="77"/>
      <c r="H79" s="78"/>
      <c r="I79" s="78"/>
      <c r="J79" s="78"/>
      <c r="K79" s="78"/>
      <c r="L79" s="79"/>
      <c r="M79" s="64">
        <f t="shared" si="11"/>
        <v>1873</v>
      </c>
      <c r="N79" s="62"/>
      <c r="O79" s="62"/>
      <c r="P79" s="62"/>
      <c r="Q79" s="62"/>
      <c r="R79" s="62"/>
      <c r="S79" s="62"/>
      <c r="T79" s="62"/>
      <c r="U79" s="87"/>
      <c r="V79" s="102"/>
      <c r="W79" s="63"/>
      <c r="X79" s="63"/>
      <c r="Y79" s="63"/>
      <c r="Z79" s="103"/>
      <c r="AA79" s="113"/>
      <c r="AB79" s="113"/>
      <c r="AC79" s="90"/>
      <c r="AD79" s="91"/>
      <c r="AE79" s="91"/>
      <c r="AF79" s="91"/>
      <c r="AG79" s="91"/>
      <c r="AH79" s="91"/>
      <c r="AI79" s="91"/>
      <c r="AJ79" s="91"/>
      <c r="AK79" s="92"/>
      <c r="AL79" s="90"/>
      <c r="AM79" s="91"/>
      <c r="AN79" s="91"/>
      <c r="AO79" s="91"/>
      <c r="AP79" s="91"/>
      <c r="AQ79" s="91"/>
      <c r="AR79" s="91"/>
      <c r="AS79" s="92"/>
      <c r="BN79" s="90"/>
      <c r="BO79" s="91"/>
      <c r="BP79" s="91"/>
      <c r="BQ79" s="91"/>
      <c r="BR79" s="91"/>
      <c r="BS79" s="92"/>
      <c r="BT79" s="64">
        <f t="shared" si="12"/>
        <v>1873</v>
      </c>
      <c r="BU79" s="77"/>
      <c r="BV79" s="77"/>
      <c r="BW79" s="77"/>
      <c r="BX79" s="78"/>
      <c r="BY79" s="78"/>
      <c r="BZ79" s="78"/>
      <c r="CA79" s="78"/>
      <c r="CB79" s="79"/>
      <c r="CC79" s="91"/>
      <c r="CD79" s="91"/>
      <c r="CE79" s="91"/>
      <c r="CF79" s="90"/>
      <c r="CG79" s="91"/>
      <c r="CH79" s="91"/>
      <c r="CI79" s="92"/>
      <c r="CL79" s="143">
        <f t="shared" si="9"/>
        <v>1873</v>
      </c>
      <c r="CM79" s="78"/>
      <c r="CN79" s="63"/>
      <c r="CO79" s="103"/>
      <c r="CQ79" s="1">
        <v>1873</v>
      </c>
      <c r="CR79" s="164"/>
      <c r="CU79" s="187">
        <v>1973</v>
      </c>
      <c r="CV79" s="186">
        <v>0.69126707315444946</v>
      </c>
      <c r="CW79" s="188">
        <f t="shared" si="15"/>
        <v>0.56873625516891479</v>
      </c>
      <c r="CX79" s="188">
        <v>0.34172946214675903</v>
      </c>
      <c r="CY79" s="189">
        <v>0.29918882250785828</v>
      </c>
      <c r="CZ79" s="186">
        <v>0.30717140436172485</v>
      </c>
      <c r="DA79" s="188">
        <f t="shared" si="16"/>
        <v>0.19778589904308319</v>
      </c>
      <c r="DB79" s="188">
        <v>0.10075453668832779</v>
      </c>
      <c r="DC79" s="189">
        <v>6.6180363297462463E-2</v>
      </c>
    </row>
    <row r="80" spans="1:107" ht="15">
      <c r="A80" s="143">
        <f t="shared" si="10"/>
        <v>1874</v>
      </c>
      <c r="B80" s="156">
        <v>973.64477731885381</v>
      </c>
      <c r="C80" s="140">
        <v>6837.1890659176051</v>
      </c>
      <c r="D80" s="157">
        <v>24130.196707567804</v>
      </c>
      <c r="E80" s="149"/>
      <c r="F80" s="77"/>
      <c r="G80" s="77"/>
      <c r="H80" s="78"/>
      <c r="I80" s="78"/>
      <c r="J80" s="78"/>
      <c r="K80" s="78"/>
      <c r="L80" s="79"/>
      <c r="M80" s="64">
        <f t="shared" si="11"/>
        <v>1874</v>
      </c>
      <c r="N80" s="62"/>
      <c r="O80" s="62"/>
      <c r="P80" s="62"/>
      <c r="Q80" s="62"/>
      <c r="R80" s="62"/>
      <c r="S80" s="62"/>
      <c r="T80" s="62"/>
      <c r="U80" s="87"/>
      <c r="V80" s="102"/>
      <c r="W80" s="63"/>
      <c r="X80" s="63"/>
      <c r="Y80" s="63"/>
      <c r="Z80" s="103"/>
      <c r="AA80" s="113"/>
      <c r="AB80" s="113"/>
      <c r="AC80" s="90"/>
      <c r="AD80" s="91"/>
      <c r="AE80" s="91"/>
      <c r="AF80" s="91"/>
      <c r="AG80" s="91"/>
      <c r="AH80" s="91"/>
      <c r="AI80" s="91"/>
      <c r="AJ80" s="91"/>
      <c r="AK80" s="92"/>
      <c r="AL80" s="90"/>
      <c r="AM80" s="91"/>
      <c r="AN80" s="91"/>
      <c r="AO80" s="91"/>
      <c r="AP80" s="91"/>
      <c r="AQ80" s="91"/>
      <c r="AR80" s="91"/>
      <c r="AS80" s="92"/>
      <c r="BN80" s="90"/>
      <c r="BO80" s="91"/>
      <c r="BP80" s="91"/>
      <c r="BQ80" s="91"/>
      <c r="BR80" s="91"/>
      <c r="BS80" s="92"/>
      <c r="BT80" s="64">
        <f t="shared" si="12"/>
        <v>1874</v>
      </c>
      <c r="BU80" s="77"/>
      <c r="BV80" s="77"/>
      <c r="BW80" s="77"/>
      <c r="BX80" s="78"/>
      <c r="BY80" s="78"/>
      <c r="BZ80" s="78"/>
      <c r="CA80" s="78"/>
      <c r="CB80" s="79"/>
      <c r="CC80" s="91"/>
      <c r="CD80" s="91"/>
      <c r="CE80" s="91"/>
      <c r="CF80" s="90"/>
      <c r="CG80" s="91"/>
      <c r="CH80" s="91"/>
      <c r="CI80" s="92"/>
      <c r="CL80" s="143">
        <f t="shared" si="9"/>
        <v>1874</v>
      </c>
      <c r="CM80" s="78"/>
      <c r="CN80" s="63"/>
      <c r="CO80" s="103"/>
      <c r="CQ80" s="1">
        <v>1874</v>
      </c>
      <c r="CR80" s="164"/>
      <c r="CU80" s="187">
        <v>1974</v>
      </c>
      <c r="CV80" s="186">
        <v>0.70294225215911865</v>
      </c>
      <c r="CW80" s="188">
        <f t="shared" si="15"/>
        <v>0.557384192943573</v>
      </c>
      <c r="CX80" s="188">
        <v>0.33727788925170898</v>
      </c>
      <c r="CY80" s="189">
        <v>0.29554697871208191</v>
      </c>
      <c r="CZ80" s="186">
        <v>0.32289552688598633</v>
      </c>
      <c r="DA80" s="188">
        <f t="shared" si="16"/>
        <v>0.19133062660694122</v>
      </c>
      <c r="DB80" s="188">
        <v>9.7391992807388306E-2</v>
      </c>
      <c r="DC80" s="189">
        <v>6.5098091959953308E-2</v>
      </c>
    </row>
    <row r="81" spans="1:107" ht="15">
      <c r="A81" s="143">
        <f t="shared" si="10"/>
        <v>1875</v>
      </c>
      <c r="B81" s="156">
        <v>957.15756435431251</v>
      </c>
      <c r="C81" s="140">
        <v>6113.6567566236663</v>
      </c>
      <c r="D81" s="157">
        <v>24208.788461731798</v>
      </c>
      <c r="E81" s="149"/>
      <c r="F81" s="77"/>
      <c r="G81" s="77"/>
      <c r="H81" s="78"/>
      <c r="I81" s="78"/>
      <c r="J81" s="78"/>
      <c r="K81" s="78"/>
      <c r="L81" s="79"/>
      <c r="M81" s="64">
        <f t="shared" si="11"/>
        <v>1875</v>
      </c>
      <c r="N81" s="62"/>
      <c r="O81" s="62"/>
      <c r="P81" s="62"/>
      <c r="Q81" s="62"/>
      <c r="R81" s="62"/>
      <c r="S81" s="62"/>
      <c r="T81" s="62"/>
      <c r="U81" s="87"/>
      <c r="V81" s="102"/>
      <c r="W81" s="63"/>
      <c r="X81" s="63"/>
      <c r="Y81" s="63"/>
      <c r="Z81" s="103"/>
      <c r="AA81" s="113"/>
      <c r="AB81" s="113"/>
      <c r="AC81" s="90"/>
      <c r="AD81" s="91"/>
      <c r="AE81" s="91"/>
      <c r="AF81" s="91"/>
      <c r="AG81" s="91"/>
      <c r="AH81" s="91"/>
      <c r="AI81" s="91"/>
      <c r="AJ81" s="91"/>
      <c r="AK81" s="92"/>
      <c r="AL81" s="90"/>
      <c r="AM81" s="91"/>
      <c r="AN81" s="91"/>
      <c r="AO81" s="91"/>
      <c r="AP81" s="91"/>
      <c r="AQ81" s="91"/>
      <c r="AR81" s="91"/>
      <c r="AS81" s="92"/>
      <c r="BN81" s="90"/>
      <c r="BO81" s="91"/>
      <c r="BP81" s="91"/>
      <c r="BQ81" s="91"/>
      <c r="BR81" s="91"/>
      <c r="BS81" s="92"/>
      <c r="BT81" s="64">
        <f t="shared" si="12"/>
        <v>1875</v>
      </c>
      <c r="BU81" s="77"/>
      <c r="BV81" s="77"/>
      <c r="BW81" s="77"/>
      <c r="BX81" s="78"/>
      <c r="BY81" s="78"/>
      <c r="BZ81" s="78"/>
      <c r="CA81" s="78"/>
      <c r="CB81" s="79"/>
      <c r="CC81" s="91"/>
      <c r="CD81" s="91"/>
      <c r="CE81" s="91"/>
      <c r="CF81" s="90"/>
      <c r="CG81" s="91"/>
      <c r="CH81" s="91"/>
      <c r="CI81" s="92"/>
      <c r="CL81" s="143">
        <f t="shared" si="9"/>
        <v>1875</v>
      </c>
      <c r="CM81" s="78"/>
      <c r="CN81" s="63"/>
      <c r="CO81" s="103"/>
      <c r="CQ81" s="1">
        <v>1875</v>
      </c>
      <c r="CR81" s="164"/>
      <c r="CU81" s="187">
        <v>1975</v>
      </c>
      <c r="CV81" s="186">
        <v>0.66491568088531494</v>
      </c>
      <c r="CW81" s="188">
        <f t="shared" si="15"/>
        <v>0.54928940534591675</v>
      </c>
      <c r="CX81" s="188">
        <v>0.3292098343372345</v>
      </c>
      <c r="CY81" s="189">
        <v>0.29233929514884949</v>
      </c>
      <c r="CZ81" s="186">
        <v>0.28676435351371765</v>
      </c>
      <c r="DA81" s="188">
        <f t="shared" si="16"/>
        <v>0.18681147694587708</v>
      </c>
      <c r="DB81" s="188">
        <v>9.048733115196228E-2</v>
      </c>
      <c r="DC81" s="189">
        <v>6.3907794654369354E-2</v>
      </c>
    </row>
    <row r="82" spans="1:107" ht="15">
      <c r="A82" s="143">
        <f t="shared" si="10"/>
        <v>1876</v>
      </c>
      <c r="B82" s="156">
        <v>946.98470537470132</v>
      </c>
      <c r="C82" s="140">
        <v>6411.0678462169762</v>
      </c>
      <c r="D82" s="157">
        <v>24287.636188273365</v>
      </c>
      <c r="E82" s="149"/>
      <c r="F82" s="77"/>
      <c r="G82" s="77"/>
      <c r="H82" s="78"/>
      <c r="I82" s="78"/>
      <c r="J82" s="78"/>
      <c r="K82" s="78"/>
      <c r="L82" s="79"/>
      <c r="M82" s="64">
        <f t="shared" si="11"/>
        <v>1876</v>
      </c>
      <c r="N82" s="62"/>
      <c r="O82" s="62"/>
      <c r="P82" s="62"/>
      <c r="Q82" s="62"/>
      <c r="R82" s="62"/>
      <c r="S82" s="62"/>
      <c r="T82" s="62"/>
      <c r="U82" s="87"/>
      <c r="V82" s="102"/>
      <c r="W82" s="63"/>
      <c r="X82" s="63"/>
      <c r="Y82" s="63"/>
      <c r="Z82" s="103"/>
      <c r="AA82" s="113"/>
      <c r="AB82" s="113"/>
      <c r="AC82" s="90"/>
      <c r="AD82" s="91"/>
      <c r="AE82" s="91"/>
      <c r="AF82" s="91"/>
      <c r="AG82" s="91"/>
      <c r="AH82" s="91"/>
      <c r="AI82" s="91"/>
      <c r="AJ82" s="91"/>
      <c r="AK82" s="92"/>
      <c r="AL82" s="90"/>
      <c r="AM82" s="91"/>
      <c r="AN82" s="91"/>
      <c r="AO82" s="91"/>
      <c r="AP82" s="91"/>
      <c r="AQ82" s="91"/>
      <c r="AR82" s="91"/>
      <c r="AS82" s="92"/>
      <c r="BN82" s="90"/>
      <c r="BO82" s="91"/>
      <c r="BP82" s="91"/>
      <c r="BQ82" s="91"/>
      <c r="BR82" s="91"/>
      <c r="BS82" s="92"/>
      <c r="BT82" s="64">
        <f t="shared" si="12"/>
        <v>1876</v>
      </c>
      <c r="BU82" s="77"/>
      <c r="BV82" s="77"/>
      <c r="BW82" s="77"/>
      <c r="BX82" s="78"/>
      <c r="BY82" s="78"/>
      <c r="BZ82" s="78"/>
      <c r="CA82" s="78"/>
      <c r="CB82" s="79"/>
      <c r="CC82" s="91"/>
      <c r="CD82" s="91"/>
      <c r="CE82" s="91"/>
      <c r="CF82" s="90"/>
      <c r="CG82" s="91"/>
      <c r="CH82" s="91"/>
      <c r="CI82" s="92"/>
      <c r="CL82" s="143">
        <f t="shared" si="9"/>
        <v>1876</v>
      </c>
      <c r="CM82" s="78"/>
      <c r="CN82" s="63"/>
      <c r="CO82" s="103"/>
      <c r="CQ82" s="1">
        <v>1876</v>
      </c>
      <c r="CR82" s="164"/>
      <c r="CU82" s="187">
        <v>1976</v>
      </c>
      <c r="CV82" s="186">
        <v>0.66112452745437622</v>
      </c>
      <c r="CW82" s="188">
        <f t="shared" si="15"/>
        <v>0.54128360748291016</v>
      </c>
      <c r="CX82" s="188">
        <v>0.32599502801895142</v>
      </c>
      <c r="CY82" s="189">
        <v>0.28735601902008057</v>
      </c>
      <c r="CZ82" s="186">
        <v>0.28599473834037781</v>
      </c>
      <c r="DA82" s="188">
        <f t="shared" si="16"/>
        <v>0.18303044140338898</v>
      </c>
      <c r="DB82" s="188">
        <v>9.0515851974487305E-2</v>
      </c>
      <c r="DC82" s="189">
        <v>6.2545336782932281E-2</v>
      </c>
    </row>
    <row r="83" spans="1:107" ht="15">
      <c r="A83" s="143">
        <f t="shared" si="10"/>
        <v>1877</v>
      </c>
      <c r="B83" s="156">
        <v>952.69840418570186</v>
      </c>
      <c r="C83" s="140">
        <v>6606.7086014040233</v>
      </c>
      <c r="D83" s="157">
        <v>24366.740720891394</v>
      </c>
      <c r="E83" s="147"/>
      <c r="F83" s="67"/>
      <c r="G83" s="67"/>
      <c r="H83" s="67"/>
      <c r="I83" s="67"/>
      <c r="J83" s="67"/>
      <c r="K83" s="67"/>
      <c r="L83" s="73"/>
      <c r="M83" s="64">
        <f t="shared" si="11"/>
        <v>1877</v>
      </c>
      <c r="N83" s="62"/>
      <c r="O83" s="62"/>
      <c r="P83" s="62"/>
      <c r="Q83" s="62"/>
      <c r="R83" s="62"/>
      <c r="S83" s="62"/>
      <c r="T83" s="62"/>
      <c r="U83" s="87"/>
      <c r="V83" s="102"/>
      <c r="W83" s="63"/>
      <c r="X83" s="63"/>
      <c r="Y83" s="63"/>
      <c r="Z83" s="103"/>
      <c r="AA83" s="113"/>
      <c r="AB83" s="113"/>
      <c r="AC83" s="90"/>
      <c r="AD83" s="91"/>
      <c r="AE83" s="91"/>
      <c r="AF83" s="91"/>
      <c r="AG83" s="91"/>
      <c r="AH83" s="91"/>
      <c r="AI83" s="91"/>
      <c r="AJ83" s="91"/>
      <c r="AK83" s="92"/>
      <c r="AL83" s="90"/>
      <c r="AM83" s="91"/>
      <c r="AN83" s="91"/>
      <c r="AO83" s="91"/>
      <c r="AP83" s="91"/>
      <c r="AQ83" s="91"/>
      <c r="AR83" s="91"/>
      <c r="AS83" s="92"/>
      <c r="BN83" s="90"/>
      <c r="BO83" s="91"/>
      <c r="BP83" s="91"/>
      <c r="BQ83" s="91"/>
      <c r="BR83" s="91"/>
      <c r="BS83" s="92"/>
      <c r="BT83" s="64">
        <f t="shared" si="12"/>
        <v>1877</v>
      </c>
      <c r="BU83" s="67"/>
      <c r="BV83" s="67"/>
      <c r="BW83" s="67"/>
      <c r="BX83" s="67"/>
      <c r="BY83" s="67"/>
      <c r="BZ83" s="67"/>
      <c r="CA83" s="67"/>
      <c r="CB83" s="73"/>
      <c r="CC83" s="91"/>
      <c r="CD83" s="91"/>
      <c r="CE83" s="91"/>
      <c r="CF83" s="90"/>
      <c r="CG83" s="91"/>
      <c r="CH83" s="91"/>
      <c r="CI83" s="92"/>
      <c r="CL83" s="143">
        <f t="shared" si="9"/>
        <v>1877</v>
      </c>
      <c r="CM83" s="78"/>
      <c r="CN83" s="63"/>
      <c r="CO83" s="103"/>
      <c r="CQ83" s="1">
        <v>1877</v>
      </c>
      <c r="CR83" s="164">
        <v>0.63</v>
      </c>
      <c r="CU83" s="187">
        <v>1977</v>
      </c>
      <c r="CV83" s="186">
        <v>0.66275787353515625</v>
      </c>
      <c r="CW83" s="188">
        <f t="shared" si="15"/>
        <v>0.53241473436355591</v>
      </c>
      <c r="CX83" s="188">
        <v>0.31084993481636047</v>
      </c>
      <c r="CY83" s="189">
        <v>0.28285899758338928</v>
      </c>
      <c r="CZ83" s="186">
        <v>0.28961300849914551</v>
      </c>
      <c r="DA83" s="188">
        <f t="shared" si="16"/>
        <v>0.17867012321949005</v>
      </c>
      <c r="DB83" s="188">
        <v>8.4840402007102966E-2</v>
      </c>
      <c r="DC83" s="189">
        <v>6.1379656195640564E-2</v>
      </c>
    </row>
    <row r="84" spans="1:107" ht="15">
      <c r="A84" s="145">
        <f t="shared" si="10"/>
        <v>1878</v>
      </c>
      <c r="B84" s="156">
        <v>902.39904879110486</v>
      </c>
      <c r="C84" s="140">
        <v>6735.9054880038111</v>
      </c>
      <c r="D84" s="157">
        <v>24446.10289600012</v>
      </c>
      <c r="E84" s="149"/>
      <c r="F84" s="77"/>
      <c r="G84" s="77"/>
      <c r="H84" s="78"/>
      <c r="I84" s="78"/>
      <c r="J84" s="78"/>
      <c r="K84" s="78"/>
      <c r="L84" s="79"/>
      <c r="M84" s="66">
        <f t="shared" si="11"/>
        <v>1878</v>
      </c>
      <c r="N84" s="62"/>
      <c r="O84" s="62"/>
      <c r="P84" s="62"/>
      <c r="Q84" s="62"/>
      <c r="R84" s="62"/>
      <c r="S84" s="62"/>
      <c r="T84" s="62"/>
      <c r="U84" s="87"/>
      <c r="V84" s="102"/>
      <c r="W84" s="63"/>
      <c r="X84" s="63"/>
      <c r="Y84" s="63"/>
      <c r="Z84" s="103"/>
      <c r="AA84" s="113"/>
      <c r="AB84" s="113"/>
      <c r="AC84" s="90"/>
      <c r="AD84" s="91"/>
      <c r="AE84" s="91"/>
      <c r="AF84" s="91"/>
      <c r="AG84" s="91"/>
      <c r="AH84" s="91"/>
      <c r="AI84" s="91"/>
      <c r="AJ84" s="91"/>
      <c r="AK84" s="92"/>
      <c r="AL84" s="90"/>
      <c r="AM84" s="91"/>
      <c r="AN84" s="91"/>
      <c r="AO84" s="91"/>
      <c r="AP84" s="91"/>
      <c r="AQ84" s="91"/>
      <c r="AR84" s="91"/>
      <c r="AS84" s="92"/>
      <c r="BN84" s="90"/>
      <c r="BO84" s="91"/>
      <c r="BP84" s="91"/>
      <c r="BQ84" s="91"/>
      <c r="BR84" s="91"/>
      <c r="BS84" s="92"/>
      <c r="BT84" s="66">
        <f t="shared" si="12"/>
        <v>1878</v>
      </c>
      <c r="BU84" s="77"/>
      <c r="BV84" s="77"/>
      <c r="BW84" s="77"/>
      <c r="BX84" s="78"/>
      <c r="BY84" s="78"/>
      <c r="BZ84" s="78"/>
      <c r="CA84" s="78"/>
      <c r="CB84" s="79"/>
      <c r="CC84" s="91"/>
      <c r="CD84" s="91"/>
      <c r="CE84" s="91"/>
      <c r="CF84" s="90"/>
      <c r="CG84" s="91"/>
      <c r="CH84" s="91"/>
      <c r="CI84" s="92"/>
      <c r="CL84" s="145">
        <f t="shared" si="9"/>
        <v>1878</v>
      </c>
      <c r="CM84" s="78"/>
      <c r="CN84" s="63"/>
      <c r="CO84" s="103"/>
      <c r="CQ84" s="1">
        <v>1878</v>
      </c>
      <c r="CR84" s="164"/>
      <c r="CU84" s="187">
        <v>1978</v>
      </c>
      <c r="CV84" s="186">
        <v>0.64040344953536987</v>
      </c>
      <c r="CW84" s="188">
        <f t="shared" si="15"/>
        <v>0.52465575933456421</v>
      </c>
      <c r="CX84" s="188">
        <v>0.30500462651252747</v>
      </c>
      <c r="CY84" s="189">
        <v>0.27933505177497864</v>
      </c>
      <c r="CZ84" s="186">
        <v>0.27251163125038147</v>
      </c>
      <c r="DA84" s="188">
        <f t="shared" si="16"/>
        <v>0.1760200709104538</v>
      </c>
      <c r="DB84" s="188">
        <v>8.241967111825943E-2</v>
      </c>
      <c r="DC84" s="189">
        <v>6.0819119215011597E-2</v>
      </c>
    </row>
    <row r="85" spans="1:107" ht="15">
      <c r="A85" s="143">
        <f t="shared" si="10"/>
        <v>1879</v>
      </c>
      <c r="B85" s="156">
        <v>895.01110753364367</v>
      </c>
      <c r="C85" s="140">
        <v>6660.2927839580325</v>
      </c>
      <c r="D85" s="157">
        <v>24525.723552737971</v>
      </c>
      <c r="E85" s="149"/>
      <c r="F85" s="77"/>
      <c r="G85" s="77"/>
      <c r="H85" s="78"/>
      <c r="I85" s="78"/>
      <c r="J85" s="78"/>
      <c r="K85" s="78"/>
      <c r="L85" s="79"/>
      <c r="M85" s="64">
        <f t="shared" si="11"/>
        <v>1879</v>
      </c>
      <c r="N85" s="62"/>
      <c r="O85" s="62"/>
      <c r="P85" s="62"/>
      <c r="Q85" s="62"/>
      <c r="R85" s="62"/>
      <c r="S85" s="62"/>
      <c r="T85" s="62"/>
      <c r="U85" s="87"/>
      <c r="V85" s="102"/>
      <c r="W85" s="63"/>
      <c r="X85" s="63"/>
      <c r="Y85" s="63"/>
      <c r="Z85" s="103"/>
      <c r="AA85" s="113"/>
      <c r="AB85" s="113"/>
      <c r="AC85" s="90"/>
      <c r="AD85" s="91"/>
      <c r="AE85" s="91"/>
      <c r="AF85" s="91"/>
      <c r="AG85" s="91"/>
      <c r="AH85" s="91"/>
      <c r="AI85" s="91"/>
      <c r="AJ85" s="91"/>
      <c r="AK85" s="92"/>
      <c r="AL85" s="90"/>
      <c r="AM85" s="91"/>
      <c r="AN85" s="91"/>
      <c r="AO85" s="91"/>
      <c r="AP85" s="91"/>
      <c r="AQ85" s="91"/>
      <c r="AR85" s="91"/>
      <c r="AS85" s="92"/>
      <c r="BN85" s="90"/>
      <c r="BO85" s="91"/>
      <c r="BP85" s="91"/>
      <c r="BQ85" s="91"/>
      <c r="BR85" s="91"/>
      <c r="BS85" s="92"/>
      <c r="BT85" s="64">
        <f t="shared" si="12"/>
        <v>1879</v>
      </c>
      <c r="BU85" s="77"/>
      <c r="BV85" s="77"/>
      <c r="BW85" s="77"/>
      <c r="BX85" s="78"/>
      <c r="BY85" s="78"/>
      <c r="BZ85" s="78"/>
      <c r="CA85" s="78"/>
      <c r="CB85" s="79"/>
      <c r="CC85" s="91"/>
      <c r="CD85" s="91"/>
      <c r="CE85" s="91"/>
      <c r="CF85" s="90"/>
      <c r="CG85" s="91"/>
      <c r="CH85" s="91"/>
      <c r="CI85" s="92"/>
      <c r="CL85" s="143">
        <f t="shared" si="9"/>
        <v>1879</v>
      </c>
      <c r="CM85" s="78"/>
      <c r="CN85" s="63"/>
      <c r="CO85" s="103"/>
      <c r="CQ85" s="1">
        <v>1879</v>
      </c>
      <c r="CR85" s="164"/>
      <c r="CU85" s="187">
        <v>1979</v>
      </c>
      <c r="CV85" s="186">
        <v>0.64585614204406738</v>
      </c>
      <c r="CW85" s="188">
        <f t="shared" si="15"/>
        <v>0.51912575960159302</v>
      </c>
      <c r="CX85" s="188">
        <v>0.31148365139961243</v>
      </c>
      <c r="CY85" s="189">
        <v>0.27530273795127869</v>
      </c>
      <c r="CZ85" s="186">
        <v>0.27947628498077393</v>
      </c>
      <c r="DA85" s="188">
        <f t="shared" si="16"/>
        <v>0.17435543239116669</v>
      </c>
      <c r="DB85" s="188">
        <v>8.5418835282325745E-2</v>
      </c>
      <c r="DC85" s="189">
        <v>5.9735987335443497E-2</v>
      </c>
    </row>
    <row r="86" spans="1:107" ht="15">
      <c r="A86" s="143">
        <f t="shared" si="10"/>
        <v>1880</v>
      </c>
      <c r="B86" s="156">
        <v>953.72178002257181</v>
      </c>
      <c r="C86" s="140">
        <v>6942.8945582491897</v>
      </c>
      <c r="D86" s="157">
        <v>24605.603532976445</v>
      </c>
      <c r="E86" s="147">
        <v>2.1238119341433048E-2</v>
      </c>
      <c r="F86" s="67">
        <v>0.14944696426391602</v>
      </c>
      <c r="G86" s="67">
        <v>0.82931491732597351</v>
      </c>
      <c r="H86" s="67">
        <v>0.47155113518238068</v>
      </c>
      <c r="I86" s="67">
        <v>0.17961437255144119</v>
      </c>
      <c r="J86" s="67">
        <v>0.35776378214359283</v>
      </c>
      <c r="K86" s="67">
        <f>E86+F86</f>
        <v>0.17068508360534906</v>
      </c>
      <c r="L86" s="73">
        <f>H86-I86</f>
        <v>0.29193676263093948</v>
      </c>
      <c r="M86" s="64">
        <f t="shared" si="11"/>
        <v>1880</v>
      </c>
      <c r="N86" s="62">
        <f>E86*$C86/0.5/$B86</f>
        <v>0.3092181101276571</v>
      </c>
      <c r="O86" s="62">
        <f>F86*$C86/0.4/$B86</f>
        <v>2.719856400129204</v>
      </c>
      <c r="P86" s="62">
        <f>G86*$C86/0.1/$B86</f>
        <v>60.372386865707384</v>
      </c>
      <c r="Q86" s="62">
        <f>H86*$C86/0.01/$B86</f>
        <v>343.2793377452798</v>
      </c>
      <c r="R86" s="62">
        <f>I86*$C86/0.001/$B86</f>
        <v>1307.5549661256869</v>
      </c>
      <c r="S86" s="62">
        <f>J86*$C86/0.09/$B86</f>
        <v>28.938281212421561</v>
      </c>
      <c r="T86" s="62">
        <f>K86*$C86/0.9/$B86</f>
        <v>1.3806129056839003</v>
      </c>
      <c r="U86" s="87">
        <f>C86/B86</f>
        <v>7.2797902949064159</v>
      </c>
      <c r="V86" s="102"/>
      <c r="W86" s="63"/>
      <c r="X86" s="63"/>
      <c r="Y86" s="63"/>
      <c r="Z86" s="103"/>
      <c r="AA86" s="113"/>
      <c r="AB86" s="113"/>
      <c r="AC86" s="90"/>
      <c r="AD86" s="91"/>
      <c r="AE86" s="91"/>
      <c r="AF86" s="91"/>
      <c r="AG86" s="91"/>
      <c r="AH86" s="91"/>
      <c r="AI86" s="91"/>
      <c r="AJ86" s="91"/>
      <c r="AK86" s="92"/>
      <c r="AL86" s="90"/>
      <c r="AM86" s="91"/>
      <c r="AN86" s="91"/>
      <c r="AO86" s="91"/>
      <c r="AP86" s="91"/>
      <c r="AQ86" s="91"/>
      <c r="AR86" s="91"/>
      <c r="AS86" s="92"/>
      <c r="BN86" s="90"/>
      <c r="BO86" s="91"/>
      <c r="BP86" s="91"/>
      <c r="BQ86" s="91"/>
      <c r="BR86" s="91"/>
      <c r="BS86" s="92"/>
      <c r="BT86" s="64">
        <f t="shared" si="12"/>
        <v>1880</v>
      </c>
      <c r="BU86" s="67"/>
      <c r="BV86" s="67"/>
      <c r="BW86" s="67"/>
      <c r="BX86" s="67"/>
      <c r="BY86" s="67"/>
      <c r="BZ86" s="67"/>
      <c r="CA86" s="67"/>
      <c r="CB86" s="73"/>
      <c r="CC86" s="91"/>
      <c r="CD86" s="91"/>
      <c r="CE86" s="91"/>
      <c r="CF86" s="90"/>
      <c r="CG86" s="91"/>
      <c r="CH86" s="91"/>
      <c r="CI86" s="92"/>
      <c r="CL86" s="143">
        <f t="shared" si="9"/>
        <v>1880</v>
      </c>
      <c r="CM86" s="78">
        <f>G86</f>
        <v>0.82931491732597351</v>
      </c>
      <c r="CN86" s="63"/>
      <c r="CO86" s="103"/>
      <c r="CQ86" s="1">
        <v>1880</v>
      </c>
      <c r="CR86" s="164"/>
      <c r="CU86" s="187">
        <v>1980</v>
      </c>
      <c r="CV86" s="186">
        <v>0.65796816349029541</v>
      </c>
      <c r="CW86" s="188">
        <f t="shared" si="15"/>
        <v>0.51645779609680176</v>
      </c>
      <c r="CX86" s="188">
        <v>0.30420351028442383</v>
      </c>
      <c r="CY86" s="189">
        <v>0.27541109919548035</v>
      </c>
      <c r="CZ86" s="186">
        <v>0.28228166699409485</v>
      </c>
      <c r="DA86" s="188">
        <f t="shared" si="16"/>
        <v>0.17206966876983643</v>
      </c>
      <c r="DB86" s="188">
        <v>8.1583335995674133E-2</v>
      </c>
      <c r="DC86" s="189">
        <v>5.8803852647542953E-2</v>
      </c>
    </row>
    <row r="87" spans="1:107" ht="15">
      <c r="A87" s="143">
        <f t="shared" si="10"/>
        <v>1881</v>
      </c>
      <c r="B87" s="156">
        <v>1020.1471540373686</v>
      </c>
      <c r="C87" s="140">
        <v>7059.5710681531482</v>
      </c>
      <c r="D87" s="157">
        <v>24691.923023369305</v>
      </c>
      <c r="E87" s="148"/>
      <c r="F87" s="74"/>
      <c r="G87" s="74"/>
      <c r="H87" s="78"/>
      <c r="I87" s="78"/>
      <c r="J87" s="78"/>
      <c r="K87" s="78"/>
      <c r="L87" s="79"/>
      <c r="M87" s="64">
        <f t="shared" si="11"/>
        <v>1881</v>
      </c>
      <c r="N87" s="62"/>
      <c r="O87" s="62"/>
      <c r="P87" s="62"/>
      <c r="Q87" s="62"/>
      <c r="R87" s="62"/>
      <c r="S87" s="62"/>
      <c r="T87" s="62"/>
      <c r="U87" s="87"/>
      <c r="V87" s="102"/>
      <c r="W87" s="63"/>
      <c r="X87" s="63"/>
      <c r="Y87" s="63"/>
      <c r="Z87" s="103"/>
      <c r="AA87" s="113"/>
      <c r="AB87" s="113"/>
      <c r="AC87" s="90"/>
      <c r="AD87" s="91"/>
      <c r="AE87" s="91"/>
      <c r="AF87" s="91"/>
      <c r="AG87" s="91"/>
      <c r="AH87" s="91"/>
      <c r="AI87" s="91"/>
      <c r="AJ87" s="91"/>
      <c r="AK87" s="92"/>
      <c r="AL87" s="90"/>
      <c r="AM87" s="91"/>
      <c r="AN87" s="91"/>
      <c r="AO87" s="91"/>
      <c r="AP87" s="91"/>
      <c r="AQ87" s="91"/>
      <c r="AR87" s="91"/>
      <c r="AS87" s="92"/>
      <c r="BN87" s="90"/>
      <c r="BO87" s="91"/>
      <c r="BP87" s="91"/>
      <c r="BQ87" s="91"/>
      <c r="BR87" s="91"/>
      <c r="BS87" s="92"/>
      <c r="BT87" s="64">
        <f t="shared" si="12"/>
        <v>1881</v>
      </c>
      <c r="BU87" s="74"/>
      <c r="BV87" s="74"/>
      <c r="BW87" s="74"/>
      <c r="BX87" s="78"/>
      <c r="BY87" s="78"/>
      <c r="BZ87" s="78"/>
      <c r="CA87" s="78"/>
      <c r="CB87" s="79"/>
      <c r="CC87" s="91"/>
      <c r="CD87" s="91"/>
      <c r="CE87" s="91"/>
      <c r="CF87" s="90"/>
      <c r="CG87" s="91"/>
      <c r="CH87" s="91"/>
      <c r="CI87" s="92"/>
      <c r="CL87" s="143">
        <f t="shared" si="9"/>
        <v>1881</v>
      </c>
      <c r="CM87" s="78"/>
      <c r="CN87" s="63"/>
      <c r="CO87" s="103"/>
      <c r="CQ87" s="1">
        <v>1881</v>
      </c>
      <c r="CR87" s="164"/>
      <c r="CU87" s="187">
        <v>1981</v>
      </c>
      <c r="CV87" s="186">
        <v>0.64472192525863647</v>
      </c>
      <c r="CW87" s="188">
        <f t="shared" si="15"/>
        <v>0.50909054279327393</v>
      </c>
      <c r="CX87" s="188">
        <v>0.30181011557579041</v>
      </c>
      <c r="CY87" s="189">
        <v>0.2750735878944397</v>
      </c>
      <c r="CZ87" s="186">
        <v>0.27517527341842651</v>
      </c>
      <c r="DA87" s="188">
        <f t="shared" si="16"/>
        <v>0.16674692928791046</v>
      </c>
      <c r="DB87" s="188">
        <v>8.1902436912059784E-2</v>
      </c>
      <c r="DC87" s="189">
        <v>5.7387903332710266E-2</v>
      </c>
    </row>
    <row r="88" spans="1:107" ht="15">
      <c r="A88" s="143">
        <f t="shared" si="10"/>
        <v>1882</v>
      </c>
      <c r="B88" s="156">
        <v>1058.4802153371195</v>
      </c>
      <c r="C88" s="140">
        <v>7064.4072486167806</v>
      </c>
      <c r="D88" s="157">
        <v>24778.545333175301</v>
      </c>
      <c r="E88" s="148"/>
      <c r="F88" s="74"/>
      <c r="G88" s="74"/>
      <c r="H88" s="78"/>
      <c r="I88" s="78"/>
      <c r="J88" s="78"/>
      <c r="K88" s="78"/>
      <c r="L88" s="79"/>
      <c r="M88" s="64">
        <f t="shared" si="11"/>
        <v>1882</v>
      </c>
      <c r="N88" s="62"/>
      <c r="O88" s="62"/>
      <c r="P88" s="62"/>
      <c r="Q88" s="62"/>
      <c r="R88" s="62"/>
      <c r="S88" s="62"/>
      <c r="T88" s="62"/>
      <c r="U88" s="87"/>
      <c r="V88" s="102"/>
      <c r="W88" s="63"/>
      <c r="X88" s="63"/>
      <c r="Y88" s="63"/>
      <c r="Z88" s="103"/>
      <c r="AA88" s="113"/>
      <c r="AB88" s="113"/>
      <c r="AC88" s="90"/>
      <c r="AD88" s="91"/>
      <c r="AE88" s="91"/>
      <c r="AF88" s="91"/>
      <c r="AG88" s="91"/>
      <c r="AH88" s="91"/>
      <c r="AI88" s="91"/>
      <c r="AJ88" s="91"/>
      <c r="AK88" s="92"/>
      <c r="AL88" s="90"/>
      <c r="AM88" s="91"/>
      <c r="AN88" s="91"/>
      <c r="AO88" s="91"/>
      <c r="AP88" s="91"/>
      <c r="AQ88" s="91"/>
      <c r="AR88" s="91"/>
      <c r="AS88" s="92"/>
      <c r="BN88" s="90"/>
      <c r="BO88" s="91"/>
      <c r="BP88" s="91"/>
      <c r="BQ88" s="91"/>
      <c r="BR88" s="91"/>
      <c r="BS88" s="92"/>
      <c r="BT88" s="64">
        <f t="shared" si="12"/>
        <v>1882</v>
      </c>
      <c r="BU88" s="74"/>
      <c r="BV88" s="74"/>
      <c r="BW88" s="74"/>
      <c r="BX88" s="78"/>
      <c r="BY88" s="78"/>
      <c r="BZ88" s="78"/>
      <c r="CA88" s="78"/>
      <c r="CB88" s="79"/>
      <c r="CC88" s="91"/>
      <c r="CD88" s="91"/>
      <c r="CE88" s="91"/>
      <c r="CF88" s="90"/>
      <c r="CG88" s="91"/>
      <c r="CH88" s="91"/>
      <c r="CI88" s="92"/>
      <c r="CL88" s="143">
        <f t="shared" si="9"/>
        <v>1882</v>
      </c>
      <c r="CM88" s="78"/>
      <c r="CN88" s="63"/>
      <c r="CO88" s="103"/>
      <c r="CQ88" s="1">
        <v>1882</v>
      </c>
      <c r="CR88" s="164"/>
      <c r="CU88" s="187">
        <v>1982</v>
      </c>
      <c r="CV88" s="186">
        <v>0.63364189863204956</v>
      </c>
      <c r="CW88" s="188">
        <f t="shared" si="15"/>
        <v>0.50245386362075806</v>
      </c>
      <c r="CX88" s="188">
        <v>0.29232245683670044</v>
      </c>
      <c r="CY88" s="189">
        <v>0.27613425254821777</v>
      </c>
      <c r="CZ88" s="186">
        <v>0.25882455706596375</v>
      </c>
      <c r="DA88" s="188">
        <f t="shared" si="16"/>
        <v>0.16178768873214722</v>
      </c>
      <c r="DB88" s="188">
        <v>7.500050961971283E-2</v>
      </c>
      <c r="DC88" s="189">
        <v>5.7050552219152451E-2</v>
      </c>
    </row>
    <row r="89" spans="1:107" ht="15">
      <c r="A89" s="143">
        <f t="shared" si="10"/>
        <v>1883</v>
      </c>
      <c r="B89" s="156">
        <v>1013.6455677078299</v>
      </c>
      <c r="C89" s="140">
        <v>7310.8062059228105</v>
      </c>
      <c r="D89" s="157">
        <v>24865.471524722263</v>
      </c>
      <c r="E89" s="148"/>
      <c r="F89" s="74"/>
      <c r="G89" s="74"/>
      <c r="H89" s="78"/>
      <c r="I89" s="78"/>
      <c r="J89" s="78"/>
      <c r="K89" s="78"/>
      <c r="L89" s="79"/>
      <c r="M89" s="64">
        <f t="shared" si="11"/>
        <v>1883</v>
      </c>
      <c r="N89" s="62"/>
      <c r="O89" s="62"/>
      <c r="P89" s="62"/>
      <c r="Q89" s="62"/>
      <c r="R89" s="62"/>
      <c r="S89" s="62"/>
      <c r="T89" s="62"/>
      <c r="U89" s="87"/>
      <c r="V89" s="102"/>
      <c r="W89" s="63"/>
      <c r="X89" s="63"/>
      <c r="Y89" s="63"/>
      <c r="Z89" s="103"/>
      <c r="AA89" s="113"/>
      <c r="AB89" s="113"/>
      <c r="AC89" s="90"/>
      <c r="AD89" s="91"/>
      <c r="AE89" s="91"/>
      <c r="AF89" s="91"/>
      <c r="AG89" s="91"/>
      <c r="AH89" s="91"/>
      <c r="AI89" s="91"/>
      <c r="AJ89" s="91"/>
      <c r="AK89" s="92"/>
      <c r="AL89" s="90"/>
      <c r="AM89" s="91"/>
      <c r="AN89" s="91"/>
      <c r="AO89" s="91"/>
      <c r="AP89" s="91"/>
      <c r="AQ89" s="91"/>
      <c r="AR89" s="91"/>
      <c r="AS89" s="92"/>
      <c r="BN89" s="90"/>
      <c r="BO89" s="91"/>
      <c r="BP89" s="91"/>
      <c r="BQ89" s="91"/>
      <c r="BR89" s="91"/>
      <c r="BS89" s="92"/>
      <c r="BT89" s="64">
        <f t="shared" si="12"/>
        <v>1883</v>
      </c>
      <c r="BU89" s="74"/>
      <c r="BV89" s="74"/>
      <c r="BW89" s="74"/>
      <c r="BX89" s="78"/>
      <c r="BY89" s="78"/>
      <c r="BZ89" s="78"/>
      <c r="CA89" s="78"/>
      <c r="CB89" s="79"/>
      <c r="CC89" s="91"/>
      <c r="CD89" s="91"/>
      <c r="CE89" s="91"/>
      <c r="CF89" s="90"/>
      <c r="CG89" s="91"/>
      <c r="CH89" s="91"/>
      <c r="CI89" s="92"/>
      <c r="CL89" s="143">
        <f t="shared" si="9"/>
        <v>1883</v>
      </c>
      <c r="CM89" s="78"/>
      <c r="CN89" s="63"/>
      <c r="CO89" s="103"/>
      <c r="CQ89" s="1">
        <v>1883</v>
      </c>
      <c r="CR89" s="164"/>
      <c r="CU89" s="187">
        <v>1983</v>
      </c>
      <c r="CV89" s="186">
        <v>0.62232887744903564</v>
      </c>
      <c r="CW89" s="188">
        <f t="shared" si="15"/>
        <v>0.50010192394256592</v>
      </c>
      <c r="CX89" s="188">
        <v>0.29381400346755981</v>
      </c>
      <c r="CY89" s="189">
        <v>0.27694618701934814</v>
      </c>
      <c r="CZ89" s="186">
        <v>0.24740776419639587</v>
      </c>
      <c r="DA89" s="188">
        <f t="shared" si="16"/>
        <v>0.15927664935588837</v>
      </c>
      <c r="DB89" s="188">
        <v>7.3161996901035309E-2</v>
      </c>
      <c r="DC89" s="189">
        <v>5.6681837886571884E-2</v>
      </c>
    </row>
    <row r="90" spans="1:107" ht="15">
      <c r="A90" s="143">
        <f t="shared" si="10"/>
        <v>1884</v>
      </c>
      <c r="B90" s="156">
        <v>962.25007460128245</v>
      </c>
      <c r="C90" s="140">
        <v>7306.3936781170942</v>
      </c>
      <c r="D90" s="157">
        <v>24952.702664064796</v>
      </c>
      <c r="E90" s="148"/>
      <c r="F90" s="74"/>
      <c r="G90" s="74"/>
      <c r="H90" s="78"/>
      <c r="I90" s="78"/>
      <c r="J90" s="78"/>
      <c r="K90" s="78"/>
      <c r="L90" s="79"/>
      <c r="M90" s="64">
        <f t="shared" si="11"/>
        <v>1884</v>
      </c>
      <c r="N90" s="62"/>
      <c r="O90" s="62"/>
      <c r="P90" s="62"/>
      <c r="Q90" s="62"/>
      <c r="R90" s="62"/>
      <c r="S90" s="62"/>
      <c r="T90" s="62"/>
      <c r="U90" s="87"/>
      <c r="V90" s="102"/>
      <c r="W90" s="63"/>
      <c r="X90" s="63"/>
      <c r="Y90" s="63"/>
      <c r="Z90" s="103"/>
      <c r="AA90" s="113"/>
      <c r="AB90" s="113"/>
      <c r="AC90" s="90"/>
      <c r="AD90" s="91"/>
      <c r="AE90" s="91"/>
      <c r="AF90" s="91"/>
      <c r="AG90" s="91"/>
      <c r="AH90" s="91"/>
      <c r="AI90" s="91"/>
      <c r="AJ90" s="91"/>
      <c r="AK90" s="92"/>
      <c r="AL90" s="90"/>
      <c r="AM90" s="91"/>
      <c r="AN90" s="91"/>
      <c r="AO90" s="91"/>
      <c r="AP90" s="91"/>
      <c r="AQ90" s="91"/>
      <c r="AR90" s="91"/>
      <c r="AS90" s="92"/>
      <c r="BN90" s="90"/>
      <c r="BO90" s="91"/>
      <c r="BP90" s="91"/>
      <c r="BQ90" s="91"/>
      <c r="BR90" s="91"/>
      <c r="BS90" s="92"/>
      <c r="BT90" s="64">
        <f t="shared" si="12"/>
        <v>1884</v>
      </c>
      <c r="BU90" s="74"/>
      <c r="BV90" s="74"/>
      <c r="BW90" s="74"/>
      <c r="BX90" s="78"/>
      <c r="BY90" s="78"/>
      <c r="BZ90" s="78"/>
      <c r="CA90" s="78"/>
      <c r="CB90" s="79"/>
      <c r="CC90" s="91"/>
      <c r="CD90" s="91"/>
      <c r="CE90" s="91"/>
      <c r="CF90" s="90"/>
      <c r="CG90" s="91"/>
      <c r="CH90" s="91"/>
      <c r="CI90" s="92"/>
      <c r="CL90" s="143">
        <f t="shared" si="9"/>
        <v>1884</v>
      </c>
      <c r="CM90" s="78"/>
      <c r="CN90" s="63"/>
      <c r="CO90" s="103"/>
      <c r="CQ90" s="1">
        <v>1884</v>
      </c>
      <c r="CR90" s="164"/>
      <c r="CU90" s="187">
        <v>1984</v>
      </c>
      <c r="CV90" s="186">
        <v>0.61659258604049683</v>
      </c>
      <c r="CW90" s="188">
        <f t="shared" si="15"/>
        <v>0.49975359439849854</v>
      </c>
      <c r="CX90" s="188">
        <v>0.29685813188552856</v>
      </c>
      <c r="CY90" s="189">
        <v>0.27721011638641357</v>
      </c>
      <c r="CZ90" s="186">
        <v>0.24260658025741577</v>
      </c>
      <c r="DA90" s="188">
        <f t="shared" si="16"/>
        <v>0.15803715586662292</v>
      </c>
      <c r="DB90" s="188">
        <v>7.4527934193611145E-2</v>
      </c>
      <c r="DC90" s="189">
        <v>5.5967014282941818E-2</v>
      </c>
    </row>
    <row r="91" spans="1:107" ht="15">
      <c r="A91" s="143">
        <f t="shared" si="10"/>
        <v>1885</v>
      </c>
      <c r="B91" s="156">
        <v>934.7823809727256</v>
      </c>
      <c r="C91" s="140">
        <v>7196.9538114319839</v>
      </c>
      <c r="D91" s="157">
        <v>25040.239820997362</v>
      </c>
      <c r="E91" s="148"/>
      <c r="F91" s="74"/>
      <c r="G91" s="74"/>
      <c r="H91" s="78"/>
      <c r="I91" s="78"/>
      <c r="J91" s="78"/>
      <c r="K91" s="78"/>
      <c r="L91" s="79"/>
      <c r="M91" s="64">
        <f t="shared" si="11"/>
        <v>1885</v>
      </c>
      <c r="N91" s="62"/>
      <c r="O91" s="62"/>
      <c r="P91" s="62"/>
      <c r="Q91" s="62"/>
      <c r="R91" s="62"/>
      <c r="S91" s="62"/>
      <c r="T91" s="62"/>
      <c r="U91" s="87"/>
      <c r="V91" s="102"/>
      <c r="W91" s="63"/>
      <c r="X91" s="63"/>
      <c r="Y91" s="63"/>
      <c r="Z91" s="103"/>
      <c r="AA91" s="113"/>
      <c r="AB91" s="113"/>
      <c r="AC91" s="90"/>
      <c r="AD91" s="91"/>
      <c r="AE91" s="91"/>
      <c r="AF91" s="91"/>
      <c r="AG91" s="91"/>
      <c r="AH91" s="91"/>
      <c r="AI91" s="91"/>
      <c r="AJ91" s="91"/>
      <c r="AK91" s="92"/>
      <c r="AL91" s="90"/>
      <c r="AM91" s="91"/>
      <c r="AN91" s="91"/>
      <c r="AO91" s="91"/>
      <c r="AP91" s="91"/>
      <c r="AQ91" s="91"/>
      <c r="AR91" s="91"/>
      <c r="AS91" s="92"/>
      <c r="BN91" s="90"/>
      <c r="BO91" s="91"/>
      <c r="BP91" s="91"/>
      <c r="BQ91" s="91"/>
      <c r="BR91" s="91"/>
      <c r="BS91" s="92"/>
      <c r="BT91" s="64">
        <f t="shared" si="12"/>
        <v>1885</v>
      </c>
      <c r="BU91" s="74"/>
      <c r="BV91" s="74"/>
      <c r="BW91" s="74"/>
      <c r="BX91" s="78"/>
      <c r="BY91" s="78"/>
      <c r="BZ91" s="78"/>
      <c r="CA91" s="78"/>
      <c r="CB91" s="79"/>
      <c r="CC91" s="91"/>
      <c r="CD91" s="91"/>
      <c r="CE91" s="91"/>
      <c r="CF91" s="90"/>
      <c r="CG91" s="91"/>
      <c r="CH91" s="91"/>
      <c r="CI91" s="92"/>
      <c r="CL91" s="143">
        <f t="shared" ref="CL91:CL104" si="17">CL90+1</f>
        <v>1885</v>
      </c>
      <c r="CM91" s="78"/>
      <c r="CN91" s="63"/>
      <c r="CO91" s="103"/>
      <c r="CQ91" s="1">
        <v>1885</v>
      </c>
      <c r="CR91" s="164"/>
      <c r="CU91" s="187">
        <v>1985</v>
      </c>
      <c r="CV91" s="186">
        <v>0.61594027280807495</v>
      </c>
      <c r="CW91" s="188">
        <f t="shared" si="15"/>
        <v>0.50137150287628174</v>
      </c>
      <c r="CX91" s="188">
        <v>0.30281528830528259</v>
      </c>
      <c r="CY91" s="189">
        <v>0.27765223383903503</v>
      </c>
      <c r="CZ91" s="186">
        <v>0.24149635434150696</v>
      </c>
      <c r="DA91" s="188">
        <f t="shared" si="16"/>
        <v>0.16139578819274902</v>
      </c>
      <c r="DB91" s="188">
        <v>7.729291170835495E-2</v>
      </c>
      <c r="DC91" s="189">
        <v>5.7396665215492249E-2</v>
      </c>
    </row>
    <row r="92" spans="1:107" ht="15">
      <c r="A92" s="143">
        <f t="shared" si="10"/>
        <v>1886</v>
      </c>
      <c r="B92" s="156">
        <v>925.19429400583215</v>
      </c>
      <c r="C92" s="140">
        <v>7311.7263693622108</v>
      </c>
      <c r="D92" s="157">
        <v>25128.08406906739</v>
      </c>
      <c r="E92" s="148"/>
      <c r="F92" s="74"/>
      <c r="G92" s="74"/>
      <c r="H92" s="78"/>
      <c r="I92" s="78"/>
      <c r="J92" s="78"/>
      <c r="K92" s="78"/>
      <c r="L92" s="79"/>
      <c r="M92" s="64">
        <f t="shared" si="11"/>
        <v>1886</v>
      </c>
      <c r="N92" s="62"/>
      <c r="O92" s="62"/>
      <c r="P92" s="62"/>
      <c r="Q92" s="62"/>
      <c r="R92" s="62"/>
      <c r="S92" s="62"/>
      <c r="T92" s="62"/>
      <c r="U92" s="87"/>
      <c r="V92" s="102"/>
      <c r="W92" s="63"/>
      <c r="X92" s="63"/>
      <c r="Y92" s="63"/>
      <c r="Z92" s="103"/>
      <c r="AA92" s="113"/>
      <c r="AB92" s="113"/>
      <c r="AC92" s="90"/>
      <c r="AD92" s="91"/>
      <c r="AE92" s="91"/>
      <c r="AF92" s="91"/>
      <c r="AG92" s="91"/>
      <c r="AH92" s="91"/>
      <c r="AI92" s="91"/>
      <c r="AJ92" s="91"/>
      <c r="AK92" s="92"/>
      <c r="AL92" s="90"/>
      <c r="AM92" s="91"/>
      <c r="AN92" s="91"/>
      <c r="AO92" s="91"/>
      <c r="AP92" s="91"/>
      <c r="AQ92" s="91"/>
      <c r="AR92" s="91"/>
      <c r="AS92" s="92"/>
      <c r="BN92" s="90"/>
      <c r="BO92" s="91"/>
      <c r="BP92" s="91"/>
      <c r="BQ92" s="91"/>
      <c r="BR92" s="91"/>
      <c r="BS92" s="92"/>
      <c r="BT92" s="64">
        <f t="shared" si="12"/>
        <v>1886</v>
      </c>
      <c r="BU92" s="74"/>
      <c r="BV92" s="74"/>
      <c r="BW92" s="74"/>
      <c r="BX92" s="78"/>
      <c r="BY92" s="78"/>
      <c r="BZ92" s="78"/>
      <c r="CA92" s="78"/>
      <c r="CB92" s="79"/>
      <c r="CC92" s="91"/>
      <c r="CD92" s="91"/>
      <c r="CE92" s="91"/>
      <c r="CF92" s="90"/>
      <c r="CG92" s="91"/>
      <c r="CH92" s="91"/>
      <c r="CI92" s="92"/>
      <c r="CL92" s="143">
        <f t="shared" si="17"/>
        <v>1886</v>
      </c>
      <c r="CM92" s="78"/>
      <c r="CN92" s="63"/>
      <c r="CO92" s="103"/>
      <c r="CQ92" s="1">
        <v>1886</v>
      </c>
      <c r="CR92" s="164"/>
      <c r="CU92" s="187">
        <v>1986</v>
      </c>
      <c r="CV92" s="186">
        <v>0.62689828872680664</v>
      </c>
      <c r="CW92" s="188">
        <f t="shared" si="15"/>
        <v>0.50565809011459351</v>
      </c>
      <c r="CX92" s="188">
        <v>0.31210854649543762</v>
      </c>
      <c r="CY92" s="189">
        <v>0.27797812223434448</v>
      </c>
      <c r="CZ92" s="186">
        <v>0.24933488667011261</v>
      </c>
      <c r="DA92" s="188">
        <f t="shared" si="16"/>
        <v>0.16787329316139221</v>
      </c>
      <c r="DB92" s="188">
        <v>8.2358546555042267E-2</v>
      </c>
      <c r="DC92" s="189">
        <v>5.8730117976665497E-2</v>
      </c>
    </row>
    <row r="93" spans="1:107" ht="15">
      <c r="A93" s="143">
        <f t="shared" si="10"/>
        <v>1887</v>
      </c>
      <c r="B93" s="156">
        <v>930.38308922143358</v>
      </c>
      <c r="C93" s="140">
        <v>7331.8749243320462</v>
      </c>
      <c r="D93" s="157">
        <v>25216.236485588444</v>
      </c>
      <c r="E93" s="147"/>
      <c r="F93" s="67"/>
      <c r="G93" s="67"/>
      <c r="H93" s="67"/>
      <c r="I93" s="67"/>
      <c r="J93" s="67"/>
      <c r="K93" s="67"/>
      <c r="L93" s="73"/>
      <c r="M93" s="64">
        <f t="shared" si="11"/>
        <v>1887</v>
      </c>
      <c r="N93" s="62"/>
      <c r="O93" s="62"/>
      <c r="P93" s="62"/>
      <c r="Q93" s="62"/>
      <c r="R93" s="62"/>
      <c r="S93" s="62"/>
      <c r="T93" s="62"/>
      <c r="U93" s="87"/>
      <c r="V93" s="102"/>
      <c r="W93" s="63"/>
      <c r="X93" s="63"/>
      <c r="Y93" s="63"/>
      <c r="Z93" s="103"/>
      <c r="AA93" s="113"/>
      <c r="AB93" s="113"/>
      <c r="AC93" s="90"/>
      <c r="AD93" s="91"/>
      <c r="AE93" s="91"/>
      <c r="AF93" s="91"/>
      <c r="AG93" s="91"/>
      <c r="AH93" s="91"/>
      <c r="AI93" s="91"/>
      <c r="AJ93" s="91"/>
      <c r="AK93" s="92"/>
      <c r="AL93" s="90"/>
      <c r="AM93" s="91"/>
      <c r="AN93" s="91"/>
      <c r="AO93" s="91"/>
      <c r="AP93" s="91"/>
      <c r="AQ93" s="91"/>
      <c r="AR93" s="91"/>
      <c r="AS93" s="92"/>
      <c r="BN93" s="90"/>
      <c r="BO93" s="91"/>
      <c r="BP93" s="91"/>
      <c r="BQ93" s="91"/>
      <c r="BR93" s="91"/>
      <c r="BS93" s="92"/>
      <c r="BT93" s="64">
        <f t="shared" si="12"/>
        <v>1887</v>
      </c>
      <c r="BU93" s="67"/>
      <c r="BV93" s="67"/>
      <c r="BW93" s="67"/>
      <c r="BX93" s="67"/>
      <c r="BY93" s="67"/>
      <c r="BZ93" s="67"/>
      <c r="CA93" s="67"/>
      <c r="CB93" s="73"/>
      <c r="CC93" s="91"/>
      <c r="CD93" s="91"/>
      <c r="CE93" s="91"/>
      <c r="CF93" s="90"/>
      <c r="CG93" s="91"/>
      <c r="CH93" s="91"/>
      <c r="CI93" s="92"/>
      <c r="CL93" s="143">
        <f t="shared" si="17"/>
        <v>1887</v>
      </c>
      <c r="CM93" s="78"/>
      <c r="CN93" s="63"/>
      <c r="CO93" s="103"/>
      <c r="CQ93" s="1">
        <v>1887</v>
      </c>
      <c r="CR93" s="164">
        <v>0.62</v>
      </c>
      <c r="CU93" s="187">
        <v>1987</v>
      </c>
      <c r="CV93" s="186">
        <v>0.63394004106521606</v>
      </c>
      <c r="CW93" s="188">
        <f t="shared" si="15"/>
        <v>0.50498861074447632</v>
      </c>
      <c r="CX93" s="188">
        <v>0.3207709789276123</v>
      </c>
      <c r="CY93" s="189">
        <v>0.27751001715660095</v>
      </c>
      <c r="CZ93" s="186">
        <v>0.26006355881690979</v>
      </c>
      <c r="DA93" s="188">
        <f t="shared" si="16"/>
        <v>0.17058651149272919</v>
      </c>
      <c r="DB93" s="188">
        <v>8.9866004884243011E-2</v>
      </c>
      <c r="DC93" s="189">
        <v>5.9457302093505859E-2</v>
      </c>
    </row>
    <row r="94" spans="1:107" ht="15">
      <c r="A94" s="143">
        <f t="shared" si="10"/>
        <v>1888</v>
      </c>
      <c r="B94" s="156">
        <v>966.88764487006176</v>
      </c>
      <c r="C94" s="140">
        <v>7171.5415321329419</v>
      </c>
      <c r="D94" s="157">
        <v>25304.69815165344</v>
      </c>
      <c r="E94" s="148"/>
      <c r="F94" s="74"/>
      <c r="G94" s="74"/>
      <c r="H94" s="78"/>
      <c r="I94" s="78"/>
      <c r="J94" s="78"/>
      <c r="K94" s="78"/>
      <c r="L94" s="79"/>
      <c r="M94" s="64">
        <f t="shared" si="11"/>
        <v>1888</v>
      </c>
      <c r="N94" s="62"/>
      <c r="O94" s="62"/>
      <c r="P94" s="62"/>
      <c r="Q94" s="62"/>
      <c r="R94" s="62"/>
      <c r="S94" s="62"/>
      <c r="T94" s="62"/>
      <c r="U94" s="87"/>
      <c r="V94" s="102"/>
      <c r="W94" s="63"/>
      <c r="X94" s="63"/>
      <c r="Y94" s="63"/>
      <c r="Z94" s="103"/>
      <c r="AA94" s="113"/>
      <c r="AB94" s="113"/>
      <c r="AC94" s="90"/>
      <c r="AD94" s="91"/>
      <c r="AE94" s="91"/>
      <c r="AF94" s="91"/>
      <c r="AG94" s="91"/>
      <c r="AH94" s="91"/>
      <c r="AI94" s="91"/>
      <c r="AJ94" s="91"/>
      <c r="AK94" s="92"/>
      <c r="AL94" s="90"/>
      <c r="AM94" s="91"/>
      <c r="AN94" s="91"/>
      <c r="AO94" s="91"/>
      <c r="AP94" s="91"/>
      <c r="AQ94" s="91"/>
      <c r="AR94" s="91"/>
      <c r="AS94" s="92"/>
      <c r="BN94" s="90"/>
      <c r="BO94" s="91"/>
      <c r="BP94" s="91"/>
      <c r="BQ94" s="91"/>
      <c r="BR94" s="91"/>
      <c r="BS94" s="92"/>
      <c r="BT94" s="64">
        <f t="shared" si="12"/>
        <v>1888</v>
      </c>
      <c r="BU94" s="74"/>
      <c r="BV94" s="74"/>
      <c r="BW94" s="74"/>
      <c r="BX94" s="78"/>
      <c r="BY94" s="78"/>
      <c r="BZ94" s="78"/>
      <c r="CA94" s="78"/>
      <c r="CB94" s="79"/>
      <c r="CC94" s="91"/>
      <c r="CD94" s="91"/>
      <c r="CE94" s="91"/>
      <c r="CF94" s="90"/>
      <c r="CG94" s="91"/>
      <c r="CH94" s="91"/>
      <c r="CI94" s="92"/>
      <c r="CL94" s="143">
        <f t="shared" si="17"/>
        <v>1888</v>
      </c>
      <c r="CM94" s="78"/>
      <c r="CN94" s="63"/>
      <c r="CO94" s="103"/>
      <c r="CQ94" s="1">
        <v>1888</v>
      </c>
      <c r="CR94" s="164"/>
      <c r="CU94" s="187">
        <v>1988</v>
      </c>
      <c r="CV94" s="186">
        <v>0.6264680027961731</v>
      </c>
      <c r="CW94" s="188">
        <f t="shared" si="15"/>
        <v>0.50490063428878784</v>
      </c>
      <c r="CX94" s="188">
        <v>0.32514992356300354</v>
      </c>
      <c r="CY94" s="189">
        <v>0.27703374624252319</v>
      </c>
      <c r="CZ94" s="186">
        <v>0.24984259903430939</v>
      </c>
      <c r="DA94" s="188">
        <f t="shared" si="16"/>
        <v>0.17369793355464935</v>
      </c>
      <c r="DB94" s="188">
        <v>9.0853117406368256E-2</v>
      </c>
      <c r="DC94" s="189">
        <v>6.012871116399765E-2</v>
      </c>
    </row>
    <row r="95" spans="1:107" ht="15">
      <c r="A95" s="144">
        <f t="shared" si="10"/>
        <v>1889</v>
      </c>
      <c r="B95" s="156">
        <v>983.69777152679228</v>
      </c>
      <c r="C95" s="140">
        <v>7409.4813260537258</v>
      </c>
      <c r="D95" s="157">
        <v>25393.4701521479</v>
      </c>
      <c r="E95" s="148"/>
      <c r="F95" s="74"/>
      <c r="G95" s="74"/>
      <c r="H95" s="78"/>
      <c r="I95" s="78"/>
      <c r="J95" s="78"/>
      <c r="K95" s="78"/>
      <c r="L95" s="79"/>
      <c r="M95" s="65">
        <f t="shared" si="11"/>
        <v>1889</v>
      </c>
      <c r="N95" s="62"/>
      <c r="O95" s="62"/>
      <c r="P95" s="62"/>
      <c r="Q95" s="62"/>
      <c r="R95" s="62"/>
      <c r="S95" s="62"/>
      <c r="T95" s="62"/>
      <c r="U95" s="87"/>
      <c r="V95" s="102"/>
      <c r="W95" s="63"/>
      <c r="X95" s="63"/>
      <c r="Y95" s="63"/>
      <c r="Z95" s="103"/>
      <c r="AA95" s="113"/>
      <c r="AB95" s="113"/>
      <c r="AC95" s="90"/>
      <c r="AD95" s="91"/>
      <c r="AE95" s="91"/>
      <c r="AF95" s="91"/>
      <c r="AG95" s="91"/>
      <c r="AH95" s="91"/>
      <c r="AI95" s="91"/>
      <c r="AJ95" s="91"/>
      <c r="AK95" s="92"/>
      <c r="AL95" s="90"/>
      <c r="AM95" s="91"/>
      <c r="AN95" s="91"/>
      <c r="AO95" s="91"/>
      <c r="AP95" s="91"/>
      <c r="AQ95" s="91"/>
      <c r="AR95" s="91"/>
      <c r="AS95" s="92"/>
      <c r="BN95" s="90"/>
      <c r="BO95" s="91"/>
      <c r="BP95" s="91"/>
      <c r="BQ95" s="91"/>
      <c r="BR95" s="91"/>
      <c r="BS95" s="92"/>
      <c r="BT95" s="65">
        <f t="shared" si="12"/>
        <v>1889</v>
      </c>
      <c r="BU95" s="74"/>
      <c r="BV95" s="74"/>
      <c r="BW95" s="74"/>
      <c r="BX95" s="78"/>
      <c r="BY95" s="78"/>
      <c r="BZ95" s="78"/>
      <c r="CA95" s="78"/>
      <c r="CB95" s="79"/>
      <c r="CC95" s="91"/>
      <c r="CD95" s="91"/>
      <c r="CE95" s="91"/>
      <c r="CF95" s="90"/>
      <c r="CG95" s="91"/>
      <c r="CH95" s="91"/>
      <c r="CI95" s="92"/>
      <c r="CL95" s="144">
        <f t="shared" si="17"/>
        <v>1889</v>
      </c>
      <c r="CM95" s="78"/>
      <c r="CN95" s="63"/>
      <c r="CO95" s="103"/>
      <c r="CQ95" s="1">
        <v>1889</v>
      </c>
      <c r="CR95" s="164"/>
      <c r="CU95" s="187">
        <v>1989</v>
      </c>
      <c r="CV95" s="186">
        <v>0.63281404972076416</v>
      </c>
      <c r="CW95" s="188">
        <f t="shared" si="15"/>
        <v>0.50755840539932251</v>
      </c>
      <c r="CX95" s="188">
        <v>0.32717138528823853</v>
      </c>
      <c r="CY95" s="189">
        <v>0.27826994657516479</v>
      </c>
      <c r="CZ95" s="186">
        <v>0.2568211555480957</v>
      </c>
      <c r="DA95" s="188">
        <f t="shared" si="16"/>
        <v>0.17659205198287964</v>
      </c>
      <c r="DB95" s="188">
        <v>9.4547554850578308E-2</v>
      </c>
      <c r="DC95" s="189">
        <v>5.9153243899345398E-2</v>
      </c>
    </row>
    <row r="96" spans="1:107" ht="15">
      <c r="A96" s="143">
        <f t="shared" si="10"/>
        <v>1890</v>
      </c>
      <c r="B96" s="156">
        <v>1032.6296350860059</v>
      </c>
      <c r="C96" s="140">
        <v>7705.4181737949093</v>
      </c>
      <c r="D96" s="157">
        <v>25482.55357576325</v>
      </c>
      <c r="E96" s="147">
        <v>2.1128086373209953E-2</v>
      </c>
      <c r="F96" s="67">
        <v>0.1460939347743988</v>
      </c>
      <c r="G96" s="67">
        <v>0.83277797698974609</v>
      </c>
      <c r="H96" s="67">
        <v>0.48942995071411133</v>
      </c>
      <c r="I96" s="67">
        <v>0.19070613384246826</v>
      </c>
      <c r="J96" s="67">
        <v>0.34334802627563477</v>
      </c>
      <c r="K96" s="67">
        <f>E96+F96</f>
        <v>0.16722202114760876</v>
      </c>
      <c r="L96" s="73">
        <f>H96-I96</f>
        <v>0.29872381687164307</v>
      </c>
      <c r="M96" s="64">
        <f t="shared" si="11"/>
        <v>1890</v>
      </c>
      <c r="N96" s="62">
        <f>E96*$C96/0.5/$B96</f>
        <v>0.31531293541479882</v>
      </c>
      <c r="O96" s="62">
        <f>F96*$C96/0.4/$B96</f>
        <v>2.7253596590758837</v>
      </c>
      <c r="P96" s="62">
        <f>G96*$C96/0.1/$B96</f>
        <v>62.141375190132862</v>
      </c>
      <c r="Q96" s="62">
        <f>H96*$C96/0.01/$B96</f>
        <v>365.20958811316297</v>
      </c>
      <c r="R96" s="62">
        <f>I96*$C96/0.001/$B96</f>
        <v>1423.0373210638388</v>
      </c>
      <c r="S96" s="62">
        <f>J96*$C96/0.09/$B96</f>
        <v>28.467129309796189</v>
      </c>
      <c r="T96" s="62">
        <f>K96*$C96/0.9/$B96</f>
        <v>1.3864448125975033</v>
      </c>
      <c r="U96" s="87">
        <f>C96/B96</f>
        <v>7.4619378642499816</v>
      </c>
      <c r="V96" s="102"/>
      <c r="W96" s="63"/>
      <c r="X96" s="63"/>
      <c r="Y96" s="63"/>
      <c r="Z96" s="103"/>
      <c r="AA96" s="113"/>
      <c r="AB96" s="113"/>
      <c r="AC96" s="90"/>
      <c r="AD96" s="91"/>
      <c r="AE96" s="91"/>
      <c r="AF96" s="91"/>
      <c r="AG96" s="91"/>
      <c r="AH96" s="91"/>
      <c r="AI96" s="91"/>
      <c r="AJ96" s="91"/>
      <c r="AK96" s="92"/>
      <c r="AL96" s="90"/>
      <c r="AM96" s="91"/>
      <c r="AN96" s="91"/>
      <c r="AO96" s="91"/>
      <c r="AP96" s="91"/>
      <c r="AQ96" s="91"/>
      <c r="AR96" s="91"/>
      <c r="AS96" s="92"/>
      <c r="BN96" s="90"/>
      <c r="BO96" s="91"/>
      <c r="BP96" s="91"/>
      <c r="BQ96" s="91"/>
      <c r="BR96" s="91"/>
      <c r="BS96" s="92"/>
      <c r="BT96" s="64">
        <f t="shared" si="12"/>
        <v>1890</v>
      </c>
      <c r="BU96" s="67"/>
      <c r="BV96" s="67"/>
      <c r="BW96" s="67"/>
      <c r="BX96" s="67"/>
      <c r="BY96" s="67"/>
      <c r="BZ96" s="67"/>
      <c r="CA96" s="67"/>
      <c r="CB96" s="73"/>
      <c r="CC96" s="91"/>
      <c r="CD96" s="91"/>
      <c r="CE96" s="91"/>
      <c r="CF96" s="90"/>
      <c r="CG96" s="91"/>
      <c r="CH96" s="91"/>
      <c r="CI96" s="92"/>
      <c r="CL96" s="143">
        <f t="shared" si="17"/>
        <v>1890</v>
      </c>
      <c r="CM96" s="78">
        <f>G96</f>
        <v>0.83277797698974609</v>
      </c>
      <c r="CN96" s="63"/>
      <c r="CO96" s="103"/>
      <c r="CQ96" s="1">
        <v>1890</v>
      </c>
      <c r="CR96" s="164"/>
      <c r="CU96" s="187">
        <v>1990</v>
      </c>
      <c r="CV96" s="186">
        <v>0.62999141216278076</v>
      </c>
      <c r="CW96" s="188">
        <f t="shared" si="15"/>
        <v>0.50271713733673096</v>
      </c>
      <c r="CX96" s="188">
        <v>0.32162576913833618</v>
      </c>
      <c r="CY96" s="189">
        <v>0.27758678793907166</v>
      </c>
      <c r="CZ96" s="186">
        <v>0.25679874420166016</v>
      </c>
      <c r="DA96" s="188">
        <f t="shared" si="16"/>
        <v>0.1718258410692215</v>
      </c>
      <c r="DB96" s="188">
        <v>9.288005530834198E-2</v>
      </c>
      <c r="DC96" s="189">
        <v>5.6907057762145996E-2</v>
      </c>
    </row>
    <row r="97" spans="1:107" ht="15">
      <c r="A97" s="143">
        <f t="shared" si="10"/>
        <v>1891</v>
      </c>
      <c r="B97" s="156">
        <v>1070.449668724523</v>
      </c>
      <c r="C97" s="140">
        <v>8002.2871300101397</v>
      </c>
      <c r="D97" s="157">
        <v>25563.724105408844</v>
      </c>
      <c r="E97" s="148"/>
      <c r="F97" s="74"/>
      <c r="G97" s="74"/>
      <c r="H97" s="78"/>
      <c r="I97" s="78"/>
      <c r="J97" s="78"/>
      <c r="K97" s="78"/>
      <c r="L97" s="79"/>
      <c r="M97" s="64">
        <f t="shared" si="11"/>
        <v>1891</v>
      </c>
      <c r="N97" s="62"/>
      <c r="O97" s="62"/>
      <c r="P97" s="62"/>
      <c r="Q97" s="62"/>
      <c r="R97" s="62"/>
      <c r="S97" s="62"/>
      <c r="T97" s="62"/>
      <c r="U97" s="87"/>
      <c r="V97" s="102"/>
      <c r="W97" s="63"/>
      <c r="X97" s="63"/>
      <c r="Y97" s="63"/>
      <c r="Z97" s="103"/>
      <c r="AA97" s="113"/>
      <c r="AB97" s="113"/>
      <c r="AC97" s="90"/>
      <c r="AD97" s="91"/>
      <c r="AE97" s="91"/>
      <c r="AF97" s="91"/>
      <c r="AG97" s="91"/>
      <c r="AH97" s="91"/>
      <c r="AI97" s="91"/>
      <c r="AJ97" s="91"/>
      <c r="AK97" s="92"/>
      <c r="AL97" s="90"/>
      <c r="AM97" s="91"/>
      <c r="AN97" s="91"/>
      <c r="AO97" s="91"/>
      <c r="AP97" s="91"/>
      <c r="AQ97" s="91"/>
      <c r="AR97" s="91"/>
      <c r="AS97" s="92"/>
      <c r="BN97" s="90"/>
      <c r="BO97" s="91"/>
      <c r="BP97" s="91"/>
      <c r="BQ97" s="91"/>
      <c r="BR97" s="91"/>
      <c r="BS97" s="92"/>
      <c r="BT97" s="64">
        <f t="shared" si="12"/>
        <v>1891</v>
      </c>
      <c r="BU97" s="74"/>
      <c r="BV97" s="74"/>
      <c r="BW97" s="74"/>
      <c r="BX97" s="78"/>
      <c r="BY97" s="78"/>
      <c r="BZ97" s="78"/>
      <c r="CA97" s="78"/>
      <c r="CB97" s="79"/>
      <c r="CC97" s="91"/>
      <c r="CD97" s="91"/>
      <c r="CE97" s="91"/>
      <c r="CF97" s="90"/>
      <c r="CG97" s="91"/>
      <c r="CH97" s="91"/>
      <c r="CI97" s="92"/>
      <c r="CL97" s="143">
        <f t="shared" si="17"/>
        <v>1891</v>
      </c>
      <c r="CM97" s="78"/>
      <c r="CN97" s="63"/>
      <c r="CO97" s="103"/>
      <c r="CQ97" s="1">
        <v>1891</v>
      </c>
      <c r="CR97" s="164"/>
      <c r="CU97" s="187">
        <v>1991</v>
      </c>
      <c r="CV97" s="186">
        <v>0.62807983160018921</v>
      </c>
      <c r="CW97" s="188">
        <f t="shared" si="15"/>
        <v>0.50654244422912598</v>
      </c>
      <c r="CX97" s="188">
        <v>0.32038620114326477</v>
      </c>
      <c r="CY97" s="189">
        <v>0.26991724967956543</v>
      </c>
      <c r="CZ97" s="186">
        <v>0.2695346474647522</v>
      </c>
      <c r="DA97" s="188">
        <f t="shared" si="16"/>
        <v>0.18091577291488647</v>
      </c>
      <c r="DB97" s="188">
        <v>9.095010906457901E-2</v>
      </c>
      <c r="DC97" s="189">
        <v>5.5987615138292313E-2</v>
      </c>
    </row>
    <row r="98" spans="1:107" ht="15">
      <c r="A98" s="143">
        <f t="shared" si="10"/>
        <v>1892</v>
      </c>
      <c r="B98" s="156">
        <v>1096.8154407569864</v>
      </c>
      <c r="C98" s="140">
        <v>8059.1369714046141</v>
      </c>
      <c r="D98" s="157">
        <v>25645.153190574132</v>
      </c>
      <c r="E98" s="148"/>
      <c r="F98" s="74"/>
      <c r="G98" s="74"/>
      <c r="H98" s="78"/>
      <c r="I98" s="78"/>
      <c r="J98" s="78"/>
      <c r="K98" s="78"/>
      <c r="L98" s="79"/>
      <c r="M98" s="64">
        <f t="shared" si="11"/>
        <v>1892</v>
      </c>
      <c r="N98" s="62"/>
      <c r="O98" s="62"/>
      <c r="P98" s="62"/>
      <c r="Q98" s="62"/>
      <c r="R98" s="62"/>
      <c r="S98" s="62"/>
      <c r="T98" s="62"/>
      <c r="U98" s="87"/>
      <c r="V98" s="102"/>
      <c r="W98" s="63"/>
      <c r="X98" s="63"/>
      <c r="Y98" s="63"/>
      <c r="Z98" s="103"/>
      <c r="AA98" s="113"/>
      <c r="AB98" s="113"/>
      <c r="AC98" s="90"/>
      <c r="AD98" s="91"/>
      <c r="AE98" s="91"/>
      <c r="AF98" s="91"/>
      <c r="AG98" s="91"/>
      <c r="AH98" s="91"/>
      <c r="AI98" s="91"/>
      <c r="AJ98" s="91"/>
      <c r="AK98" s="92"/>
      <c r="AL98" s="90"/>
      <c r="AM98" s="91"/>
      <c r="AN98" s="91"/>
      <c r="AO98" s="91"/>
      <c r="AP98" s="91"/>
      <c r="AQ98" s="91"/>
      <c r="AR98" s="91"/>
      <c r="AS98" s="92"/>
      <c r="BN98" s="90"/>
      <c r="BO98" s="91"/>
      <c r="BP98" s="91"/>
      <c r="BQ98" s="91"/>
      <c r="BR98" s="91"/>
      <c r="BS98" s="92"/>
      <c r="BT98" s="64">
        <f t="shared" si="12"/>
        <v>1892</v>
      </c>
      <c r="BU98" s="74"/>
      <c r="BV98" s="74"/>
      <c r="BW98" s="74"/>
      <c r="BX98" s="78"/>
      <c r="BY98" s="78"/>
      <c r="BZ98" s="78"/>
      <c r="CA98" s="78"/>
      <c r="CB98" s="79"/>
      <c r="CC98" s="91"/>
      <c r="CD98" s="91"/>
      <c r="CE98" s="91"/>
      <c r="CF98" s="90"/>
      <c r="CG98" s="91"/>
      <c r="CH98" s="91"/>
      <c r="CI98" s="92"/>
      <c r="CL98" s="143">
        <f t="shared" si="17"/>
        <v>1892</v>
      </c>
      <c r="CM98" s="78"/>
      <c r="CN98" s="63"/>
      <c r="CO98" s="103"/>
      <c r="CQ98" s="1">
        <v>1892</v>
      </c>
      <c r="CR98" s="164"/>
      <c r="CU98" s="187">
        <v>1992</v>
      </c>
      <c r="CV98" s="186">
        <v>0.60527968406677246</v>
      </c>
      <c r="CW98" s="188">
        <f t="shared" si="15"/>
        <v>0.51005303859710693</v>
      </c>
      <c r="CX98" s="188">
        <v>0.31342321634292603</v>
      </c>
      <c r="CY98" s="189">
        <v>0.27448281645774841</v>
      </c>
      <c r="CZ98" s="186">
        <v>0.24934495985507965</v>
      </c>
      <c r="DA98" s="188">
        <f t="shared" si="16"/>
        <v>0.17498087882995605</v>
      </c>
      <c r="DB98" s="188">
        <v>8.5723571479320526E-2</v>
      </c>
      <c r="DC98" s="189">
        <v>5.5620089173316956E-2</v>
      </c>
    </row>
    <row r="99" spans="1:107" ht="15">
      <c r="A99" s="143">
        <f t="shared" ref="A99:A104" si="18">A98+1</f>
        <v>1893</v>
      </c>
      <c r="B99" s="156">
        <v>1088.182543958987</v>
      </c>
      <c r="C99" s="140">
        <v>8084.4306316965167</v>
      </c>
      <c r="D99" s="157">
        <v>25726.84165484567</v>
      </c>
      <c r="E99" s="148"/>
      <c r="F99" s="74"/>
      <c r="G99" s="74"/>
      <c r="H99" s="78"/>
      <c r="I99" s="78"/>
      <c r="J99" s="78"/>
      <c r="K99" s="78"/>
      <c r="L99" s="79"/>
      <c r="M99" s="64">
        <f t="shared" ref="M99:M104" si="19">M98+1</f>
        <v>1893</v>
      </c>
      <c r="N99" s="62"/>
      <c r="O99" s="62"/>
      <c r="P99" s="62"/>
      <c r="Q99" s="62"/>
      <c r="R99" s="62"/>
      <c r="S99" s="62"/>
      <c r="T99" s="62"/>
      <c r="U99" s="87"/>
      <c r="V99" s="102"/>
      <c r="W99" s="63"/>
      <c r="X99" s="63"/>
      <c r="Y99" s="63"/>
      <c r="Z99" s="103"/>
      <c r="AA99" s="113"/>
      <c r="AB99" s="113"/>
      <c r="AC99" s="90"/>
      <c r="AD99" s="91"/>
      <c r="AE99" s="91"/>
      <c r="AF99" s="91"/>
      <c r="AG99" s="91"/>
      <c r="AH99" s="91"/>
      <c r="AI99" s="91"/>
      <c r="AJ99" s="91"/>
      <c r="AK99" s="92"/>
      <c r="AL99" s="90"/>
      <c r="AM99" s="91"/>
      <c r="AN99" s="91"/>
      <c r="AO99" s="91"/>
      <c r="AP99" s="91"/>
      <c r="AQ99" s="91"/>
      <c r="AR99" s="91"/>
      <c r="AS99" s="92"/>
      <c r="BN99" s="90"/>
      <c r="BO99" s="91"/>
      <c r="BP99" s="91"/>
      <c r="BQ99" s="91"/>
      <c r="BR99" s="91"/>
      <c r="BS99" s="92"/>
      <c r="BT99" s="64">
        <f t="shared" ref="BT99:BT104" si="20">BT98+1</f>
        <v>1893</v>
      </c>
      <c r="BU99" s="74"/>
      <c r="BV99" s="74"/>
      <c r="BW99" s="74"/>
      <c r="BX99" s="78"/>
      <c r="BY99" s="78"/>
      <c r="BZ99" s="78"/>
      <c r="CA99" s="78"/>
      <c r="CB99" s="79"/>
      <c r="CC99" s="91"/>
      <c r="CD99" s="91"/>
      <c r="CE99" s="91"/>
      <c r="CF99" s="90"/>
      <c r="CG99" s="91"/>
      <c r="CH99" s="91"/>
      <c r="CI99" s="92"/>
      <c r="CL99" s="143">
        <f t="shared" si="17"/>
        <v>1893</v>
      </c>
      <c r="CM99" s="78"/>
      <c r="CN99" s="63"/>
      <c r="CO99" s="103"/>
      <c r="CQ99" s="1">
        <v>1893</v>
      </c>
      <c r="CR99" s="164"/>
      <c r="CU99" s="187">
        <v>1993</v>
      </c>
      <c r="CV99" s="186">
        <v>0.59490948915481567</v>
      </c>
      <c r="CW99" s="188">
        <f t="shared" si="15"/>
        <v>0.51213210821151733</v>
      </c>
      <c r="CX99" s="188">
        <v>0.31703066825866699</v>
      </c>
      <c r="CY99" s="189">
        <v>0.27028602361679077</v>
      </c>
      <c r="CZ99" s="186">
        <v>0.25750264525413513</v>
      </c>
      <c r="DA99" s="188">
        <f t="shared" si="16"/>
        <v>0.18789549171924591</v>
      </c>
      <c r="DB99" s="188">
        <v>9.0344712138175964E-2</v>
      </c>
      <c r="DC99" s="189">
        <v>5.2209619432687759E-2</v>
      </c>
    </row>
    <row r="100" spans="1:107" ht="15">
      <c r="A100" s="143">
        <f t="shared" si="18"/>
        <v>1894</v>
      </c>
      <c r="B100" s="156">
        <v>1099.7153846444385</v>
      </c>
      <c r="C100" s="140">
        <v>8491.738909228794</v>
      </c>
      <c r="D100" s="157">
        <v>25808.790324433412</v>
      </c>
      <c r="E100" s="148"/>
      <c r="F100" s="74"/>
      <c r="G100" s="74"/>
      <c r="H100" s="78"/>
      <c r="I100" s="78"/>
      <c r="J100" s="78"/>
      <c r="K100" s="78"/>
      <c r="L100" s="79"/>
      <c r="M100" s="64">
        <f t="shared" si="19"/>
        <v>1894</v>
      </c>
      <c r="N100" s="62"/>
      <c r="O100" s="62"/>
      <c r="P100" s="62"/>
      <c r="Q100" s="62"/>
      <c r="R100" s="62"/>
      <c r="S100" s="62"/>
      <c r="T100" s="62"/>
      <c r="U100" s="87"/>
      <c r="V100" s="102"/>
      <c r="W100" s="63"/>
      <c r="X100" s="63"/>
      <c r="Y100" s="63"/>
      <c r="Z100" s="103"/>
      <c r="AA100" s="113"/>
      <c r="AB100" s="113"/>
      <c r="AC100" s="90"/>
      <c r="AD100" s="91"/>
      <c r="AE100" s="91"/>
      <c r="AF100" s="91"/>
      <c r="AG100" s="91"/>
      <c r="AH100" s="91"/>
      <c r="AI100" s="91"/>
      <c r="AJ100" s="91"/>
      <c r="AK100" s="92"/>
      <c r="AL100" s="90"/>
      <c r="AM100" s="91"/>
      <c r="AN100" s="91"/>
      <c r="AO100" s="91"/>
      <c r="AP100" s="91"/>
      <c r="AQ100" s="91"/>
      <c r="AR100" s="91"/>
      <c r="AS100" s="92"/>
      <c r="BN100" s="90"/>
      <c r="BO100" s="91"/>
      <c r="BP100" s="91"/>
      <c r="BQ100" s="91"/>
      <c r="BR100" s="91"/>
      <c r="BS100" s="92"/>
      <c r="BT100" s="64">
        <f t="shared" si="20"/>
        <v>1894</v>
      </c>
      <c r="BU100" s="74"/>
      <c r="BV100" s="74"/>
      <c r="BW100" s="74"/>
      <c r="BX100" s="78"/>
      <c r="BY100" s="78"/>
      <c r="BZ100" s="78"/>
      <c r="CA100" s="78"/>
      <c r="CB100" s="79"/>
      <c r="CC100" s="91"/>
      <c r="CD100" s="91"/>
      <c r="CE100" s="91"/>
      <c r="CF100" s="90"/>
      <c r="CG100" s="91"/>
      <c r="CH100" s="91"/>
      <c r="CI100" s="92"/>
      <c r="CL100" s="143">
        <f t="shared" si="17"/>
        <v>1894</v>
      </c>
      <c r="CM100" s="78"/>
      <c r="CN100" s="63"/>
      <c r="CO100" s="103"/>
      <c r="CQ100" s="1">
        <v>1894</v>
      </c>
      <c r="CR100" s="164"/>
      <c r="CU100" s="187">
        <v>1994</v>
      </c>
      <c r="CV100" s="186">
        <v>0.58928906917572021</v>
      </c>
      <c r="CW100" s="188">
        <f t="shared" si="15"/>
        <v>0.5119936466217041</v>
      </c>
      <c r="CX100" s="188">
        <v>0.31706070899963379</v>
      </c>
      <c r="CY100" s="189">
        <v>0.26989167928695679</v>
      </c>
      <c r="CZ100" s="186">
        <v>0.26358923316001892</v>
      </c>
      <c r="DA100" s="188">
        <f t="shared" si="16"/>
        <v>0.19323828816413879</v>
      </c>
      <c r="DB100" s="188">
        <v>9.1188214719295502E-2</v>
      </c>
      <c r="DC100" s="189">
        <v>5.4312314838171005E-2</v>
      </c>
    </row>
    <row r="101" spans="1:107" ht="15">
      <c r="A101" s="143">
        <f t="shared" si="18"/>
        <v>1895</v>
      </c>
      <c r="B101" s="156">
        <v>1080.2562772383326</v>
      </c>
      <c r="C101" s="140">
        <v>8409.712506281774</v>
      </c>
      <c r="D101" s="157">
        <v>25891.000028179067</v>
      </c>
      <c r="E101" s="148"/>
      <c r="F101" s="74"/>
      <c r="G101" s="74"/>
      <c r="H101" s="78"/>
      <c r="I101" s="78"/>
      <c r="J101" s="78"/>
      <c r="K101" s="78"/>
      <c r="L101" s="79"/>
      <c r="M101" s="64">
        <f t="shared" si="19"/>
        <v>1895</v>
      </c>
      <c r="N101" s="62"/>
      <c r="O101" s="62"/>
      <c r="P101" s="62"/>
      <c r="Q101" s="62"/>
      <c r="R101" s="62"/>
      <c r="S101" s="62"/>
      <c r="T101" s="62"/>
      <c r="U101" s="87"/>
      <c r="V101" s="102"/>
      <c r="W101" s="63"/>
      <c r="X101" s="63"/>
      <c r="Y101" s="63"/>
      <c r="Z101" s="103"/>
      <c r="AA101" s="195">
        <v>0.930318756103516</v>
      </c>
      <c r="AB101" s="195">
        <v>0.70007827758789098</v>
      </c>
      <c r="AC101" s="90"/>
      <c r="AD101" s="91"/>
      <c r="AE101" s="91"/>
      <c r="AF101" s="91"/>
      <c r="AG101" s="91"/>
      <c r="AH101" s="91"/>
      <c r="AI101" s="91"/>
      <c r="AJ101" s="91"/>
      <c r="AK101" s="92"/>
      <c r="AL101" s="90"/>
      <c r="AM101" s="91"/>
      <c r="AN101" s="91"/>
      <c r="AO101" s="91"/>
      <c r="AP101" s="91"/>
      <c r="AQ101" s="91"/>
      <c r="AR101" s="91"/>
      <c r="AS101" s="92"/>
      <c r="BN101" s="90"/>
      <c r="BO101" s="91"/>
      <c r="BP101" s="91"/>
      <c r="BQ101" s="91"/>
      <c r="BR101" s="91"/>
      <c r="BS101" s="92"/>
      <c r="BT101" s="64">
        <f t="shared" si="20"/>
        <v>1895</v>
      </c>
      <c r="BU101" s="74"/>
      <c r="BV101" s="74"/>
      <c r="BW101" s="74"/>
      <c r="BX101" s="78"/>
      <c r="BY101" s="78"/>
      <c r="BZ101" s="78"/>
      <c r="CA101" s="78"/>
      <c r="CB101" s="79"/>
      <c r="CC101" s="91"/>
      <c r="CD101" s="91"/>
      <c r="CE101" s="91"/>
      <c r="CF101" s="90"/>
      <c r="CG101" s="91"/>
      <c r="CH101" s="91"/>
      <c r="CI101" s="92"/>
      <c r="CL101" s="143">
        <f t="shared" si="17"/>
        <v>1895</v>
      </c>
      <c r="CM101" s="78"/>
      <c r="CN101" s="63"/>
      <c r="CO101" s="103"/>
      <c r="CQ101" s="1">
        <v>1895</v>
      </c>
      <c r="CR101" s="164"/>
      <c r="CU101" s="187">
        <v>1995</v>
      </c>
      <c r="CV101" s="186">
        <v>0.58829766511917114</v>
      </c>
      <c r="CW101" s="188">
        <f t="shared" si="15"/>
        <v>0.51116645336151123</v>
      </c>
      <c r="CX101" s="188">
        <v>0.31666278839111328</v>
      </c>
      <c r="CY101" s="189">
        <v>0.26861804723739624</v>
      </c>
      <c r="CZ101" s="186">
        <v>0.27095150947570801</v>
      </c>
      <c r="DA101" s="188">
        <f t="shared" si="16"/>
        <v>0.19642245769500732</v>
      </c>
      <c r="DB101" s="188">
        <v>9.1703519225120544E-2</v>
      </c>
      <c r="DC101" s="189">
        <v>5.3594641387462616E-2</v>
      </c>
    </row>
    <row r="102" spans="1:107" ht="15">
      <c r="A102" s="143">
        <f t="shared" si="18"/>
        <v>1896</v>
      </c>
      <c r="B102" s="156">
        <v>1191.901740479512</v>
      </c>
      <c r="C102" s="140">
        <v>8438.9296662427332</v>
      </c>
      <c r="D102" s="157">
        <v>25973.471597564483</v>
      </c>
      <c r="E102" s="148"/>
      <c r="F102" s="74"/>
      <c r="G102" s="74"/>
      <c r="H102" s="78"/>
      <c r="I102" s="78"/>
      <c r="J102" s="78"/>
      <c r="K102" s="78"/>
      <c r="L102" s="79"/>
      <c r="M102" s="64">
        <f t="shared" si="19"/>
        <v>1896</v>
      </c>
      <c r="N102" s="62"/>
      <c r="O102" s="62"/>
      <c r="P102" s="62"/>
      <c r="Q102" s="62"/>
      <c r="R102" s="62"/>
      <c r="S102" s="62"/>
      <c r="T102" s="62"/>
      <c r="U102" s="87"/>
      <c r="V102" s="102"/>
      <c r="W102" s="63"/>
      <c r="X102" s="63"/>
      <c r="Y102" s="63"/>
      <c r="Z102" s="103"/>
      <c r="AA102" s="195">
        <v>0.92900695800781297</v>
      </c>
      <c r="AB102" s="195">
        <v>0.70511009216308596</v>
      </c>
      <c r="AC102" s="90"/>
      <c r="AD102" s="91"/>
      <c r="AE102" s="91"/>
      <c r="AF102" s="91"/>
      <c r="AG102" s="91"/>
      <c r="AH102" s="91"/>
      <c r="AI102" s="91"/>
      <c r="AJ102" s="91"/>
      <c r="AK102" s="92"/>
      <c r="AL102" s="90"/>
      <c r="AM102" s="91"/>
      <c r="AN102" s="91"/>
      <c r="AO102" s="91"/>
      <c r="AP102" s="91"/>
      <c r="AQ102" s="91"/>
      <c r="AR102" s="91"/>
      <c r="AS102" s="92"/>
      <c r="BN102" s="90"/>
      <c r="BO102" s="91"/>
      <c r="BP102" s="91"/>
      <c r="BQ102" s="91"/>
      <c r="BR102" s="91"/>
      <c r="BS102" s="92"/>
      <c r="BT102" s="64">
        <f t="shared" si="20"/>
        <v>1896</v>
      </c>
      <c r="BU102" s="74"/>
      <c r="BV102" s="74"/>
      <c r="BW102" s="74"/>
      <c r="BX102" s="78"/>
      <c r="BY102" s="78"/>
      <c r="BZ102" s="78"/>
      <c r="CA102" s="78"/>
      <c r="CB102" s="79"/>
      <c r="CC102" s="91"/>
      <c r="CD102" s="91"/>
      <c r="CE102" s="91"/>
      <c r="CF102" s="90"/>
      <c r="CG102" s="91"/>
      <c r="CH102" s="91"/>
      <c r="CI102" s="92"/>
      <c r="CL102" s="143">
        <f t="shared" si="17"/>
        <v>1896</v>
      </c>
      <c r="CM102" s="78"/>
      <c r="CN102" s="63"/>
      <c r="CO102" s="103"/>
      <c r="CQ102" s="1">
        <v>1896</v>
      </c>
      <c r="CR102" s="164"/>
      <c r="CU102" s="187">
        <v>1996</v>
      </c>
      <c r="CV102" s="186">
        <v>0.61210358142852783</v>
      </c>
      <c r="CW102" s="188">
        <f t="shared" ref="CW102:CW120" si="21">G202</f>
        <v>0.5400693416595459</v>
      </c>
      <c r="CX102" s="188">
        <v>0.32180580496788025</v>
      </c>
      <c r="CY102" s="189">
        <v>0.26852670311927795</v>
      </c>
      <c r="CZ102" s="186">
        <v>0.30786862969398499</v>
      </c>
      <c r="DA102" s="188">
        <f t="shared" ref="DA102:DA120" si="22">H202</f>
        <v>0.23320883512496948</v>
      </c>
      <c r="DB102" s="188">
        <v>9.968101978302002E-2</v>
      </c>
      <c r="DC102" s="189">
        <v>5.3824476897716522E-2</v>
      </c>
    </row>
    <row r="103" spans="1:107" ht="15">
      <c r="A103" s="143">
        <f t="shared" si="18"/>
        <v>1897</v>
      </c>
      <c r="B103" s="156">
        <v>1142.1912163416644</v>
      </c>
      <c r="C103" s="140">
        <v>8534.4955622148318</v>
      </c>
      <c r="D103" s="157">
        <v>26062.439626824704</v>
      </c>
      <c r="E103" s="148"/>
      <c r="F103" s="74"/>
      <c r="G103" s="74"/>
      <c r="H103" s="78"/>
      <c r="I103" s="78"/>
      <c r="J103" s="78"/>
      <c r="K103" s="67"/>
      <c r="L103" s="73"/>
      <c r="M103" s="64">
        <f t="shared" si="19"/>
        <v>1897</v>
      </c>
      <c r="N103" s="62"/>
      <c r="O103" s="62"/>
      <c r="P103" s="62"/>
      <c r="Q103" s="62"/>
      <c r="R103" s="62"/>
      <c r="S103" s="62"/>
      <c r="T103" s="62"/>
      <c r="U103" s="87"/>
      <c r="V103" s="102"/>
      <c r="W103" s="63"/>
      <c r="X103" s="63"/>
      <c r="Y103" s="63"/>
      <c r="Z103" s="103"/>
      <c r="AA103" s="195">
        <v>0.92788246154785203</v>
      </c>
      <c r="AB103" s="195">
        <v>0.71376472473144503</v>
      </c>
      <c r="AC103" s="90"/>
      <c r="AD103" s="91"/>
      <c r="AE103" s="91"/>
      <c r="AF103" s="91"/>
      <c r="AG103" s="91"/>
      <c r="AH103" s="91"/>
      <c r="AI103" s="91"/>
      <c r="AJ103" s="91"/>
      <c r="AK103" s="92"/>
      <c r="AL103" s="90"/>
      <c r="AM103" s="91"/>
      <c r="AN103" s="91"/>
      <c r="AO103" s="91"/>
      <c r="AP103" s="91"/>
      <c r="AQ103" s="91"/>
      <c r="AR103" s="91"/>
      <c r="AS103" s="92"/>
      <c r="BN103" s="90"/>
      <c r="BO103" s="91"/>
      <c r="BP103" s="91"/>
      <c r="BQ103" s="91"/>
      <c r="BR103" s="91"/>
      <c r="BS103" s="92"/>
      <c r="BT103" s="64">
        <f t="shared" si="20"/>
        <v>1897</v>
      </c>
      <c r="BU103" s="74"/>
      <c r="BV103" s="74"/>
      <c r="BW103" s="74"/>
      <c r="BX103" s="78"/>
      <c r="BY103" s="78"/>
      <c r="BZ103" s="78"/>
      <c r="CA103" s="67"/>
      <c r="CB103" s="73"/>
      <c r="CC103" s="91"/>
      <c r="CD103" s="91"/>
      <c r="CE103" s="91"/>
      <c r="CF103" s="90"/>
      <c r="CG103" s="91"/>
      <c r="CH103" s="91"/>
      <c r="CI103" s="92"/>
      <c r="CL103" s="143">
        <f t="shared" si="17"/>
        <v>1897</v>
      </c>
      <c r="CM103" s="78"/>
      <c r="CN103" s="63"/>
      <c r="CO103" s="103"/>
      <c r="CQ103" s="1">
        <v>1897</v>
      </c>
      <c r="CR103" s="164"/>
      <c r="CU103" s="187">
        <v>1997</v>
      </c>
      <c r="CV103" s="186">
        <v>0.61581969261169434</v>
      </c>
      <c r="CW103" s="188">
        <f t="shared" si="21"/>
        <v>0.55238479375839233</v>
      </c>
      <c r="CX103" s="188">
        <v>0.32435572147369385</v>
      </c>
      <c r="CY103" s="189">
        <v>0.26658397912979126</v>
      </c>
      <c r="CZ103" s="186">
        <v>0.31967976689338684</v>
      </c>
      <c r="DA103" s="188">
        <f t="shared" si="22"/>
        <v>0.2530817985534668</v>
      </c>
      <c r="DB103" s="188">
        <v>0.10361919552087784</v>
      </c>
      <c r="DC103" s="189">
        <v>5.3218968212604523E-2</v>
      </c>
    </row>
    <row r="104" spans="1:107" ht="15">
      <c r="A104" s="145">
        <f t="shared" si="18"/>
        <v>1898</v>
      </c>
      <c r="B104" s="156">
        <v>1209.7024791457548</v>
      </c>
      <c r="C104" s="140">
        <v>8406.7280384209025</v>
      </c>
      <c r="D104" s="157">
        <v>26136.629898462732</v>
      </c>
      <c r="E104" s="148"/>
      <c r="F104" s="74"/>
      <c r="G104" s="74"/>
      <c r="H104" s="78"/>
      <c r="I104" s="78"/>
      <c r="J104" s="78"/>
      <c r="K104" s="78"/>
      <c r="L104" s="79"/>
      <c r="M104" s="66">
        <f t="shared" si="19"/>
        <v>1898</v>
      </c>
      <c r="N104" s="62"/>
      <c r="O104" s="62"/>
      <c r="P104" s="62"/>
      <c r="Q104" s="62"/>
      <c r="R104" s="62"/>
      <c r="S104" s="62"/>
      <c r="T104" s="62"/>
      <c r="U104" s="87"/>
      <c r="V104" s="102"/>
      <c r="W104" s="63"/>
      <c r="X104" s="63"/>
      <c r="Y104" s="63"/>
      <c r="Z104" s="103"/>
      <c r="AA104" s="195">
        <v>0.92628952026367195</v>
      </c>
      <c r="AB104" s="195">
        <v>0.701990280151367</v>
      </c>
      <c r="AC104" s="90"/>
      <c r="AD104" s="91"/>
      <c r="AE104" s="91"/>
      <c r="AF104" s="91"/>
      <c r="AG104" s="91"/>
      <c r="AH104" s="91"/>
      <c r="AI104" s="91"/>
      <c r="AJ104" s="91"/>
      <c r="AK104" s="92"/>
      <c r="AL104" s="90"/>
      <c r="AM104" s="91"/>
      <c r="AN104" s="91"/>
      <c r="AO104" s="91"/>
      <c r="AP104" s="91"/>
      <c r="AQ104" s="91"/>
      <c r="AR104" s="91"/>
      <c r="AS104" s="92"/>
      <c r="BN104" s="90"/>
      <c r="BO104" s="91"/>
      <c r="BP104" s="91"/>
      <c r="BQ104" s="91"/>
      <c r="BR104" s="91"/>
      <c r="BS104" s="92"/>
      <c r="BT104" s="66">
        <f t="shared" si="20"/>
        <v>1898</v>
      </c>
      <c r="BU104" s="74"/>
      <c r="BV104" s="74"/>
      <c r="BW104" s="74"/>
      <c r="BX104" s="78"/>
      <c r="BY104" s="78"/>
      <c r="BZ104" s="78"/>
      <c r="CA104" s="78"/>
      <c r="CB104" s="79"/>
      <c r="CC104" s="91"/>
      <c r="CD104" s="91"/>
      <c r="CE104" s="91"/>
      <c r="CF104" s="90"/>
      <c r="CG104" s="91"/>
      <c r="CH104" s="91"/>
      <c r="CI104" s="92"/>
      <c r="CL104" s="145">
        <f t="shared" si="17"/>
        <v>1898</v>
      </c>
      <c r="CM104" s="78"/>
      <c r="CN104" s="63"/>
      <c r="CO104" s="103"/>
      <c r="CQ104" s="1">
        <v>1898</v>
      </c>
      <c r="CR104" s="164"/>
      <c r="CU104" s="187">
        <v>1998</v>
      </c>
      <c r="CV104" s="186">
        <v>0.62648749351501465</v>
      </c>
      <c r="CW104" s="188">
        <f t="shared" si="21"/>
        <v>0.56328427791595459</v>
      </c>
      <c r="CX104" s="188">
        <v>0.32706010341644287</v>
      </c>
      <c r="CY104" s="189">
        <v>0.26667195558547974</v>
      </c>
      <c r="CZ104" s="186">
        <v>0.33183932304382324</v>
      </c>
      <c r="DA104" s="188">
        <f t="shared" si="22"/>
        <v>0.26698577404022217</v>
      </c>
      <c r="DB104" s="188">
        <v>0.10597330331802368</v>
      </c>
      <c r="DC104" s="189">
        <v>5.3994081914424896E-2</v>
      </c>
    </row>
    <row r="105" spans="1:107" ht="15">
      <c r="A105" s="143">
        <v>1899</v>
      </c>
      <c r="B105" s="156">
        <v>1270.7296393265483</v>
      </c>
      <c r="C105" s="140">
        <v>8690.6372399525299</v>
      </c>
      <c r="D105" s="157">
        <v>26205.602144063494</v>
      </c>
      <c r="E105" s="150"/>
      <c r="F105" s="77"/>
      <c r="G105" s="77"/>
      <c r="H105" s="78"/>
      <c r="I105" s="78"/>
      <c r="J105" s="78"/>
      <c r="K105" s="78"/>
      <c r="L105" s="79"/>
      <c r="M105" s="64">
        <v>1899</v>
      </c>
      <c r="N105" s="62"/>
      <c r="O105" s="62"/>
      <c r="P105" s="62"/>
      <c r="Q105" s="62"/>
      <c r="R105" s="62"/>
      <c r="S105" s="62"/>
      <c r="T105" s="62"/>
      <c r="U105" s="87"/>
      <c r="V105" s="102"/>
      <c r="W105" s="63"/>
      <c r="X105" s="63"/>
      <c r="Y105" s="63"/>
      <c r="Z105" s="103"/>
      <c r="AA105" s="195">
        <v>0.92591468811035205</v>
      </c>
      <c r="AB105" s="195">
        <v>0.71416732788085902</v>
      </c>
      <c r="AC105" s="90"/>
      <c r="AD105" s="91"/>
      <c r="AE105" s="91"/>
      <c r="AF105" s="91"/>
      <c r="AG105" s="91"/>
      <c r="AH105" s="91"/>
      <c r="AI105" s="91"/>
      <c r="AJ105" s="91"/>
      <c r="AK105" s="92"/>
      <c r="AL105" s="90"/>
      <c r="AM105" s="91"/>
      <c r="AN105" s="91"/>
      <c r="AO105" s="91"/>
      <c r="AP105" s="91"/>
      <c r="AQ105" s="91"/>
      <c r="AR105" s="91"/>
      <c r="AS105" s="92"/>
      <c r="BN105" s="90"/>
      <c r="BO105" s="91"/>
      <c r="BP105" s="91"/>
      <c r="BQ105" s="91"/>
      <c r="BR105" s="91"/>
      <c r="BS105" s="92"/>
      <c r="BT105" s="64">
        <v>1899</v>
      </c>
      <c r="BU105" s="68"/>
      <c r="BV105" s="77"/>
      <c r="BW105" s="77"/>
      <c r="BX105" s="78"/>
      <c r="BY105" s="78"/>
      <c r="BZ105" s="78"/>
      <c r="CA105" s="78"/>
      <c r="CB105" s="79"/>
      <c r="CC105" s="91"/>
      <c r="CD105" s="91"/>
      <c r="CE105" s="91"/>
      <c r="CF105" s="90"/>
      <c r="CG105" s="91"/>
      <c r="CH105" s="91"/>
      <c r="CI105" s="92"/>
      <c r="CL105" s="143">
        <v>1899</v>
      </c>
      <c r="CM105" s="78"/>
      <c r="CN105" s="63"/>
      <c r="CO105" s="103"/>
      <c r="CQ105" s="1">
        <v>1899</v>
      </c>
      <c r="CR105" s="164"/>
      <c r="CU105" s="187">
        <v>1999</v>
      </c>
      <c r="CV105" s="186">
        <v>0.6192435622215271</v>
      </c>
      <c r="CW105" s="188">
        <f t="shared" si="21"/>
        <v>0.56875860691070557</v>
      </c>
      <c r="CX105" s="188">
        <v>0.32675573229789734</v>
      </c>
      <c r="CY105" s="189">
        <v>0.26905810832977295</v>
      </c>
      <c r="CZ105" s="186">
        <v>0.32535478472709656</v>
      </c>
      <c r="DA105" s="188">
        <f t="shared" si="22"/>
        <v>0.27835509181022644</v>
      </c>
      <c r="DB105" s="188">
        <v>0.10521648824214935</v>
      </c>
      <c r="DC105" s="189">
        <v>5.5440206080675125E-2</v>
      </c>
    </row>
    <row r="106" spans="1:107" ht="15">
      <c r="A106" s="143">
        <f t="shared" ref="A106:A169" si="23">A105+1</f>
        <v>1900</v>
      </c>
      <c r="B106" s="156">
        <v>1297.6709831752087</v>
      </c>
      <c r="C106" s="140">
        <v>8984.5185321652571</v>
      </c>
      <c r="D106" s="157">
        <v>26076.692570601663</v>
      </c>
      <c r="E106" s="150"/>
      <c r="F106" s="77"/>
      <c r="G106" s="77"/>
      <c r="H106" s="78"/>
      <c r="I106" s="78"/>
      <c r="J106" s="78"/>
      <c r="K106" s="67"/>
      <c r="L106" s="73"/>
      <c r="M106" s="64">
        <f t="shared" ref="M106:M169" si="24">M105+1</f>
        <v>1900</v>
      </c>
      <c r="N106" s="62"/>
      <c r="O106" s="62"/>
      <c r="P106" s="62"/>
      <c r="Q106" s="62"/>
      <c r="R106" s="62"/>
      <c r="S106" s="62"/>
      <c r="T106" s="62"/>
      <c r="U106" s="87"/>
      <c r="V106" s="102"/>
      <c r="W106" s="63"/>
      <c r="X106" s="63"/>
      <c r="Y106" s="63"/>
      <c r="Z106" s="103"/>
      <c r="AA106" s="195">
        <v>0.926570663452148</v>
      </c>
      <c r="AB106" s="195">
        <v>0.70651901245117199</v>
      </c>
      <c r="AC106" s="90"/>
      <c r="AD106" s="91"/>
      <c r="AE106" s="91"/>
      <c r="AF106" s="91"/>
      <c r="AG106" s="91"/>
      <c r="AH106" s="91"/>
      <c r="AI106" s="91"/>
      <c r="AJ106" s="91"/>
      <c r="AK106" s="92"/>
      <c r="AL106" s="90"/>
      <c r="AM106" s="91"/>
      <c r="AN106" s="91"/>
      <c r="AO106" s="91"/>
      <c r="AP106" s="91"/>
      <c r="AQ106" s="91"/>
      <c r="AR106" s="91"/>
      <c r="AS106" s="92"/>
      <c r="BN106" s="90"/>
      <c r="BO106" s="91"/>
      <c r="BP106" s="91"/>
      <c r="BQ106" s="91"/>
      <c r="BR106" s="91"/>
      <c r="BS106" s="92"/>
      <c r="BT106" s="64">
        <f t="shared" ref="BT106:BT169" si="25">BT105+1</f>
        <v>1900</v>
      </c>
      <c r="BU106" s="68"/>
      <c r="BV106" s="77"/>
      <c r="BW106" s="77"/>
      <c r="BX106" s="78"/>
      <c r="BY106" s="78"/>
      <c r="BZ106" s="78"/>
      <c r="CA106" s="67"/>
      <c r="CB106" s="73"/>
      <c r="CC106" s="91"/>
      <c r="CD106" s="91"/>
      <c r="CE106" s="91"/>
      <c r="CF106" s="90"/>
      <c r="CG106" s="91"/>
      <c r="CH106" s="91"/>
      <c r="CI106" s="92"/>
      <c r="CL106" s="143">
        <f t="shared" ref="CL106:CL169" si="26">CL105+1</f>
        <v>1900</v>
      </c>
      <c r="CM106" s="78"/>
      <c r="CN106" s="63"/>
      <c r="CO106" s="103"/>
      <c r="CQ106" s="1">
        <v>1900</v>
      </c>
      <c r="CR106" s="164"/>
      <c r="CU106" s="187">
        <v>2000</v>
      </c>
      <c r="CV106" s="186">
        <v>0.62667888402938843</v>
      </c>
      <c r="CW106" s="188">
        <f t="shared" si="21"/>
        <v>0.57056254148483276</v>
      </c>
      <c r="CX106" s="188">
        <v>0.33019012212753296</v>
      </c>
      <c r="CY106" s="189">
        <v>0.26960411667823792</v>
      </c>
      <c r="CZ106" s="186">
        <v>0.33451959490776062</v>
      </c>
      <c r="DA106" s="188">
        <f t="shared" si="22"/>
        <v>0.28112295269966125</v>
      </c>
      <c r="DB106" s="188">
        <v>0.10931184887886047</v>
      </c>
      <c r="DC106" s="189">
        <v>5.644579604268074E-2</v>
      </c>
    </row>
    <row r="107" spans="1:107" ht="15">
      <c r="A107" s="143">
        <f t="shared" si="23"/>
        <v>1901</v>
      </c>
      <c r="B107" s="156">
        <v>1215.8794012863259</v>
      </c>
      <c r="C107" s="140">
        <v>8912.8663546552107</v>
      </c>
      <c r="D107" s="157">
        <v>26077.048312385272</v>
      </c>
      <c r="E107" s="150"/>
      <c r="F107" s="77"/>
      <c r="G107" s="68"/>
      <c r="H107" s="78"/>
      <c r="I107" s="78"/>
      <c r="J107" s="78"/>
      <c r="K107" s="78"/>
      <c r="L107" s="79"/>
      <c r="M107" s="64">
        <f t="shared" si="24"/>
        <v>1901</v>
      </c>
      <c r="N107" s="62"/>
      <c r="O107" s="62"/>
      <c r="P107" s="62"/>
      <c r="Q107" s="62"/>
      <c r="R107" s="62"/>
      <c r="S107" s="62"/>
      <c r="T107" s="62"/>
      <c r="U107" s="87"/>
      <c r="V107" s="102"/>
      <c r="W107" s="63"/>
      <c r="X107" s="63"/>
      <c r="Y107" s="63"/>
      <c r="Z107" s="103"/>
      <c r="AA107" s="195">
        <v>0.92938179016113298</v>
      </c>
      <c r="AB107" s="195">
        <v>0.73771629333496103</v>
      </c>
      <c r="AC107" s="90"/>
      <c r="AD107" s="91"/>
      <c r="AE107" s="91"/>
      <c r="AF107" s="91"/>
      <c r="AG107" s="91"/>
      <c r="AH107" s="91"/>
      <c r="AI107" s="91"/>
      <c r="AJ107" s="91"/>
      <c r="AK107" s="92"/>
      <c r="AL107" s="90"/>
      <c r="AM107" s="91"/>
      <c r="AN107" s="91"/>
      <c r="AO107" s="91"/>
      <c r="AP107" s="91"/>
      <c r="AQ107" s="91"/>
      <c r="AR107" s="91"/>
      <c r="AS107" s="92"/>
      <c r="BN107" s="90"/>
      <c r="BO107" s="91"/>
      <c r="BP107" s="91"/>
      <c r="BQ107" s="91"/>
      <c r="BR107" s="91"/>
      <c r="BS107" s="92"/>
      <c r="BT107" s="64">
        <f t="shared" si="25"/>
        <v>1901</v>
      </c>
      <c r="BU107" s="68"/>
      <c r="BV107" s="77"/>
      <c r="BW107" s="68"/>
      <c r="BX107" s="78"/>
      <c r="BY107" s="78"/>
      <c r="BZ107" s="78"/>
      <c r="CA107" s="78"/>
      <c r="CB107" s="79"/>
      <c r="CC107" s="91"/>
      <c r="CD107" s="91"/>
      <c r="CE107" s="91"/>
      <c r="CF107" s="90"/>
      <c r="CG107" s="91"/>
      <c r="CH107" s="91"/>
      <c r="CI107" s="92"/>
      <c r="CL107" s="143">
        <f t="shared" si="26"/>
        <v>1901</v>
      </c>
      <c r="CM107" s="78"/>
      <c r="CN107" s="63"/>
      <c r="CO107" s="103"/>
      <c r="CQ107" s="1">
        <v>1901</v>
      </c>
      <c r="CR107" s="164"/>
      <c r="CU107" s="187">
        <v>2001</v>
      </c>
      <c r="CV107" s="186">
        <v>0.63061624765396118</v>
      </c>
      <c r="CW107" s="188">
        <f t="shared" si="21"/>
        <v>0.56108272075653076</v>
      </c>
      <c r="CX107" s="188">
        <v>0.33331611752510071</v>
      </c>
      <c r="CY107" s="189">
        <v>0.26921150088310242</v>
      </c>
      <c r="CZ107" s="186">
        <v>0.34149479866027832</v>
      </c>
      <c r="DA107" s="188">
        <f t="shared" si="22"/>
        <v>0.27050107717514038</v>
      </c>
      <c r="DB107" s="188">
        <v>0.11206795275211334</v>
      </c>
      <c r="DC107" s="189">
        <v>5.7511486113071442E-2</v>
      </c>
    </row>
    <row r="108" spans="1:107" ht="15">
      <c r="A108" s="143">
        <f t="shared" si="23"/>
        <v>1902</v>
      </c>
      <c r="B108" s="156">
        <v>1179.5593285812317</v>
      </c>
      <c r="C108" s="140">
        <v>8823.8118148056801</v>
      </c>
      <c r="D108" s="157">
        <v>26148.892466885518</v>
      </c>
      <c r="E108" s="147">
        <v>1.6313608735799789E-2</v>
      </c>
      <c r="F108" s="67">
        <v>0.14316940307617188</v>
      </c>
      <c r="G108" s="67">
        <v>0.84051698446273804</v>
      </c>
      <c r="H108" s="67">
        <v>0.52361208200454712</v>
      </c>
      <c r="I108" s="67">
        <v>0.23351578414440155</v>
      </c>
      <c r="J108" s="67">
        <v>0.31690490245819092</v>
      </c>
      <c r="K108" s="67">
        <f>E108+F108</f>
        <v>0.15948301181197166</v>
      </c>
      <c r="L108" s="73">
        <f>H108-I108</f>
        <v>0.29009629786014557</v>
      </c>
      <c r="M108" s="64">
        <f t="shared" si="24"/>
        <v>1902</v>
      </c>
      <c r="N108" s="62">
        <f>E108*$C108/0.5/$B108</f>
        <v>0.24407117135550538</v>
      </c>
      <c r="O108" s="62">
        <f>F108*$C108/0.4/$B108</f>
        <v>2.6774826830916867</v>
      </c>
      <c r="P108" s="62">
        <f>G108*$C108/0.1/$B108</f>
        <v>62.875715687550503</v>
      </c>
      <c r="Q108" s="62">
        <f>H108*$C108/0.01/$B108</f>
        <v>391.69326744454162</v>
      </c>
      <c r="R108" s="62">
        <f>I108*$C108/0.001/$B108</f>
        <v>1746.8382345425064</v>
      </c>
      <c r="S108" s="62">
        <f>J108*$C108/0.09/$B108</f>
        <v>26.340432158995945</v>
      </c>
      <c r="T108" s="62">
        <f>K108*$C108/0.9/$B108</f>
        <v>1.3255873987938083</v>
      </c>
      <c r="U108" s="87">
        <f>C108/B108</f>
        <v>7.4806002555368867</v>
      </c>
      <c r="V108" s="102"/>
      <c r="W108" s="63"/>
      <c r="X108" s="63"/>
      <c r="Y108" s="63"/>
      <c r="Z108" s="103"/>
      <c r="AA108" s="195">
        <v>0.92563362121582005</v>
      </c>
      <c r="AB108" s="195">
        <v>0.70651901245117199</v>
      </c>
      <c r="AC108" s="90"/>
      <c r="AD108" s="91"/>
      <c r="AE108" s="91"/>
      <c r="AF108" s="91"/>
      <c r="AG108" s="91"/>
      <c r="AH108" s="91"/>
      <c r="AI108" s="91"/>
      <c r="AJ108" s="91"/>
      <c r="AK108" s="92"/>
      <c r="AL108" s="90"/>
      <c r="AM108" s="91"/>
      <c r="AN108" s="91"/>
      <c r="AO108" s="91"/>
      <c r="AP108" s="91"/>
      <c r="AQ108" s="91"/>
      <c r="AR108" s="91"/>
      <c r="AS108" s="92"/>
      <c r="BN108" s="90"/>
      <c r="BO108" s="91"/>
      <c r="BP108" s="91"/>
      <c r="BQ108" s="91"/>
      <c r="BR108" s="91"/>
      <c r="BS108" s="92"/>
      <c r="BT108" s="64">
        <f t="shared" si="25"/>
        <v>1902</v>
      </c>
      <c r="BU108" s="67"/>
      <c r="BV108" s="67"/>
      <c r="BW108" s="67"/>
      <c r="BX108" s="67"/>
      <c r="BY108" s="67"/>
      <c r="BZ108" s="67"/>
      <c r="CA108" s="67"/>
      <c r="CB108" s="73"/>
      <c r="CC108" s="91"/>
      <c r="CD108" s="91"/>
      <c r="CE108" s="91"/>
      <c r="CF108" s="90"/>
      <c r="CG108" s="91"/>
      <c r="CH108" s="91"/>
      <c r="CI108" s="92"/>
      <c r="CL108" s="143">
        <f t="shared" si="26"/>
        <v>1902</v>
      </c>
      <c r="CM108" s="78">
        <f>G108</f>
        <v>0.84051698446273804</v>
      </c>
      <c r="CN108" s="63"/>
      <c r="CO108" s="103"/>
      <c r="CQ108" s="1">
        <v>1902</v>
      </c>
      <c r="CR108" s="164">
        <v>0.65188679199250865</v>
      </c>
      <c r="CU108" s="187">
        <v>2002</v>
      </c>
      <c r="CV108" s="186">
        <v>0.62656319141387939</v>
      </c>
      <c r="CW108" s="188">
        <f t="shared" si="21"/>
        <v>0.54605692625045776</v>
      </c>
      <c r="CX108" s="188">
        <v>0.3276379406452179</v>
      </c>
      <c r="CY108" s="189">
        <v>0.2678712010383606</v>
      </c>
      <c r="CZ108" s="186">
        <v>0.33599105477333069</v>
      </c>
      <c r="DA108" s="188">
        <f t="shared" si="22"/>
        <v>0.25402334332466125</v>
      </c>
      <c r="DB108" s="188">
        <v>0.10833344608545303</v>
      </c>
      <c r="DC108" s="189">
        <v>5.7657882571220398E-2</v>
      </c>
    </row>
    <row r="109" spans="1:107" ht="15">
      <c r="A109" s="143">
        <f t="shared" si="23"/>
        <v>1903</v>
      </c>
      <c r="B109" s="156">
        <v>1235.469452192945</v>
      </c>
      <c r="C109" s="140">
        <v>9174.4364828427679</v>
      </c>
      <c r="D109" s="157">
        <v>26233.380055776757</v>
      </c>
      <c r="E109" s="147">
        <v>1.6197061166167259E-2</v>
      </c>
      <c r="F109" s="67">
        <v>0.13317039608955383</v>
      </c>
      <c r="G109" s="67">
        <v>0.85063254833221436</v>
      </c>
      <c r="H109" s="67">
        <v>0.54364752769470215</v>
      </c>
      <c r="I109" s="67">
        <v>0.24411153793334961</v>
      </c>
      <c r="J109" s="67">
        <v>0.30698502063751221</v>
      </c>
      <c r="K109" s="67">
        <f t="shared" ref="K109:K119" si="27">E109+F109</f>
        <v>0.14936745725572109</v>
      </c>
      <c r="L109" s="73">
        <f t="shared" ref="L109:L119" si="28">H109-I109</f>
        <v>0.29953598976135254</v>
      </c>
      <c r="M109" s="64">
        <f t="shared" si="24"/>
        <v>1903</v>
      </c>
      <c r="N109" s="62">
        <f>E109*$C109/0.5/$B109</f>
        <v>0.24055456590036972</v>
      </c>
      <c r="O109" s="62">
        <f>F109*$C109/0.4/$B109</f>
        <v>2.4722653768371363</v>
      </c>
      <c r="P109" s="62">
        <f>G109*$C109/0.1/$B109</f>
        <v>63.166873701817828</v>
      </c>
      <c r="Q109" s="62">
        <f>H109*$C109/0.01/$B109</f>
        <v>403.70562809436581</v>
      </c>
      <c r="R109" s="62">
        <f>I109*$C109/0.001/$B109</f>
        <v>1812.7407322968108</v>
      </c>
      <c r="S109" s="62">
        <f>J109*$C109/0.09/$B109</f>
        <v>25.329234324868047</v>
      </c>
      <c r="T109" s="62">
        <f>K109*$C109/0.9/$B109</f>
        <v>1.2324260374278215</v>
      </c>
      <c r="U109" s="87">
        <f>C109/B109</f>
        <v>7.4258707623715354</v>
      </c>
      <c r="V109" s="102"/>
      <c r="W109" s="63"/>
      <c r="X109" s="63"/>
      <c r="Y109" s="63"/>
      <c r="Z109" s="103"/>
      <c r="AA109" s="195">
        <v>0.923946990966797</v>
      </c>
      <c r="AB109" s="195">
        <v>0.70339920043945303</v>
      </c>
      <c r="AC109" s="90"/>
      <c r="AD109" s="91"/>
      <c r="AE109" s="91"/>
      <c r="AF109" s="91"/>
      <c r="AG109" s="91"/>
      <c r="AH109" s="91"/>
      <c r="AI109" s="91"/>
      <c r="AJ109" s="91"/>
      <c r="AK109" s="92"/>
      <c r="AL109" s="90"/>
      <c r="AM109" s="91"/>
      <c r="AN109" s="91"/>
      <c r="AO109" s="91"/>
      <c r="AP109" s="91"/>
      <c r="AQ109" s="91"/>
      <c r="AR109" s="91"/>
      <c r="AS109" s="92"/>
      <c r="BN109" s="90"/>
      <c r="BO109" s="91"/>
      <c r="BP109" s="91"/>
      <c r="BQ109" s="91"/>
      <c r="BR109" s="91"/>
      <c r="BS109" s="92"/>
      <c r="BT109" s="64">
        <f t="shared" si="25"/>
        <v>1903</v>
      </c>
      <c r="BU109" s="67"/>
      <c r="BV109" s="67"/>
      <c r="BW109" s="67"/>
      <c r="BX109" s="67"/>
      <c r="BY109" s="67"/>
      <c r="BZ109" s="67"/>
      <c r="CA109" s="67"/>
      <c r="CB109" s="73"/>
      <c r="CC109" s="91"/>
      <c r="CD109" s="91"/>
      <c r="CE109" s="91"/>
      <c r="CF109" s="90"/>
      <c r="CG109" s="91"/>
      <c r="CH109" s="91"/>
      <c r="CI109" s="92"/>
      <c r="CL109" s="143">
        <f t="shared" si="26"/>
        <v>1903</v>
      </c>
      <c r="CM109" s="78">
        <f>G109</f>
        <v>0.85063254833221436</v>
      </c>
      <c r="CN109" s="63"/>
      <c r="CO109" s="103"/>
      <c r="CQ109" s="1">
        <v>1903</v>
      </c>
      <c r="CR109" s="164">
        <v>0.69709306442097418</v>
      </c>
      <c r="CU109" s="187">
        <v>2003</v>
      </c>
      <c r="CV109" s="186">
        <v>0.6296229362487793</v>
      </c>
      <c r="CW109" s="188">
        <f t="shared" si="21"/>
        <v>0.53840893507003784</v>
      </c>
      <c r="CX109" s="188">
        <v>0.33228215575218201</v>
      </c>
      <c r="CY109" s="189">
        <v>0.26925119757652283</v>
      </c>
      <c r="CZ109" s="186">
        <v>0.33978709578514099</v>
      </c>
      <c r="DA109" s="188">
        <f t="shared" si="22"/>
        <v>0.24618318676948547</v>
      </c>
      <c r="DB109" s="188">
        <v>0.11320015788078308</v>
      </c>
      <c r="DC109" s="189">
        <v>5.7765886187553406E-2</v>
      </c>
    </row>
    <row r="110" spans="1:107" ht="15">
      <c r="A110" s="143">
        <f t="shared" si="23"/>
        <v>1904</v>
      </c>
      <c r="B110" s="156">
        <v>1251.6959550568408</v>
      </c>
      <c r="C110" s="140">
        <v>9303.7519012494977</v>
      </c>
      <c r="D110" s="157">
        <v>26325.7087214409</v>
      </c>
      <c r="E110" s="147">
        <v>1.5382803976535797E-2</v>
      </c>
      <c r="F110" s="67">
        <v>0.12596169114112854</v>
      </c>
      <c r="G110" s="67">
        <v>0.85865551233291626</v>
      </c>
      <c r="H110" s="67">
        <v>0.56326371431350708</v>
      </c>
      <c r="I110" s="67">
        <v>0.27034938335418701</v>
      </c>
      <c r="J110" s="67">
        <v>0.29539179801940918</v>
      </c>
      <c r="K110" s="67">
        <f t="shared" si="27"/>
        <v>0.14134449511766434</v>
      </c>
      <c r="L110" s="73">
        <f t="shared" si="28"/>
        <v>0.29291433095932007</v>
      </c>
      <c r="M110" s="64">
        <f t="shared" si="24"/>
        <v>1904</v>
      </c>
      <c r="N110" s="62">
        <f>E110*$C110/0.5/$B110</f>
        <v>0.22867820442344425</v>
      </c>
      <c r="O110" s="62">
        <f>F110*$C110/0.4/$B110</f>
        <v>2.3406569277154423</v>
      </c>
      <c r="P110" s="62">
        <f>G110*$C110/0.1/$B110</f>
        <v>63.823149888048924</v>
      </c>
      <c r="Q110" s="62">
        <f>H110*$C110/0.01/$B110</f>
        <v>418.66923287382281</v>
      </c>
      <c r="R110" s="62">
        <f>I110*$C110/0.001/$B110</f>
        <v>2009.4844752206025</v>
      </c>
      <c r="S110" s="62">
        <f>J110*$C110/0.09/$B110</f>
        <v>24.39580733407406</v>
      </c>
      <c r="T110" s="62">
        <f>K110*$C110/0.9/$B110</f>
        <v>1.1673354147754433</v>
      </c>
      <c r="U110" s="87">
        <f>C110/B110</f>
        <v>7.4329168067232469</v>
      </c>
      <c r="V110" s="102"/>
      <c r="W110" s="63"/>
      <c r="X110" s="63"/>
      <c r="Y110" s="63"/>
      <c r="Z110" s="103"/>
      <c r="AA110" s="195">
        <v>0.92366584777831995</v>
      </c>
      <c r="AB110" s="195">
        <v>0.70007827758789098</v>
      </c>
      <c r="AC110" s="90"/>
      <c r="AD110" s="91"/>
      <c r="AE110" s="91"/>
      <c r="AF110" s="91"/>
      <c r="AG110" s="91"/>
      <c r="AH110" s="91"/>
      <c r="AI110" s="91"/>
      <c r="AJ110" s="91"/>
      <c r="AK110" s="92"/>
      <c r="AL110" s="90"/>
      <c r="AM110" s="91"/>
      <c r="AN110" s="91"/>
      <c r="AO110" s="91"/>
      <c r="AP110" s="91"/>
      <c r="AQ110" s="91"/>
      <c r="AR110" s="91"/>
      <c r="AS110" s="92"/>
      <c r="BN110" s="90"/>
      <c r="BO110" s="91"/>
      <c r="BP110" s="91"/>
      <c r="BQ110" s="91"/>
      <c r="BR110" s="91"/>
      <c r="BS110" s="92"/>
      <c r="BT110" s="64">
        <f t="shared" si="25"/>
        <v>1904</v>
      </c>
      <c r="BU110" s="67"/>
      <c r="BV110" s="67"/>
      <c r="BW110" s="67"/>
      <c r="BX110" s="67"/>
      <c r="BY110" s="67"/>
      <c r="BZ110" s="67"/>
      <c r="CA110" s="67"/>
      <c r="CB110" s="73"/>
      <c r="CC110" s="91"/>
      <c r="CD110" s="91"/>
      <c r="CE110" s="91"/>
      <c r="CF110" s="90"/>
      <c r="CG110" s="91"/>
      <c r="CH110" s="91"/>
      <c r="CI110" s="92"/>
      <c r="CL110" s="143">
        <f t="shared" si="26"/>
        <v>1904</v>
      </c>
      <c r="CM110" s="78">
        <f>G110</f>
        <v>0.85865551233291626</v>
      </c>
      <c r="CN110" s="63"/>
      <c r="CO110" s="103"/>
      <c r="CQ110" s="1">
        <v>1904</v>
      </c>
      <c r="CR110" s="164">
        <v>0.68353956361895918</v>
      </c>
      <c r="CU110" s="187">
        <v>2004</v>
      </c>
      <c r="CV110" s="186">
        <v>0.63324326276779175</v>
      </c>
      <c r="CW110" s="188">
        <f t="shared" si="21"/>
        <v>0.52969914674758911</v>
      </c>
      <c r="CX110" s="188">
        <v>0.33517909049987793</v>
      </c>
      <c r="CY110" s="189">
        <v>0.26937571167945862</v>
      </c>
      <c r="CZ110" s="186">
        <v>0.34334567189216614</v>
      </c>
      <c r="DA110" s="188">
        <f t="shared" si="22"/>
        <v>0.237641841173172</v>
      </c>
      <c r="DB110" s="188">
        <v>0.11580872535705566</v>
      </c>
      <c r="DC110" s="189">
        <v>5.8603335171937943E-2</v>
      </c>
    </row>
    <row r="111" spans="1:107" ht="15">
      <c r="A111" s="143">
        <f t="shared" si="23"/>
        <v>1905</v>
      </c>
      <c r="B111" s="156">
        <v>1254.3918362535828</v>
      </c>
      <c r="C111" s="140">
        <v>9163.0060167873453</v>
      </c>
      <c r="D111" s="157">
        <v>26413.162914921802</v>
      </c>
      <c r="E111" s="147">
        <v>1.5276556834578514E-2</v>
      </c>
      <c r="F111" s="67">
        <v>0.12458985298871994</v>
      </c>
      <c r="G111" s="67">
        <v>0.8601335883140564</v>
      </c>
      <c r="H111" s="67">
        <v>0.56903207302093506</v>
      </c>
      <c r="I111" s="67">
        <v>0.27256673574447632</v>
      </c>
      <c r="J111" s="67">
        <v>0.29110151529312134</v>
      </c>
      <c r="K111" s="67">
        <f t="shared" si="27"/>
        <v>0.13986640982329845</v>
      </c>
      <c r="L111" s="73">
        <f t="shared" si="28"/>
        <v>0.29646533727645874</v>
      </c>
      <c r="M111" s="64">
        <f t="shared" si="24"/>
        <v>1905</v>
      </c>
      <c r="N111" s="62">
        <f>E111*$C111/0.5/$B111</f>
        <v>0.22318254654638733</v>
      </c>
      <c r="O111" s="62">
        <f>F111*$C111/0.4/$B111</f>
        <v>2.2752411558574326</v>
      </c>
      <c r="P111" s="62">
        <f>G111*$C111/0.1/$B111</f>
        <v>62.83052087218234</v>
      </c>
      <c r="Q111" s="62">
        <f>H111*$C111/0.01/$B111</f>
        <v>415.66312520083665</v>
      </c>
      <c r="R111" s="62">
        <f>I111*$C111/0.001/$B111</f>
        <v>1991.0290926812377</v>
      </c>
      <c r="S111" s="62">
        <f>J111*$C111/0.09/$B111</f>
        <v>23.626898168998544</v>
      </c>
      <c r="T111" s="62">
        <f>K111*$C111/0.9/$B111</f>
        <v>1.1352085951290742</v>
      </c>
      <c r="U111" s="87">
        <f>C111/B111</f>
        <v>7.3047398364405405</v>
      </c>
      <c r="V111" s="102"/>
      <c r="W111" s="63"/>
      <c r="X111" s="63"/>
      <c r="Y111" s="63"/>
      <c r="Z111" s="103"/>
      <c r="AA111" s="195">
        <v>0.92516510009765596</v>
      </c>
      <c r="AB111" s="195">
        <v>0.71346282958984397</v>
      </c>
      <c r="AC111" s="90"/>
      <c r="AD111" s="91"/>
      <c r="AE111" s="91"/>
      <c r="AF111" s="91"/>
      <c r="AG111" s="91"/>
      <c r="AH111" s="91"/>
      <c r="AI111" s="91"/>
      <c r="AJ111" s="91"/>
      <c r="AK111" s="92"/>
      <c r="AL111" s="90"/>
      <c r="AM111" s="91"/>
      <c r="AN111" s="91"/>
      <c r="AO111" s="91"/>
      <c r="AP111" s="91"/>
      <c r="AQ111" s="91"/>
      <c r="AR111" s="91"/>
      <c r="AS111" s="92"/>
      <c r="BN111" s="90"/>
      <c r="BO111" s="91"/>
      <c r="BP111" s="91"/>
      <c r="BQ111" s="91"/>
      <c r="BR111" s="91"/>
      <c r="BS111" s="92"/>
      <c r="BT111" s="64">
        <f t="shared" si="25"/>
        <v>1905</v>
      </c>
      <c r="BU111" s="67"/>
      <c r="BV111" s="67"/>
      <c r="BW111" s="67"/>
      <c r="BX111" s="67"/>
      <c r="BY111" s="67"/>
      <c r="BZ111" s="67"/>
      <c r="CA111" s="67"/>
      <c r="CB111" s="73"/>
      <c r="CC111" s="91"/>
      <c r="CD111" s="91"/>
      <c r="CE111" s="91"/>
      <c r="CF111" s="90"/>
      <c r="CG111" s="91"/>
      <c r="CH111" s="91"/>
      <c r="CI111" s="92"/>
      <c r="CL111" s="143">
        <f t="shared" si="26"/>
        <v>1905</v>
      </c>
      <c r="CM111" s="78">
        <f>G111</f>
        <v>0.8601335883140564</v>
      </c>
      <c r="CN111" s="63"/>
      <c r="CO111" s="103"/>
      <c r="CQ111" s="1">
        <v>1905</v>
      </c>
      <c r="CR111" s="164">
        <v>0.66559085508890692</v>
      </c>
      <c r="CU111" s="187">
        <v>2005</v>
      </c>
      <c r="CV111" s="186">
        <v>0.63537240028381348</v>
      </c>
      <c r="CW111" s="188">
        <f t="shared" si="21"/>
        <v>0.52372819185256958</v>
      </c>
      <c r="CX111" s="188">
        <v>0.33360946178436279</v>
      </c>
      <c r="CY111" s="189">
        <v>0.26912409067153931</v>
      </c>
      <c r="CZ111" s="186">
        <v>0.33967220783233643</v>
      </c>
      <c r="DA111" s="188">
        <f t="shared" si="22"/>
        <v>0.22511057555675507</v>
      </c>
      <c r="DB111" s="188">
        <v>0.11428062617778778</v>
      </c>
      <c r="DC111" s="189">
        <v>5.9119023382663727E-2</v>
      </c>
    </row>
    <row r="112" spans="1:107" ht="15">
      <c r="A112" s="143">
        <f t="shared" si="23"/>
        <v>1906</v>
      </c>
      <c r="B112" s="156">
        <v>1240.8736649191997</v>
      </c>
      <c r="C112" s="140">
        <v>9387.6713691665755</v>
      </c>
      <c r="D112" s="157">
        <v>26477.700345062229</v>
      </c>
      <c r="E112" s="147"/>
      <c r="F112" s="67"/>
      <c r="G112" s="67"/>
      <c r="H112" s="67"/>
      <c r="I112" s="67"/>
      <c r="J112" s="67"/>
      <c r="K112" s="67"/>
      <c r="L112" s="73"/>
      <c r="M112" s="64">
        <f t="shared" si="24"/>
        <v>1906</v>
      </c>
      <c r="N112" s="62"/>
      <c r="O112" s="62"/>
      <c r="P112" s="62"/>
      <c r="Q112" s="62"/>
      <c r="R112" s="62"/>
      <c r="S112" s="62"/>
      <c r="T112" s="62"/>
      <c r="U112" s="87"/>
      <c r="V112" s="102"/>
      <c r="W112" s="63"/>
      <c r="X112" s="63"/>
      <c r="Y112" s="63"/>
      <c r="Z112" s="103"/>
      <c r="AA112" s="195">
        <v>0.92544624328613301</v>
      </c>
      <c r="AB112" s="195">
        <v>0.72091003417968702</v>
      </c>
      <c r="AC112" s="90"/>
      <c r="AD112" s="91"/>
      <c r="AE112" s="91"/>
      <c r="AF112" s="91"/>
      <c r="AG112" s="91"/>
      <c r="AH112" s="91"/>
      <c r="AI112" s="91"/>
      <c r="AJ112" s="91"/>
      <c r="AK112" s="92"/>
      <c r="AL112" s="90"/>
      <c r="AM112" s="91"/>
      <c r="AN112" s="91"/>
      <c r="AO112" s="91"/>
      <c r="AP112" s="91"/>
      <c r="AQ112" s="91"/>
      <c r="AR112" s="91"/>
      <c r="AS112" s="92"/>
      <c r="BN112" s="90"/>
      <c r="BO112" s="91"/>
      <c r="BP112" s="91"/>
      <c r="BQ112" s="91"/>
      <c r="BR112" s="91"/>
      <c r="BS112" s="92"/>
      <c r="BT112" s="64">
        <f t="shared" si="25"/>
        <v>1906</v>
      </c>
      <c r="BU112" s="67"/>
      <c r="BV112" s="67"/>
      <c r="BW112" s="67"/>
      <c r="BX112" s="67"/>
      <c r="BY112" s="67"/>
      <c r="BZ112" s="67"/>
      <c r="CA112" s="67"/>
      <c r="CB112" s="73"/>
      <c r="CC112" s="91"/>
      <c r="CD112" s="91"/>
      <c r="CE112" s="91"/>
      <c r="CF112" s="90"/>
      <c r="CG112" s="91"/>
      <c r="CH112" s="91"/>
      <c r="CI112" s="92"/>
      <c r="CL112" s="143">
        <f t="shared" si="26"/>
        <v>1906</v>
      </c>
      <c r="CM112" s="78"/>
      <c r="CN112" s="63"/>
      <c r="CO112" s="103"/>
      <c r="CQ112" s="1">
        <v>1906</v>
      </c>
      <c r="CR112" s="164"/>
      <c r="CU112" s="187">
        <v>2006</v>
      </c>
      <c r="CV112" s="186">
        <v>0.64106440544128418</v>
      </c>
      <c r="CW112" s="188">
        <f t="shared" si="21"/>
        <v>0.52814656496047974</v>
      </c>
      <c r="CX112" s="188">
        <v>0.33158421516418457</v>
      </c>
      <c r="CY112" s="189">
        <v>0.27056527137756348</v>
      </c>
      <c r="CZ112" s="186">
        <v>0.33331277966499329</v>
      </c>
      <c r="DA112" s="188">
        <f t="shared" si="22"/>
        <v>0.22132071852684021</v>
      </c>
      <c r="DB112" s="188">
        <v>0.11194019764661789</v>
      </c>
      <c r="DC112" s="189">
        <v>6.028255820274353E-2</v>
      </c>
    </row>
    <row r="113" spans="1:107" ht="15">
      <c r="A113" s="143">
        <f t="shared" si="23"/>
        <v>1907</v>
      </c>
      <c r="B113" s="156">
        <v>1382.4423695369208</v>
      </c>
      <c r="C113" s="140">
        <v>9570.7436256804467</v>
      </c>
      <c r="D113" s="157">
        <v>26556.057658903865</v>
      </c>
      <c r="E113" s="147">
        <v>1.5585123561322689E-2</v>
      </c>
      <c r="F113" s="67">
        <v>0.1345905065536499</v>
      </c>
      <c r="G113" s="67">
        <v>0.84982436895370483</v>
      </c>
      <c r="H113" s="67">
        <v>0.54416239261627197</v>
      </c>
      <c r="I113" s="67">
        <v>0.24286583065986633</v>
      </c>
      <c r="J113" s="67">
        <v>0.30566197633743286</v>
      </c>
      <c r="K113" s="67">
        <f t="shared" si="27"/>
        <v>0.15017563011497259</v>
      </c>
      <c r="L113" s="73">
        <f t="shared" si="28"/>
        <v>0.30129656195640564</v>
      </c>
      <c r="M113" s="64">
        <f t="shared" si="24"/>
        <v>1907</v>
      </c>
      <c r="N113" s="62">
        <f>E113*$C113/0.5/$B113</f>
        <v>0.21579376510275228</v>
      </c>
      <c r="O113" s="62">
        <f>F113*$C113/0.4/$B113</f>
        <v>2.3294483391501788</v>
      </c>
      <c r="P113" s="62">
        <f>G113*$C113/0.1/$B113</f>
        <v>58.833925676309065</v>
      </c>
      <c r="Q113" s="62">
        <f>H113*$C113/0.01/$B113</f>
        <v>376.72736782595513</v>
      </c>
      <c r="R113" s="62">
        <f>I113*$C113/0.001/$B113</f>
        <v>1681.3768529548997</v>
      </c>
      <c r="S113" s="62">
        <f>J113*$C113/0.09/$B113</f>
        <v>23.512432104126166</v>
      </c>
      <c r="T113" s="62">
        <f>K113*$C113/0.9/$B113</f>
        <v>1.1551957980127194</v>
      </c>
      <c r="U113" s="87">
        <f>C113/B113</f>
        <v>6.9230687922899641</v>
      </c>
      <c r="V113" s="102"/>
      <c r="W113" s="63"/>
      <c r="X113" s="63"/>
      <c r="Y113" s="63"/>
      <c r="Z113" s="103"/>
      <c r="AA113" s="195">
        <v>0.92207290649414098</v>
      </c>
      <c r="AB113" s="195">
        <v>0.69937377929687505</v>
      </c>
      <c r="AC113" s="90"/>
      <c r="AD113" s="91"/>
      <c r="AE113" s="91"/>
      <c r="AF113" s="91"/>
      <c r="AG113" s="91"/>
      <c r="AH113" s="91"/>
      <c r="AI113" s="91"/>
      <c r="AJ113" s="91"/>
      <c r="AK113" s="92"/>
      <c r="AL113" s="90"/>
      <c r="AM113" s="91"/>
      <c r="AN113" s="91"/>
      <c r="AO113" s="91"/>
      <c r="AP113" s="91"/>
      <c r="AQ113" s="91"/>
      <c r="AR113" s="91"/>
      <c r="AS113" s="92"/>
      <c r="BN113" s="90"/>
      <c r="BO113" s="91"/>
      <c r="BP113" s="91"/>
      <c r="BQ113" s="91"/>
      <c r="BR113" s="91"/>
      <c r="BS113" s="92"/>
      <c r="BT113" s="64">
        <f t="shared" si="25"/>
        <v>1907</v>
      </c>
      <c r="BU113" s="67"/>
      <c r="BV113" s="67"/>
      <c r="BW113" s="67"/>
      <c r="BX113" s="67"/>
      <c r="BY113" s="67"/>
      <c r="BZ113" s="67"/>
      <c r="CA113" s="67"/>
      <c r="CB113" s="73"/>
      <c r="CC113" s="91"/>
      <c r="CD113" s="91"/>
      <c r="CE113" s="91"/>
      <c r="CF113" s="90"/>
      <c r="CG113" s="91"/>
      <c r="CH113" s="91"/>
      <c r="CI113" s="92"/>
      <c r="CL113" s="143">
        <f t="shared" si="26"/>
        <v>1907</v>
      </c>
      <c r="CM113" s="78">
        <f>G113</f>
        <v>0.84982436895370483</v>
      </c>
      <c r="CN113" s="63"/>
      <c r="CO113" s="103"/>
      <c r="CQ113" s="1">
        <v>1907</v>
      </c>
      <c r="CR113" s="164">
        <v>0.65793080584030339</v>
      </c>
      <c r="CU113" s="187">
        <v>2007</v>
      </c>
      <c r="CV113" s="186">
        <v>0.65988951921463013</v>
      </c>
      <c r="CW113" s="188">
        <f t="shared" si="21"/>
        <v>0.53588825464248657</v>
      </c>
      <c r="CX113" s="188">
        <v>0.3385164737701416</v>
      </c>
      <c r="CY113" s="189">
        <v>0.2710917592048645</v>
      </c>
      <c r="CZ113" s="186">
        <v>0.34338134527206421</v>
      </c>
      <c r="DA113" s="188">
        <f t="shared" si="22"/>
        <v>0.22374854981899261</v>
      </c>
      <c r="DB113" s="188">
        <v>0.11640570312738419</v>
      </c>
      <c r="DC113" s="189">
        <v>6.1407200992107391E-2</v>
      </c>
    </row>
    <row r="114" spans="1:107" ht="15">
      <c r="A114" s="143">
        <f t="shared" si="23"/>
        <v>1908</v>
      </c>
      <c r="B114" s="156">
        <v>1366.8944462134134</v>
      </c>
      <c r="C114" s="140">
        <v>9737.8087289404612</v>
      </c>
      <c r="D114" s="157">
        <v>26603.393530898506</v>
      </c>
      <c r="E114" s="147"/>
      <c r="F114" s="67"/>
      <c r="G114" s="67"/>
      <c r="H114" s="67"/>
      <c r="I114" s="67"/>
      <c r="J114" s="67"/>
      <c r="K114" s="67"/>
      <c r="L114" s="73"/>
      <c r="M114" s="64">
        <f t="shared" si="24"/>
        <v>1908</v>
      </c>
      <c r="N114" s="62"/>
      <c r="O114" s="62"/>
      <c r="P114" s="62"/>
      <c r="Q114" s="62"/>
      <c r="R114" s="62"/>
      <c r="S114" s="62"/>
      <c r="T114" s="62"/>
      <c r="U114" s="87"/>
      <c r="V114" s="102"/>
      <c r="W114" s="63"/>
      <c r="X114" s="63"/>
      <c r="Y114" s="63"/>
      <c r="Z114" s="103"/>
      <c r="AA114" s="195">
        <v>0.92047988891601595</v>
      </c>
      <c r="AB114" s="195">
        <v>0.68649223327636699</v>
      </c>
      <c r="AC114" s="90"/>
      <c r="AD114" s="91"/>
      <c r="AE114" s="91"/>
      <c r="AF114" s="91"/>
      <c r="AG114" s="91"/>
      <c r="AH114" s="91"/>
      <c r="AI114" s="91"/>
      <c r="AJ114" s="91"/>
      <c r="AK114" s="92"/>
      <c r="AL114" s="90"/>
      <c r="AM114" s="91"/>
      <c r="AN114" s="91"/>
      <c r="AO114" s="91"/>
      <c r="AP114" s="91"/>
      <c r="AQ114" s="91"/>
      <c r="AR114" s="91"/>
      <c r="AS114" s="92"/>
      <c r="BN114" s="90"/>
      <c r="BO114" s="91"/>
      <c r="BP114" s="91"/>
      <c r="BQ114" s="91"/>
      <c r="BR114" s="91"/>
      <c r="BS114" s="92"/>
      <c r="BT114" s="64">
        <f t="shared" si="25"/>
        <v>1908</v>
      </c>
      <c r="BU114" s="67"/>
      <c r="BV114" s="67"/>
      <c r="BW114" s="67"/>
      <c r="BX114" s="67"/>
      <c r="BY114" s="67"/>
      <c r="BZ114" s="67"/>
      <c r="CA114" s="67"/>
      <c r="CB114" s="73"/>
      <c r="CC114" s="91"/>
      <c r="CD114" s="91"/>
      <c r="CE114" s="91"/>
      <c r="CF114" s="90"/>
      <c r="CG114" s="91"/>
      <c r="CH114" s="91"/>
      <c r="CI114" s="92"/>
      <c r="CL114" s="143">
        <f t="shared" si="26"/>
        <v>1908</v>
      </c>
      <c r="CM114" s="78"/>
      <c r="CN114" s="63"/>
      <c r="CO114" s="103"/>
      <c r="CQ114" s="1">
        <v>1908</v>
      </c>
      <c r="CR114" s="164"/>
      <c r="CU114" s="187">
        <v>2008</v>
      </c>
      <c r="CV114" s="186">
        <v>0.66580837965011597</v>
      </c>
      <c r="CW114" s="188">
        <f t="shared" si="21"/>
        <v>0.53203439712524414</v>
      </c>
      <c r="CX114" s="188">
        <v>0.33709636330604553</v>
      </c>
      <c r="CY114" s="189">
        <v>0.27079489827156067</v>
      </c>
      <c r="CZ114" s="186">
        <v>0.34641069173812866</v>
      </c>
      <c r="DA114" s="188">
        <f t="shared" si="22"/>
        <v>0.2159292995929718</v>
      </c>
      <c r="DB114" s="188">
        <v>0.1153576448559761</v>
      </c>
      <c r="DC114" s="189">
        <v>6.1142265796661377E-2</v>
      </c>
    </row>
    <row r="115" spans="1:107" ht="15">
      <c r="A115" s="144">
        <f t="shared" si="23"/>
        <v>1909</v>
      </c>
      <c r="B115" s="156">
        <v>1421.9464434802323</v>
      </c>
      <c r="C115" s="140">
        <v>10027.398374553244</v>
      </c>
      <c r="D115" s="157">
        <v>26688.854018777089</v>
      </c>
      <c r="E115" s="147">
        <v>1.6379078850150108E-2</v>
      </c>
      <c r="F115" s="67">
        <v>0.13257299363613129</v>
      </c>
      <c r="G115" s="67">
        <v>0.85104793310165405</v>
      </c>
      <c r="H115" s="67">
        <v>0.55371111631393433</v>
      </c>
      <c r="I115" s="67">
        <v>0.25743114948272705</v>
      </c>
      <c r="J115" s="67">
        <v>0.29733681678771973</v>
      </c>
      <c r="K115" s="67">
        <f t="shared" si="27"/>
        <v>0.14895207248628139</v>
      </c>
      <c r="L115" s="73">
        <f t="shared" si="28"/>
        <v>0.29627996683120728</v>
      </c>
      <c r="M115" s="65">
        <f t="shared" si="24"/>
        <v>1909</v>
      </c>
      <c r="N115" s="62">
        <f>E115*$C115/0.5/$B115</f>
        <v>0.23100665906473411</v>
      </c>
      <c r="O115" s="62">
        <f>F115*$C115/0.4/$B115</f>
        <v>2.3372227325998458</v>
      </c>
      <c r="P115" s="62">
        <f>G115*$C115/0.1/$B115</f>
        <v>60.014895076947106</v>
      </c>
      <c r="Q115" s="62">
        <f>H115*$C115/0.01/$B115</f>
        <v>390.47053939029701</v>
      </c>
      <c r="R115" s="62">
        <f>I115*$C115/0.001/$B115</f>
        <v>1815.3740611809167</v>
      </c>
      <c r="S115" s="62">
        <f>J115*$C115/0.09/$B115</f>
        <v>23.297601264352672</v>
      </c>
      <c r="T115" s="62">
        <f>K115*$C115/0.9/$B115</f>
        <v>1.167102691747006</v>
      </c>
      <c r="U115" s="87">
        <f>C115/B115</f>
        <v>7.051881890861555</v>
      </c>
      <c r="V115" s="102"/>
      <c r="W115" s="63"/>
      <c r="X115" s="63"/>
      <c r="Y115" s="63"/>
      <c r="Z115" s="103"/>
      <c r="AA115" s="195">
        <v>0.921604385375977</v>
      </c>
      <c r="AB115" s="195">
        <v>0.70249351501464796</v>
      </c>
      <c r="AC115" s="90"/>
      <c r="AD115" s="91"/>
      <c r="AE115" s="91"/>
      <c r="AF115" s="91"/>
      <c r="AG115" s="91"/>
      <c r="AH115" s="91"/>
      <c r="AI115" s="91"/>
      <c r="AJ115" s="91"/>
      <c r="AK115" s="92"/>
      <c r="AL115" s="90"/>
      <c r="AM115" s="91"/>
      <c r="AN115" s="91"/>
      <c r="AO115" s="91"/>
      <c r="AP115" s="91"/>
      <c r="AQ115" s="91"/>
      <c r="AR115" s="91"/>
      <c r="AS115" s="92"/>
      <c r="BN115" s="90"/>
      <c r="BO115" s="91"/>
      <c r="BP115" s="91"/>
      <c r="BQ115" s="91"/>
      <c r="BR115" s="91"/>
      <c r="BS115" s="92"/>
      <c r="BT115" s="65">
        <f t="shared" si="25"/>
        <v>1909</v>
      </c>
      <c r="BU115" s="67"/>
      <c r="BV115" s="67"/>
      <c r="BW115" s="67"/>
      <c r="BX115" s="67"/>
      <c r="BY115" s="67"/>
      <c r="BZ115" s="67"/>
      <c r="CA115" s="67"/>
      <c r="CB115" s="73"/>
      <c r="CC115" s="91"/>
      <c r="CD115" s="91"/>
      <c r="CE115" s="91"/>
      <c r="CF115" s="90"/>
      <c r="CG115" s="91"/>
      <c r="CH115" s="91"/>
      <c r="CI115" s="92"/>
      <c r="CL115" s="144">
        <f t="shared" si="26"/>
        <v>1909</v>
      </c>
      <c r="CM115" s="78">
        <f t="shared" ref="CM115:CM133" si="29">G115</f>
        <v>0.85104793310165405</v>
      </c>
      <c r="CN115" s="63"/>
      <c r="CO115" s="103"/>
      <c r="CQ115" s="1">
        <v>1909</v>
      </c>
      <c r="CR115" s="164">
        <v>0.64056682586217928</v>
      </c>
      <c r="CU115" s="187">
        <v>2009</v>
      </c>
      <c r="CV115" s="186">
        <v>0.6543770432472229</v>
      </c>
      <c r="CW115" s="188">
        <f t="shared" si="21"/>
        <v>0.54052591323852539</v>
      </c>
      <c r="CX115" s="188">
        <v>0.32194945216178894</v>
      </c>
      <c r="CY115" s="189">
        <v>0.2669125497341156</v>
      </c>
      <c r="CZ115" s="186">
        <v>0.3343452513217926</v>
      </c>
      <c r="DA115" s="188">
        <f t="shared" si="22"/>
        <v>0.21701069176197052</v>
      </c>
      <c r="DB115" s="188">
        <v>0.10173319280147552</v>
      </c>
      <c r="DC115" s="189">
        <v>5.770140141248703E-2</v>
      </c>
    </row>
    <row r="116" spans="1:107" ht="15">
      <c r="A116" s="143">
        <f t="shared" si="23"/>
        <v>1910</v>
      </c>
      <c r="B116" s="156">
        <v>1410.0566287205031</v>
      </c>
      <c r="C116" s="140">
        <v>10628.626908341768</v>
      </c>
      <c r="D116" s="157">
        <v>26759.61045977892</v>
      </c>
      <c r="E116" s="147">
        <v>1.624000072479248E-2</v>
      </c>
      <c r="F116" s="67">
        <v>0.13649231195449829</v>
      </c>
      <c r="G116" s="67">
        <v>0.84726768732070923</v>
      </c>
      <c r="H116" s="67">
        <v>0.54022610187530518</v>
      </c>
      <c r="I116" s="67">
        <v>0.23883354663848877</v>
      </c>
      <c r="J116" s="67">
        <v>0.30704158544540405</v>
      </c>
      <c r="K116" s="67">
        <f t="shared" si="27"/>
        <v>0.15273231267929077</v>
      </c>
      <c r="L116" s="73">
        <f t="shared" si="28"/>
        <v>0.30139255523681641</v>
      </c>
      <c r="M116" s="64">
        <f t="shared" si="24"/>
        <v>1910</v>
      </c>
      <c r="N116" s="62">
        <f>E116*$C116/0.5/$B116</f>
        <v>0.24482549874843809</v>
      </c>
      <c r="O116" s="62">
        <f>F116*$C116/0.4/$B116</f>
        <v>2.5721056695037841</v>
      </c>
      <c r="P116" s="62">
        <f>G116*$C116/0.1/$B116</f>
        <v>63.86475519211497</v>
      </c>
      <c r="Q116" s="62">
        <f>H116*$C116/0.01/$B116</f>
        <v>407.20787846589263</v>
      </c>
      <c r="R116" s="62">
        <f>I116*$C116/0.001/$B116</f>
        <v>1800.2629176106004</v>
      </c>
      <c r="S116" s="62">
        <f>J116*$C116/0.09/$B116</f>
        <v>25.715519272806347</v>
      </c>
      <c r="T116" s="62">
        <f>K116*$C116/0.9/$B116</f>
        <v>1.2791722413063698</v>
      </c>
      <c r="U116" s="87">
        <f>C116/B116</f>
        <v>7.5377305363872305</v>
      </c>
      <c r="V116" s="102"/>
      <c r="W116" s="63"/>
      <c r="X116" s="63"/>
      <c r="Y116" s="63"/>
      <c r="Z116" s="103"/>
      <c r="AA116" s="195">
        <v>0.918980712890625</v>
      </c>
      <c r="AB116" s="195">
        <v>0.68830368041992196</v>
      </c>
      <c r="AC116" s="90"/>
      <c r="AD116" s="91"/>
      <c r="AE116" s="91"/>
      <c r="AF116" s="91"/>
      <c r="AG116" s="91"/>
      <c r="AH116" s="91"/>
      <c r="AI116" s="91"/>
      <c r="AJ116" s="91"/>
      <c r="AK116" s="92"/>
      <c r="AL116" s="90"/>
      <c r="AM116" s="91"/>
      <c r="AN116" s="91"/>
      <c r="AO116" s="91"/>
      <c r="AP116" s="91"/>
      <c r="AQ116" s="91"/>
      <c r="AR116" s="91"/>
      <c r="AS116" s="92"/>
      <c r="BN116" s="90"/>
      <c r="BO116" s="91"/>
      <c r="BP116" s="91"/>
      <c r="BQ116" s="91"/>
      <c r="BR116" s="91"/>
      <c r="BS116" s="92"/>
      <c r="BT116" s="64">
        <f t="shared" si="25"/>
        <v>1910</v>
      </c>
      <c r="BU116" s="67"/>
      <c r="BV116" s="67"/>
      <c r="BW116" s="67"/>
      <c r="BX116" s="67"/>
      <c r="BY116" s="67"/>
      <c r="BZ116" s="67"/>
      <c r="CA116" s="67"/>
      <c r="CB116" s="73"/>
      <c r="CC116" s="91"/>
      <c r="CD116" s="91"/>
      <c r="CE116" s="91"/>
      <c r="CF116" s="90"/>
      <c r="CG116" s="91"/>
      <c r="CH116" s="91"/>
      <c r="CI116" s="92"/>
      <c r="CL116" s="143">
        <f t="shared" si="26"/>
        <v>1910</v>
      </c>
      <c r="CM116" s="78">
        <f t="shared" si="29"/>
        <v>0.84726768732070923</v>
      </c>
      <c r="CN116" s="63"/>
      <c r="CO116" s="103"/>
      <c r="CQ116" s="1">
        <v>1910</v>
      </c>
      <c r="CR116" s="164">
        <v>0.65700191005028574</v>
      </c>
      <c r="CU116" s="187">
        <v>2010</v>
      </c>
      <c r="CV116" s="186">
        <v>0.67841917276382446</v>
      </c>
      <c r="CW116" s="188">
        <f t="shared" si="21"/>
        <v>0.55913639068603516</v>
      </c>
      <c r="CX116" s="188">
        <v>0.32681295275688171</v>
      </c>
      <c r="CY116" s="189">
        <v>0.26881676912307739</v>
      </c>
      <c r="CZ116" s="186">
        <v>0.36432066559791565</v>
      </c>
      <c r="DA116" s="188">
        <f t="shared" si="22"/>
        <v>0.23506593704223633</v>
      </c>
      <c r="DB116" s="188">
        <v>0.10867170989513397</v>
      </c>
      <c r="DC116" s="189">
        <v>5.9352945536375046E-2</v>
      </c>
    </row>
    <row r="117" spans="1:107" ht="15">
      <c r="A117" s="143">
        <f t="shared" si="23"/>
        <v>1911</v>
      </c>
      <c r="B117" s="156">
        <v>1571.2411579016755</v>
      </c>
      <c r="C117" s="140">
        <v>10988.629473071594</v>
      </c>
      <c r="D117" s="157">
        <v>26837.567070700094</v>
      </c>
      <c r="E117" s="147">
        <v>1.6292411834001541E-2</v>
      </c>
      <c r="F117" s="67">
        <v>0.1293475478887558</v>
      </c>
      <c r="G117" s="67">
        <v>0.85436004400253296</v>
      </c>
      <c r="H117" s="67">
        <v>0.55407136678695679</v>
      </c>
      <c r="I117" s="67">
        <v>0.25366559624671936</v>
      </c>
      <c r="J117" s="67">
        <v>0.30028867721557617</v>
      </c>
      <c r="K117" s="67">
        <f t="shared" si="27"/>
        <v>0.14563995972275734</v>
      </c>
      <c r="L117" s="73">
        <f t="shared" si="28"/>
        <v>0.30040577054023743</v>
      </c>
      <c r="M117" s="64">
        <f t="shared" si="24"/>
        <v>1911</v>
      </c>
      <c r="N117" s="62">
        <f>E117*$C117/0.5/$B117</f>
        <v>0.22788516704287237</v>
      </c>
      <c r="O117" s="62">
        <f>F117*$C117/0.4/$B117</f>
        <v>2.2615119739131511</v>
      </c>
      <c r="P117" s="62">
        <f>G117*$C117/0.1/$B117</f>
        <v>59.750509416890353</v>
      </c>
      <c r="Q117" s="62">
        <f>H117*$C117/0.01/$B117</f>
        <v>387.49525625914242</v>
      </c>
      <c r="R117" s="62">
        <f>I117*$C117/0.001/$B117</f>
        <v>1774.0352798188417</v>
      </c>
      <c r="S117" s="62">
        <f>J117*$C117/0.09/$B117</f>
        <v>23.334426434417903</v>
      </c>
      <c r="T117" s="62">
        <f>K117*$C117/0.9/$B117</f>
        <v>1.1317193034296631</v>
      </c>
      <c r="U117" s="87">
        <f>C117/B117</f>
        <v>6.9935982887225494</v>
      </c>
      <c r="V117" s="102"/>
      <c r="W117" s="63"/>
      <c r="X117" s="63"/>
      <c r="Y117" s="63"/>
      <c r="Z117" s="103"/>
      <c r="AA117" s="195">
        <v>0.92699623107910201</v>
      </c>
      <c r="AB117" s="195">
        <v>0.67652023315429699</v>
      </c>
      <c r="AC117" s="90"/>
      <c r="AD117" s="91"/>
      <c r="AE117" s="91"/>
      <c r="AF117" s="91"/>
      <c r="AG117" s="91"/>
      <c r="AH117" s="91"/>
      <c r="AI117" s="91"/>
      <c r="AJ117" s="91"/>
      <c r="AK117" s="92"/>
      <c r="AL117" s="90"/>
      <c r="AM117" s="91"/>
      <c r="AN117" s="91"/>
      <c r="AO117" s="91"/>
      <c r="AP117" s="91"/>
      <c r="AQ117" s="91"/>
      <c r="AR117" s="91"/>
      <c r="AS117" s="92"/>
      <c r="BN117" s="90"/>
      <c r="BO117" s="91"/>
      <c r="BP117" s="91"/>
      <c r="BQ117" s="91"/>
      <c r="BR117" s="91"/>
      <c r="BS117" s="92"/>
      <c r="BT117" s="64">
        <f t="shared" si="25"/>
        <v>1911</v>
      </c>
      <c r="BU117" s="67"/>
      <c r="BV117" s="67"/>
      <c r="BW117" s="67"/>
      <c r="BX117" s="67"/>
      <c r="BY117" s="67"/>
      <c r="BZ117" s="67"/>
      <c r="CA117" s="67"/>
      <c r="CB117" s="73"/>
      <c r="CC117" s="91"/>
      <c r="CD117" s="91"/>
      <c r="CE117" s="91"/>
      <c r="CF117" s="90"/>
      <c r="CG117" s="91"/>
      <c r="CH117" s="91"/>
      <c r="CI117" s="92"/>
      <c r="CL117" s="143">
        <f t="shared" si="26"/>
        <v>1911</v>
      </c>
      <c r="CM117" s="78">
        <f t="shared" si="29"/>
        <v>0.85436004400253296</v>
      </c>
      <c r="CN117" s="63"/>
      <c r="CO117" s="103"/>
      <c r="CQ117" s="1">
        <v>1911</v>
      </c>
      <c r="CR117" s="164">
        <v>0.61782990420291417</v>
      </c>
      <c r="CU117" s="187">
        <v>2011</v>
      </c>
      <c r="CV117" s="186">
        <v>0.68290168046951294</v>
      </c>
      <c r="CW117" s="188">
        <f t="shared" si="21"/>
        <v>0.55074179172515869</v>
      </c>
      <c r="CX117" s="188">
        <v>0.33249393105506897</v>
      </c>
      <c r="CY117" s="189">
        <v>0.26801580190658569</v>
      </c>
      <c r="CZ117" s="186">
        <v>0.3756401538848877</v>
      </c>
      <c r="DA117" s="188">
        <f t="shared" si="22"/>
        <v>0.22975511848926544</v>
      </c>
      <c r="DB117" s="188">
        <v>0.1144418939948082</v>
      </c>
      <c r="DC117" s="189">
        <v>5.9488408267498016E-2</v>
      </c>
    </row>
    <row r="118" spans="1:107" ht="15">
      <c r="A118" s="143">
        <f t="shared" si="23"/>
        <v>1912</v>
      </c>
      <c r="B118" s="156">
        <v>1704.1642563973051</v>
      </c>
      <c r="C118" s="140">
        <v>10923.709653116603</v>
      </c>
      <c r="D118" s="157">
        <v>26911.382915000126</v>
      </c>
      <c r="E118" s="147">
        <v>1.5520465560257435E-2</v>
      </c>
      <c r="F118" s="67">
        <v>0.13202671706676483</v>
      </c>
      <c r="G118" s="67">
        <v>0.85245281457901001</v>
      </c>
      <c r="H118" s="67">
        <v>0.55299860239028931</v>
      </c>
      <c r="I118" s="67">
        <v>0.26410254836082458</v>
      </c>
      <c r="J118" s="67">
        <v>0.2994542121887207</v>
      </c>
      <c r="K118" s="67">
        <f t="shared" si="27"/>
        <v>0.14754718262702227</v>
      </c>
      <c r="L118" s="73">
        <f t="shared" si="28"/>
        <v>0.28889605402946472</v>
      </c>
      <c r="M118" s="64">
        <f t="shared" si="24"/>
        <v>1912</v>
      </c>
      <c r="N118" s="62">
        <f>E118*$C118/0.5/$B118</f>
        <v>0.19897267393680332</v>
      </c>
      <c r="O118" s="62">
        <f>F118*$C118/0.4/$B118</f>
        <v>2.1157313889748623</v>
      </c>
      <c r="P118" s="62">
        <f>G118*$C118/0.1/$B118</f>
        <v>54.642309299040839</v>
      </c>
      <c r="Q118" s="62">
        <f>H118*$C118/0.01/$B118</f>
        <v>354.47264830336019</v>
      </c>
      <c r="R118" s="62">
        <f>I118*$C118/0.001/$B118</f>
        <v>1692.8999338601525</v>
      </c>
      <c r="S118" s="62">
        <f>J118*$C118/0.09/$B118</f>
        <v>21.327827187449802</v>
      </c>
      <c r="T118" s="62">
        <f>K118*$C118/0.9/$B118</f>
        <v>1.0508654361759406</v>
      </c>
      <c r="U118" s="87">
        <f>C118/B118</f>
        <v>6.4100098403717913</v>
      </c>
      <c r="V118" s="102"/>
      <c r="W118" s="63"/>
      <c r="X118" s="63"/>
      <c r="Y118" s="63"/>
      <c r="Z118" s="103"/>
      <c r="AA118" s="195">
        <v>0.92845138549804695</v>
      </c>
      <c r="AB118" s="195">
        <v>0.68779045104980496</v>
      </c>
      <c r="AC118" s="90"/>
      <c r="AD118" s="91"/>
      <c r="AE118" s="91"/>
      <c r="AF118" s="91"/>
      <c r="AG118" s="91"/>
      <c r="AH118" s="91"/>
      <c r="AI118" s="91"/>
      <c r="AJ118" s="91"/>
      <c r="AK118" s="92"/>
      <c r="AL118" s="90"/>
      <c r="AM118" s="91"/>
      <c r="AN118" s="91"/>
      <c r="AO118" s="91"/>
      <c r="AP118" s="91"/>
      <c r="AQ118" s="91"/>
      <c r="AR118" s="91"/>
      <c r="AS118" s="92"/>
      <c r="BN118" s="90"/>
      <c r="BO118" s="91"/>
      <c r="BP118" s="91"/>
      <c r="BQ118" s="91"/>
      <c r="BR118" s="91"/>
      <c r="BS118" s="92"/>
      <c r="BT118" s="64">
        <f t="shared" si="25"/>
        <v>1912</v>
      </c>
      <c r="BU118" s="67"/>
      <c r="BV118" s="67"/>
      <c r="BW118" s="67"/>
      <c r="BX118" s="67"/>
      <c r="BY118" s="67"/>
      <c r="BZ118" s="67"/>
      <c r="CA118" s="67"/>
      <c r="CB118" s="73"/>
      <c r="CC118" s="91"/>
      <c r="CD118" s="91"/>
      <c r="CE118" s="91"/>
      <c r="CF118" s="90"/>
      <c r="CG118" s="91"/>
      <c r="CH118" s="91"/>
      <c r="CI118" s="92"/>
      <c r="CL118" s="143">
        <f t="shared" si="26"/>
        <v>1912</v>
      </c>
      <c r="CM118" s="78">
        <f t="shared" si="29"/>
        <v>0.85245281457901001</v>
      </c>
      <c r="CN118" s="63"/>
      <c r="CO118" s="103"/>
      <c r="CQ118" s="1">
        <v>1912</v>
      </c>
      <c r="CR118" s="164">
        <v>0.65846798522882821</v>
      </c>
      <c r="CU118" s="187">
        <v>2012</v>
      </c>
      <c r="CV118" s="186">
        <v>0.66214525699615479</v>
      </c>
      <c r="CW118" s="188">
        <f t="shared" si="21"/>
        <v>0.54512137174606323</v>
      </c>
      <c r="CX118" s="188">
        <v>0.32246142625808716</v>
      </c>
      <c r="CY118" s="189">
        <v>0.26640009880065918</v>
      </c>
      <c r="CZ118" s="186">
        <v>0.34864047169685364</v>
      </c>
      <c r="DA118" s="188">
        <f t="shared" si="22"/>
        <v>0.22357787191867828</v>
      </c>
      <c r="DB118" s="188">
        <v>0.10427715629339218</v>
      </c>
      <c r="DC118" s="189">
        <v>5.8463290333747864E-2</v>
      </c>
    </row>
    <row r="119" spans="1:107" ht="15">
      <c r="A119" s="143">
        <f t="shared" si="23"/>
        <v>1913</v>
      </c>
      <c r="B119" s="156">
        <v>1665.987233999982</v>
      </c>
      <c r="C119" s="140">
        <v>11198.797782510026</v>
      </c>
      <c r="D119" s="157">
        <v>27007.809755469098</v>
      </c>
      <c r="E119" s="147">
        <v>1.6150720417499542E-2</v>
      </c>
      <c r="F119" s="67">
        <v>0.1348191499710083</v>
      </c>
      <c r="G119" s="67">
        <v>0.84903013706207275</v>
      </c>
      <c r="H119" s="67">
        <v>0.54561007022857666</v>
      </c>
      <c r="I119" s="67">
        <v>0.2596224844455719</v>
      </c>
      <c r="J119" s="67">
        <v>0.30342006683349609</v>
      </c>
      <c r="K119" s="67">
        <f t="shared" si="27"/>
        <v>0.15096987038850784</v>
      </c>
      <c r="L119" s="73">
        <f t="shared" si="28"/>
        <v>0.28598758578300476</v>
      </c>
      <c r="M119" s="64">
        <f t="shared" si="24"/>
        <v>1913</v>
      </c>
      <c r="N119" s="62">
        <f>E119*$C119/0.5/$B119</f>
        <v>0.21713089789190454</v>
      </c>
      <c r="O119" s="62">
        <f>F119*$C119/0.4/$B119</f>
        <v>2.2656422073988574</v>
      </c>
      <c r="P119" s="62">
        <f>G119*$C119/0.1/$B119</f>
        <v>57.071966832460291</v>
      </c>
      <c r="Q119" s="62">
        <f>H119*$C119/0.01/$B119</f>
        <v>366.76012396088919</v>
      </c>
      <c r="R119" s="62">
        <f>I119*$C119/0.001/$B119</f>
        <v>1745.187264201357</v>
      </c>
      <c r="S119" s="62">
        <f>J119*$C119/0.09/$B119</f>
        <v>22.662171595968189</v>
      </c>
      <c r="T119" s="62">
        <f>K119*$C119/0.9/$B119</f>
        <v>1.1275803687838835</v>
      </c>
      <c r="U119" s="87">
        <f>C119/B119</f>
        <v>6.7220189650685809</v>
      </c>
      <c r="V119" s="104"/>
      <c r="W119" s="105"/>
      <c r="X119" s="105">
        <v>0.44021392434230211</v>
      </c>
      <c r="Y119" s="105">
        <v>0.22531783408551995</v>
      </c>
      <c r="Z119" s="106"/>
      <c r="AA119" s="195">
        <v>0.92573257446289103</v>
      </c>
      <c r="AB119" s="195">
        <v>0.66584556579589804</v>
      </c>
      <c r="AC119" s="90"/>
      <c r="AD119" s="91"/>
      <c r="AE119" s="91"/>
      <c r="AF119" s="91"/>
      <c r="AG119" s="91"/>
      <c r="AH119" s="91"/>
      <c r="AI119" s="91"/>
      <c r="AJ119" s="91"/>
      <c r="AK119" s="92"/>
      <c r="AL119" s="90"/>
      <c r="AM119" s="91"/>
      <c r="AN119" s="91"/>
      <c r="AO119" s="91"/>
      <c r="AP119" s="91"/>
      <c r="AQ119" s="91"/>
      <c r="AR119" s="91"/>
      <c r="AS119" s="92"/>
      <c r="BN119" s="90"/>
      <c r="BO119" s="91"/>
      <c r="BP119" s="91"/>
      <c r="BQ119" s="91"/>
      <c r="BR119" s="91"/>
      <c r="BS119" s="92"/>
      <c r="BT119" s="64">
        <f t="shared" si="25"/>
        <v>1913</v>
      </c>
      <c r="BU119" s="67"/>
      <c r="BV119" s="67"/>
      <c r="BW119" s="67"/>
      <c r="BX119" s="67"/>
      <c r="BY119" s="67"/>
      <c r="BZ119" s="67"/>
      <c r="CA119" s="67"/>
      <c r="CB119" s="73"/>
      <c r="CC119" s="91"/>
      <c r="CD119" s="91"/>
      <c r="CE119" s="91"/>
      <c r="CF119" s="90"/>
      <c r="CG119" s="91"/>
      <c r="CH119" s="91"/>
      <c r="CI119" s="92"/>
      <c r="CL119" s="143">
        <f t="shared" si="26"/>
        <v>1913</v>
      </c>
      <c r="CM119" s="78">
        <f t="shared" si="29"/>
        <v>0.84903013706207275</v>
      </c>
      <c r="CN119" s="63"/>
      <c r="CO119" s="103"/>
      <c r="CQ119" s="1">
        <v>1913</v>
      </c>
      <c r="CR119" s="164">
        <v>0.65646121429690707</v>
      </c>
      <c r="CU119" s="187">
        <v>2013</v>
      </c>
      <c r="CV119" s="186"/>
      <c r="CW119" s="188">
        <f t="shared" si="21"/>
        <v>0.5485159158706665</v>
      </c>
      <c r="CX119" s="188">
        <v>0.32672291994094849</v>
      </c>
      <c r="CY119" s="189"/>
      <c r="CZ119" s="190"/>
      <c r="DA119" s="188">
        <f t="shared" si="22"/>
        <v>0.22904562950134277</v>
      </c>
      <c r="DB119" s="188">
        <v>0.10792088508605957</v>
      </c>
      <c r="DC119" s="189"/>
    </row>
    <row r="120" spans="1:107" ht="15.75" thickBot="1">
      <c r="A120" s="143">
        <f t="shared" si="23"/>
        <v>1914</v>
      </c>
      <c r="B120" s="156">
        <v>1537.3647474512311</v>
      </c>
      <c r="C120" s="140">
        <v>10493.771889719972</v>
      </c>
      <c r="D120" s="157">
        <v>27132.367096753842</v>
      </c>
      <c r="E120" s="147">
        <v>1.6144769266247749E-2</v>
      </c>
      <c r="F120" s="67">
        <v>0.13478152453899384</v>
      </c>
      <c r="G120" s="67">
        <v>0.84907370805740356</v>
      </c>
      <c r="H120" s="67">
        <v>0.54563915729522705</v>
      </c>
      <c r="I120" s="67">
        <v>0.25963607430458069</v>
      </c>
      <c r="J120" s="67">
        <v>0.30343455076217651</v>
      </c>
      <c r="K120" s="67"/>
      <c r="L120" s="73"/>
      <c r="M120" s="64">
        <f t="shared" si="24"/>
        <v>1914</v>
      </c>
      <c r="N120" s="62"/>
      <c r="O120" s="62"/>
      <c r="P120" s="62"/>
      <c r="Q120" s="62"/>
      <c r="R120" s="62"/>
      <c r="S120" s="62"/>
      <c r="T120" s="62"/>
      <c r="U120" s="87"/>
      <c r="V120" s="104"/>
      <c r="W120" s="105"/>
      <c r="X120" s="105">
        <v>0.44061709414053224</v>
      </c>
      <c r="Y120" s="105">
        <v>0.22187748782152664</v>
      </c>
      <c r="Z120" s="106"/>
      <c r="AA120" s="195">
        <v>0.92965545654296899</v>
      </c>
      <c r="AB120" s="195">
        <v>0.67214042663574203</v>
      </c>
      <c r="AC120" s="90"/>
      <c r="AD120" s="91"/>
      <c r="AE120" s="91"/>
      <c r="AF120" s="91"/>
      <c r="AG120" s="91"/>
      <c r="AH120" s="91"/>
      <c r="AI120" s="91"/>
      <c r="AJ120" s="91"/>
      <c r="AK120" s="92"/>
      <c r="AL120" s="90"/>
      <c r="AM120" s="91"/>
      <c r="AN120" s="91"/>
      <c r="AO120" s="91"/>
      <c r="AP120" s="91"/>
      <c r="AQ120" s="91"/>
      <c r="AR120" s="91"/>
      <c r="AS120" s="92"/>
      <c r="BN120" s="90"/>
      <c r="BO120" s="91"/>
      <c r="BP120" s="91"/>
      <c r="BQ120" s="91"/>
      <c r="BR120" s="91"/>
      <c r="BS120" s="92"/>
      <c r="BT120" s="64">
        <f t="shared" si="25"/>
        <v>1914</v>
      </c>
      <c r="BU120" s="67"/>
      <c r="BV120" s="67"/>
      <c r="BW120" s="67"/>
      <c r="BX120" s="67"/>
      <c r="BY120" s="67"/>
      <c r="BZ120" s="67"/>
      <c r="CA120" s="67"/>
      <c r="CB120" s="73"/>
      <c r="CC120" s="91"/>
      <c r="CD120" s="91"/>
      <c r="CE120" s="91"/>
      <c r="CF120" s="90"/>
      <c r="CG120" s="91"/>
      <c r="CH120" s="91"/>
      <c r="CI120" s="92"/>
      <c r="CL120" s="143">
        <f t="shared" si="26"/>
        <v>1914</v>
      </c>
      <c r="CM120" s="78">
        <f t="shared" si="29"/>
        <v>0.84907370805740356</v>
      </c>
      <c r="CN120" s="63"/>
      <c r="CO120" s="103"/>
      <c r="CQ120" s="1">
        <v>1914</v>
      </c>
      <c r="CR120" s="164"/>
      <c r="CU120" s="187">
        <v>2014</v>
      </c>
      <c r="CV120" s="191"/>
      <c r="CW120" s="188">
        <f t="shared" si="21"/>
        <v>0.5527646541595459</v>
      </c>
      <c r="CX120" s="192"/>
      <c r="CY120" s="193"/>
      <c r="CZ120" s="191"/>
      <c r="DA120" s="188">
        <f t="shared" si="22"/>
        <v>0.2337886244058609</v>
      </c>
      <c r="DB120" s="188"/>
      <c r="DC120" s="189"/>
    </row>
    <row r="121" spans="1:107" ht="15">
      <c r="A121" s="143">
        <f t="shared" si="23"/>
        <v>1915</v>
      </c>
      <c r="B121" s="156">
        <v>1723.6287133582323</v>
      </c>
      <c r="C121" s="140">
        <v>11951.511872889154</v>
      </c>
      <c r="D121" s="157">
        <v>27022.476382352554</v>
      </c>
      <c r="E121" s="147">
        <v>1.7246458679437637E-2</v>
      </c>
      <c r="F121" s="67">
        <v>0.13932481408119202</v>
      </c>
      <c r="G121" s="67">
        <v>0.84342873096466064</v>
      </c>
      <c r="H121" s="67">
        <v>0.54002082347869873</v>
      </c>
      <c r="I121" s="67">
        <v>0.25696295499801636</v>
      </c>
      <c r="J121" s="67">
        <v>0.30340790748596191</v>
      </c>
      <c r="K121" s="67"/>
      <c r="L121" s="73"/>
      <c r="M121" s="64">
        <f t="shared" si="24"/>
        <v>1915</v>
      </c>
      <c r="N121" s="62"/>
      <c r="O121" s="62"/>
      <c r="P121" s="62"/>
      <c r="Q121" s="62"/>
      <c r="R121" s="62"/>
      <c r="S121" s="62"/>
      <c r="T121" s="62"/>
      <c r="U121" s="87"/>
      <c r="V121" s="104"/>
      <c r="W121" s="105"/>
      <c r="X121" s="105">
        <v>0.43775552186884054</v>
      </c>
      <c r="Y121" s="105">
        <v>0.23313621676027849</v>
      </c>
      <c r="Z121" s="106"/>
      <c r="AA121" s="196"/>
      <c r="AB121" s="195"/>
      <c r="AC121" s="90"/>
      <c r="AD121" s="91"/>
      <c r="AE121" s="91"/>
      <c r="AF121" s="91"/>
      <c r="AG121" s="91"/>
      <c r="AH121" s="91"/>
      <c r="AI121" s="91"/>
      <c r="AJ121" s="91"/>
      <c r="AK121" s="92"/>
      <c r="AL121" s="90"/>
      <c r="AM121" s="91"/>
      <c r="AN121" s="91"/>
      <c r="AO121" s="91"/>
      <c r="AP121" s="91"/>
      <c r="AQ121" s="91"/>
      <c r="AR121" s="91"/>
      <c r="AS121" s="92"/>
      <c r="BN121" s="90"/>
      <c r="BO121" s="91"/>
      <c r="BP121" s="91"/>
      <c r="BQ121" s="91"/>
      <c r="BR121" s="91"/>
      <c r="BS121" s="92"/>
      <c r="BT121" s="64">
        <f t="shared" si="25"/>
        <v>1915</v>
      </c>
      <c r="BU121" s="67"/>
      <c r="BV121" s="67"/>
      <c r="BW121" s="67"/>
      <c r="BX121" s="67"/>
      <c r="BY121" s="67"/>
      <c r="BZ121" s="67"/>
      <c r="CA121" s="67"/>
      <c r="CB121" s="73"/>
      <c r="CC121" s="91"/>
      <c r="CD121" s="91"/>
      <c r="CE121" s="91"/>
      <c r="CF121" s="90"/>
      <c r="CG121" s="91"/>
      <c r="CH121" s="91"/>
      <c r="CI121" s="92"/>
      <c r="CL121" s="143">
        <f t="shared" si="26"/>
        <v>1915</v>
      </c>
      <c r="CM121" s="78">
        <f t="shared" si="29"/>
        <v>0.84342873096466064</v>
      </c>
      <c r="CN121" s="63"/>
      <c r="CO121" s="103"/>
      <c r="CQ121" s="1">
        <v>1915</v>
      </c>
      <c r="CR121" s="164"/>
    </row>
    <row r="122" spans="1:107" ht="15">
      <c r="A122" s="143">
        <f t="shared" si="23"/>
        <v>1916</v>
      </c>
      <c r="B122" s="156">
        <v>2186.3441050103961</v>
      </c>
      <c r="C122" s="140">
        <v>12642.712966625242</v>
      </c>
      <c r="D122" s="157">
        <v>26805.851252861972</v>
      </c>
      <c r="E122" s="147">
        <v>1.6691157594323158E-2</v>
      </c>
      <c r="F122" s="67">
        <v>0.14027218520641327</v>
      </c>
      <c r="G122" s="67">
        <v>0.84303665161132813</v>
      </c>
      <c r="H122" s="67">
        <v>0.53761017322540283</v>
      </c>
      <c r="I122" s="67">
        <v>0.25581571459770203</v>
      </c>
      <c r="J122" s="67">
        <v>0.30542647838592529</v>
      </c>
      <c r="K122" s="67"/>
      <c r="L122" s="73"/>
      <c r="M122" s="64">
        <f t="shared" si="24"/>
        <v>1916</v>
      </c>
      <c r="N122" s="62"/>
      <c r="O122" s="62"/>
      <c r="P122" s="62"/>
      <c r="Q122" s="62"/>
      <c r="R122" s="62"/>
      <c r="S122" s="62"/>
      <c r="T122" s="62"/>
      <c r="U122" s="87"/>
      <c r="V122" s="104"/>
      <c r="W122" s="105"/>
      <c r="X122" s="105">
        <v>0.42683875138557886</v>
      </c>
      <c r="Y122" s="105">
        <v>0.24765429609930037</v>
      </c>
      <c r="Z122" s="106"/>
      <c r="AA122" s="196"/>
      <c r="AB122" s="195"/>
      <c r="AC122" s="90"/>
      <c r="AD122" s="91"/>
      <c r="AE122" s="91"/>
      <c r="AF122" s="91"/>
      <c r="AG122" s="91"/>
      <c r="AH122" s="91"/>
      <c r="AI122" s="91"/>
      <c r="AJ122" s="91"/>
      <c r="AK122" s="92"/>
      <c r="AL122" s="90"/>
      <c r="AM122" s="91"/>
      <c r="AN122" s="91"/>
      <c r="AO122" s="91"/>
      <c r="AP122" s="91"/>
      <c r="AQ122" s="91"/>
      <c r="AR122" s="91"/>
      <c r="AS122" s="92"/>
      <c r="BN122" s="90"/>
      <c r="BO122" s="91"/>
      <c r="BP122" s="91"/>
      <c r="BQ122" s="91"/>
      <c r="BR122" s="91"/>
      <c r="BS122" s="92"/>
      <c r="BT122" s="64">
        <f t="shared" si="25"/>
        <v>1916</v>
      </c>
      <c r="BU122" s="67"/>
      <c r="BV122" s="67"/>
      <c r="BW122" s="67"/>
      <c r="BX122" s="67"/>
      <c r="BY122" s="67"/>
      <c r="BZ122" s="67"/>
      <c r="CA122" s="67"/>
      <c r="CB122" s="73"/>
      <c r="CC122" s="91"/>
      <c r="CD122" s="91"/>
      <c r="CE122" s="91"/>
      <c r="CF122" s="90"/>
      <c r="CG122" s="91"/>
      <c r="CH122" s="91"/>
      <c r="CI122" s="92"/>
      <c r="CL122" s="143">
        <f t="shared" si="26"/>
        <v>1916</v>
      </c>
      <c r="CM122" s="78">
        <f t="shared" si="29"/>
        <v>0.84303665161132813</v>
      </c>
      <c r="CN122" s="63"/>
      <c r="CO122" s="103"/>
      <c r="CQ122" s="1">
        <v>1916</v>
      </c>
      <c r="CR122" s="164"/>
    </row>
    <row r="123" spans="1:107" ht="15">
      <c r="A123" s="143">
        <f t="shared" si="23"/>
        <v>1917</v>
      </c>
      <c r="B123" s="156">
        <v>2592.8976406917141</v>
      </c>
      <c r="C123" s="140">
        <v>14059.890718337549</v>
      </c>
      <c r="D123" s="157">
        <v>26725.737413514391</v>
      </c>
      <c r="E123" s="147">
        <v>1.6224205493927002E-2</v>
      </c>
      <c r="F123" s="67">
        <v>0.14152389764785767</v>
      </c>
      <c r="G123" s="67">
        <v>0.84225189685821533</v>
      </c>
      <c r="H123" s="67">
        <v>0.5348658561706543</v>
      </c>
      <c r="I123" s="67">
        <v>0.25450986623764038</v>
      </c>
      <c r="J123" s="67">
        <v>0.30738604068756104</v>
      </c>
      <c r="K123" s="67"/>
      <c r="L123" s="73"/>
      <c r="M123" s="64">
        <f t="shared" si="24"/>
        <v>1917</v>
      </c>
      <c r="N123" s="62"/>
      <c r="O123" s="62"/>
      <c r="P123" s="62"/>
      <c r="Q123" s="62"/>
      <c r="R123" s="62"/>
      <c r="S123" s="62"/>
      <c r="T123" s="62"/>
      <c r="U123" s="87"/>
      <c r="V123" s="104">
        <v>0.20487635893130551</v>
      </c>
      <c r="W123" s="105">
        <v>0.79512364106869449</v>
      </c>
      <c r="X123" s="105">
        <v>0.41081742397509835</v>
      </c>
      <c r="Y123" s="105">
        <v>0.22001700755575318</v>
      </c>
      <c r="Z123" s="106">
        <f>W123-X123</f>
        <v>0.38430621709359614</v>
      </c>
      <c r="AA123" s="196"/>
      <c r="AB123" s="195"/>
      <c r="AC123" s="90"/>
      <c r="AD123" s="91"/>
      <c r="AE123" s="91"/>
      <c r="AF123" s="91"/>
      <c r="AG123" s="91"/>
      <c r="AH123" s="91"/>
      <c r="AI123" s="91"/>
      <c r="AJ123" s="91"/>
      <c r="AK123" s="92"/>
      <c r="AL123" s="90"/>
      <c r="AM123" s="91"/>
      <c r="AN123" s="91"/>
      <c r="AO123" s="91"/>
      <c r="AP123" s="91"/>
      <c r="AQ123" s="91"/>
      <c r="AR123" s="91"/>
      <c r="AS123" s="92"/>
      <c r="BN123" s="90"/>
      <c r="BO123" s="91"/>
      <c r="BP123" s="91"/>
      <c r="BQ123" s="91"/>
      <c r="BR123" s="91"/>
      <c r="BS123" s="92"/>
      <c r="BT123" s="64">
        <f t="shared" si="25"/>
        <v>1917</v>
      </c>
      <c r="BU123" s="67"/>
      <c r="BV123" s="67"/>
      <c r="BW123" s="67"/>
      <c r="BX123" s="67"/>
      <c r="BY123" s="67"/>
      <c r="BZ123" s="67"/>
      <c r="CA123" s="67"/>
      <c r="CB123" s="73"/>
      <c r="CC123" s="91"/>
      <c r="CD123" s="91"/>
      <c r="CE123" s="91"/>
      <c r="CF123" s="90"/>
      <c r="CG123" s="91"/>
      <c r="CH123" s="91"/>
      <c r="CI123" s="92"/>
      <c r="CL123" s="143">
        <f t="shared" si="26"/>
        <v>1917</v>
      </c>
      <c r="CM123" s="78">
        <f t="shared" si="29"/>
        <v>0.84225189685821533</v>
      </c>
      <c r="CN123" s="63"/>
      <c r="CO123" s="103"/>
      <c r="CQ123" s="1">
        <v>1917</v>
      </c>
      <c r="CR123" s="164"/>
    </row>
    <row r="124" spans="1:107" ht="15">
      <c r="A124" s="145">
        <f t="shared" si="23"/>
        <v>1918</v>
      </c>
      <c r="B124" s="156">
        <v>2948.044090531193</v>
      </c>
      <c r="C124" s="140">
        <v>16668.437591137583</v>
      </c>
      <c r="D124" s="157">
        <v>26742.092347187503</v>
      </c>
      <c r="E124" s="147">
        <v>1.6045195981860161E-2</v>
      </c>
      <c r="F124" s="67">
        <v>0.14554150402545929</v>
      </c>
      <c r="G124" s="67">
        <v>0.8384132981300354</v>
      </c>
      <c r="H124" s="67">
        <v>0.52808487415313721</v>
      </c>
      <c r="I124" s="67">
        <v>0.251283198595047</v>
      </c>
      <c r="J124" s="67">
        <v>0.31032842397689819</v>
      </c>
      <c r="K124" s="67"/>
      <c r="L124" s="73"/>
      <c r="M124" s="66">
        <f t="shared" si="24"/>
        <v>1918</v>
      </c>
      <c r="N124" s="62"/>
      <c r="O124" s="62"/>
      <c r="P124" s="62"/>
      <c r="Q124" s="62"/>
      <c r="R124" s="62"/>
      <c r="S124" s="62"/>
      <c r="T124" s="62"/>
      <c r="U124" s="87"/>
      <c r="V124" s="104">
        <v>0.22235606916179196</v>
      </c>
      <c r="W124" s="105">
        <v>0.77764393083820804</v>
      </c>
      <c r="X124" s="105">
        <v>0.37389711325046826</v>
      </c>
      <c r="Y124" s="105">
        <v>0.17636089892246498</v>
      </c>
      <c r="Z124" s="106">
        <f t="shared" ref="Z124:Z187" si="30">W124-X124</f>
        <v>0.40374681758773978</v>
      </c>
      <c r="AA124" s="196"/>
      <c r="AB124" s="195"/>
      <c r="AC124" s="90"/>
      <c r="AD124" s="91"/>
      <c r="AE124" s="91"/>
      <c r="AF124" s="91"/>
      <c r="AG124" s="91"/>
      <c r="AH124" s="91"/>
      <c r="AI124" s="91"/>
      <c r="AJ124" s="91"/>
      <c r="AK124" s="92"/>
      <c r="AL124" s="90"/>
      <c r="AM124" s="91"/>
      <c r="AN124" s="91"/>
      <c r="AO124" s="91"/>
      <c r="AP124" s="91"/>
      <c r="AQ124" s="91"/>
      <c r="AR124" s="91"/>
      <c r="AS124" s="92"/>
      <c r="BN124" s="90"/>
      <c r="BO124" s="91"/>
      <c r="BP124" s="91"/>
      <c r="BQ124" s="91"/>
      <c r="BR124" s="91"/>
      <c r="BS124" s="92"/>
      <c r="BT124" s="66">
        <f t="shared" si="25"/>
        <v>1918</v>
      </c>
      <c r="BU124" s="67"/>
      <c r="BV124" s="67"/>
      <c r="BW124" s="67"/>
      <c r="BX124" s="67"/>
      <c r="BY124" s="67"/>
      <c r="BZ124" s="67"/>
      <c r="CA124" s="67"/>
      <c r="CB124" s="73"/>
      <c r="CC124" s="91"/>
      <c r="CD124" s="91"/>
      <c r="CE124" s="91"/>
      <c r="CF124" s="90"/>
      <c r="CG124" s="91"/>
      <c r="CH124" s="91"/>
      <c r="CI124" s="92"/>
      <c r="CL124" s="145">
        <f t="shared" si="26"/>
        <v>1918</v>
      </c>
      <c r="CM124" s="78">
        <f t="shared" si="29"/>
        <v>0.8384132981300354</v>
      </c>
      <c r="CN124" s="63"/>
      <c r="CO124" s="103"/>
      <c r="CQ124" s="1">
        <v>1918</v>
      </c>
      <c r="CR124" s="164"/>
    </row>
    <row r="125" spans="1:107" ht="15">
      <c r="A125" s="143">
        <f t="shared" si="23"/>
        <v>1919</v>
      </c>
      <c r="B125" s="156">
        <v>3919.3934861911657</v>
      </c>
      <c r="C125" s="140">
        <v>19452.525068583345</v>
      </c>
      <c r="D125" s="157">
        <v>26574.687825823905</v>
      </c>
      <c r="E125" s="147">
        <v>1.6092853620648384E-2</v>
      </c>
      <c r="F125" s="67">
        <v>0.15056590735912323</v>
      </c>
      <c r="G125" s="67">
        <v>0.83334124088287354</v>
      </c>
      <c r="H125" s="67">
        <v>0.52001339197158813</v>
      </c>
      <c r="I125" s="67">
        <v>0.24744248390197754</v>
      </c>
      <c r="J125" s="67">
        <v>0.3133278489112854</v>
      </c>
      <c r="K125" s="67"/>
      <c r="L125" s="73"/>
      <c r="M125" s="64">
        <f t="shared" si="24"/>
        <v>1919</v>
      </c>
      <c r="N125" s="62"/>
      <c r="O125" s="62"/>
      <c r="P125" s="62"/>
      <c r="Q125" s="62"/>
      <c r="R125" s="62"/>
      <c r="S125" s="62"/>
      <c r="T125" s="62"/>
      <c r="U125" s="87"/>
      <c r="V125" s="104">
        <v>0.20634129843218973</v>
      </c>
      <c r="W125" s="105">
        <v>0.79365870156781027</v>
      </c>
      <c r="X125" s="105">
        <v>0.39973235352534392</v>
      </c>
      <c r="Y125" s="105">
        <v>0.18481438504437503</v>
      </c>
      <c r="Z125" s="106">
        <f t="shared" si="30"/>
        <v>0.39392634804246635</v>
      </c>
      <c r="AA125" s="195">
        <v>0.88534126281738301</v>
      </c>
      <c r="AB125" s="195">
        <v>0.62550647735595699</v>
      </c>
      <c r="AC125" s="90"/>
      <c r="AD125" s="91"/>
      <c r="AE125" s="91"/>
      <c r="AF125" s="91"/>
      <c r="AG125" s="91"/>
      <c r="AH125" s="91"/>
      <c r="AI125" s="91"/>
      <c r="AJ125" s="91"/>
      <c r="AK125" s="92"/>
      <c r="AL125" s="90"/>
      <c r="AM125" s="91"/>
      <c r="AN125" s="91"/>
      <c r="AO125" s="91"/>
      <c r="AP125" s="91"/>
      <c r="AQ125" s="91"/>
      <c r="AR125" s="91"/>
      <c r="AS125" s="92"/>
      <c r="BN125" s="90"/>
      <c r="BO125" s="91"/>
      <c r="BP125" s="91"/>
      <c r="BQ125" s="91"/>
      <c r="BR125" s="91"/>
      <c r="BS125" s="92"/>
      <c r="BT125" s="64">
        <f t="shared" si="25"/>
        <v>1919</v>
      </c>
      <c r="BU125" s="67"/>
      <c r="BV125" s="67"/>
      <c r="BW125" s="67"/>
      <c r="BX125" s="67"/>
      <c r="BY125" s="67"/>
      <c r="BZ125" s="67"/>
      <c r="CA125" s="67"/>
      <c r="CB125" s="73"/>
      <c r="CC125" s="91"/>
      <c r="CD125" s="91"/>
      <c r="CE125" s="91"/>
      <c r="CF125" s="90"/>
      <c r="CG125" s="91"/>
      <c r="CH125" s="91"/>
      <c r="CI125" s="92"/>
      <c r="CL125" s="143">
        <f t="shared" si="26"/>
        <v>1919</v>
      </c>
      <c r="CM125" s="78">
        <f t="shared" si="29"/>
        <v>0.83334124088287354</v>
      </c>
      <c r="CN125" s="63"/>
      <c r="CO125" s="103"/>
      <c r="CQ125" s="1">
        <v>1919</v>
      </c>
      <c r="CR125" s="164"/>
    </row>
    <row r="126" spans="1:107" ht="15">
      <c r="A126" s="143">
        <f t="shared" si="23"/>
        <v>1920</v>
      </c>
      <c r="B126" s="156">
        <v>5559.4784420613623</v>
      </c>
      <c r="C126" s="140">
        <v>25357.524524014374</v>
      </c>
      <c r="D126" s="157">
        <v>27194.009351144323</v>
      </c>
      <c r="E126" s="147">
        <v>1.6542648896574974E-2</v>
      </c>
      <c r="F126" s="67">
        <v>0.16052523255348206</v>
      </c>
      <c r="G126" s="67">
        <v>0.82293212413787842</v>
      </c>
      <c r="H126" s="67">
        <v>0.50458508729934692</v>
      </c>
      <c r="I126" s="67">
        <v>0.24010114371776581</v>
      </c>
      <c r="J126" s="67">
        <v>0.31834703683853149</v>
      </c>
      <c r="K126" s="67"/>
      <c r="L126" s="73"/>
      <c r="M126" s="64">
        <f t="shared" si="24"/>
        <v>1920</v>
      </c>
      <c r="N126" s="62"/>
      <c r="O126" s="62"/>
      <c r="P126" s="62"/>
      <c r="Q126" s="62"/>
      <c r="R126" s="62"/>
      <c r="S126" s="62"/>
      <c r="T126" s="62"/>
      <c r="U126" s="87"/>
      <c r="V126" s="104">
        <v>0.227405954698081</v>
      </c>
      <c r="W126" s="105">
        <v>0.772594045301919</v>
      </c>
      <c r="X126" s="105">
        <v>0.35599422427023353</v>
      </c>
      <c r="Y126" s="105">
        <v>0.1495462391204814</v>
      </c>
      <c r="Z126" s="106">
        <f t="shared" si="30"/>
        <v>0.41659982103168547</v>
      </c>
      <c r="AA126" s="195">
        <v>0.87973846435546899</v>
      </c>
      <c r="AB126" s="195">
        <v>0.57314971923828095</v>
      </c>
      <c r="AC126" s="90"/>
      <c r="AD126" s="91"/>
      <c r="AE126" s="91"/>
      <c r="AF126" s="91"/>
      <c r="AG126" s="91"/>
      <c r="AH126" s="91"/>
      <c r="AI126" s="91"/>
      <c r="AJ126" s="91"/>
      <c r="AK126" s="92"/>
      <c r="AL126" s="90"/>
      <c r="AM126" s="91"/>
      <c r="AN126" s="91"/>
      <c r="AO126" s="91"/>
      <c r="AP126" s="91"/>
      <c r="AQ126" s="91"/>
      <c r="AR126" s="91"/>
      <c r="AS126" s="92"/>
      <c r="BN126" s="90"/>
      <c r="BO126" s="91"/>
      <c r="BP126" s="91"/>
      <c r="BQ126" s="91"/>
      <c r="BR126" s="91"/>
      <c r="BS126" s="92"/>
      <c r="BT126" s="64">
        <f t="shared" si="25"/>
        <v>1920</v>
      </c>
      <c r="BU126" s="67"/>
      <c r="BV126" s="67"/>
      <c r="BW126" s="67"/>
      <c r="BX126" s="67"/>
      <c r="BY126" s="67"/>
      <c r="BZ126" s="67"/>
      <c r="CA126" s="67"/>
      <c r="CB126" s="73"/>
      <c r="CC126" s="91"/>
      <c r="CD126" s="91"/>
      <c r="CE126" s="91"/>
      <c r="CF126" s="90"/>
      <c r="CG126" s="91"/>
      <c r="CH126" s="91"/>
      <c r="CI126" s="92"/>
      <c r="CL126" s="143">
        <f t="shared" si="26"/>
        <v>1920</v>
      </c>
      <c r="CM126" s="78">
        <f t="shared" si="29"/>
        <v>0.82293212413787842</v>
      </c>
      <c r="CN126" s="63"/>
      <c r="CO126" s="103"/>
      <c r="CQ126" s="1">
        <v>1920</v>
      </c>
      <c r="CR126" s="164"/>
    </row>
    <row r="127" spans="1:107" ht="15">
      <c r="A127" s="143">
        <f t="shared" si="23"/>
        <v>1921</v>
      </c>
      <c r="B127" s="156">
        <v>5600.9357386991733</v>
      </c>
      <c r="C127" s="140">
        <v>23335.854123860128</v>
      </c>
      <c r="D127" s="157">
        <v>27446.29948071839</v>
      </c>
      <c r="E127" s="147">
        <v>1.6888247802853584E-2</v>
      </c>
      <c r="F127" s="67">
        <v>0.16741587221622467</v>
      </c>
      <c r="G127" s="67">
        <v>0.81569588184356689</v>
      </c>
      <c r="H127" s="67">
        <v>0.49396041035652161</v>
      </c>
      <c r="I127" s="67">
        <v>0.23504546284675598</v>
      </c>
      <c r="J127" s="67">
        <v>0.32173547148704529</v>
      </c>
      <c r="K127" s="67"/>
      <c r="L127" s="73"/>
      <c r="M127" s="64">
        <f t="shared" si="24"/>
        <v>1921</v>
      </c>
      <c r="N127" s="62"/>
      <c r="O127" s="62"/>
      <c r="P127" s="62"/>
      <c r="Q127" s="62"/>
      <c r="R127" s="62"/>
      <c r="S127" s="62"/>
      <c r="T127" s="62"/>
      <c r="U127" s="87"/>
      <c r="V127" s="104">
        <v>0.22589947894964724</v>
      </c>
      <c r="W127" s="105">
        <v>0.77410052105035276</v>
      </c>
      <c r="X127" s="105">
        <v>0.35948915045935143</v>
      </c>
      <c r="Y127" s="105">
        <v>0.15079519996030011</v>
      </c>
      <c r="Z127" s="106">
        <f t="shared" si="30"/>
        <v>0.41461137059100134</v>
      </c>
      <c r="AA127" s="195">
        <v>0.88178054809570305</v>
      </c>
      <c r="AB127" s="195">
        <v>0.60537918090820297</v>
      </c>
      <c r="AC127" s="90"/>
      <c r="AD127" s="91"/>
      <c r="AE127" s="91"/>
      <c r="AF127" s="91"/>
      <c r="AG127" s="91"/>
      <c r="AH127" s="91"/>
      <c r="AI127" s="91"/>
      <c r="AJ127" s="91"/>
      <c r="AK127" s="92"/>
      <c r="AL127" s="90"/>
      <c r="AM127" s="91"/>
      <c r="AN127" s="91"/>
      <c r="AO127" s="91"/>
      <c r="AP127" s="91"/>
      <c r="AQ127" s="91"/>
      <c r="AR127" s="91"/>
      <c r="AS127" s="92"/>
      <c r="BN127" s="90"/>
      <c r="BO127" s="91"/>
      <c r="BP127" s="91"/>
      <c r="BQ127" s="91"/>
      <c r="BR127" s="91"/>
      <c r="BS127" s="92"/>
      <c r="BT127" s="64">
        <f t="shared" si="25"/>
        <v>1921</v>
      </c>
      <c r="BU127" s="67"/>
      <c r="BV127" s="67"/>
      <c r="BW127" s="67"/>
      <c r="BX127" s="67"/>
      <c r="BY127" s="67"/>
      <c r="BZ127" s="67"/>
      <c r="CA127" s="67"/>
      <c r="CB127" s="73"/>
      <c r="CC127" s="91"/>
      <c r="CD127" s="91"/>
      <c r="CE127" s="91"/>
      <c r="CF127" s="90"/>
      <c r="CG127" s="91"/>
      <c r="CH127" s="91"/>
      <c r="CI127" s="92"/>
      <c r="CL127" s="143">
        <f t="shared" si="26"/>
        <v>1921</v>
      </c>
      <c r="CM127" s="78">
        <f t="shared" si="29"/>
        <v>0.81569588184356689</v>
      </c>
      <c r="CN127" s="63"/>
      <c r="CO127" s="103"/>
      <c r="CQ127" s="1">
        <v>1921</v>
      </c>
      <c r="CR127" s="164"/>
    </row>
    <row r="128" spans="1:107" ht="15">
      <c r="A128" s="143">
        <f t="shared" si="23"/>
        <v>1922</v>
      </c>
      <c r="B128" s="156">
        <v>5961.7908287721893</v>
      </c>
      <c r="C128" s="140">
        <v>22667.124748947499</v>
      </c>
      <c r="D128" s="157">
        <v>27632.676463884149</v>
      </c>
      <c r="E128" s="147">
        <v>1.7062582075595856E-2</v>
      </c>
      <c r="F128" s="67">
        <v>0.17336568236351013</v>
      </c>
      <c r="G128" s="67">
        <v>0.80957174301147461</v>
      </c>
      <c r="H128" s="67">
        <v>0.48459905385971069</v>
      </c>
      <c r="I128" s="67">
        <v>0.23059099912643433</v>
      </c>
      <c r="J128" s="67">
        <v>0.32497268915176392</v>
      </c>
      <c r="K128" s="67"/>
      <c r="L128" s="73"/>
      <c r="M128" s="64">
        <f t="shared" si="24"/>
        <v>1922</v>
      </c>
      <c r="N128" s="62"/>
      <c r="O128" s="62"/>
      <c r="P128" s="62"/>
      <c r="Q128" s="62"/>
      <c r="R128" s="62"/>
      <c r="S128" s="62"/>
      <c r="T128" s="62"/>
      <c r="U128" s="87"/>
      <c r="V128" s="104">
        <v>0.2139217746109775</v>
      </c>
      <c r="W128" s="105">
        <v>0.7860782253890225</v>
      </c>
      <c r="X128" s="105">
        <v>0.39093978552262987</v>
      </c>
      <c r="Y128" s="105">
        <v>0.17171946422905882</v>
      </c>
      <c r="Z128" s="106">
        <f t="shared" si="30"/>
        <v>0.39513843986639263</v>
      </c>
      <c r="AA128" s="195">
        <v>0.88824607849121096</v>
      </c>
      <c r="AB128" s="195">
        <v>0.617354927062988</v>
      </c>
      <c r="AC128" s="90"/>
      <c r="AD128" s="91"/>
      <c r="AE128" s="91"/>
      <c r="AF128" s="91"/>
      <c r="AG128" s="91"/>
      <c r="AH128" s="91"/>
      <c r="AI128" s="91"/>
      <c r="AJ128" s="91"/>
      <c r="AK128" s="92"/>
      <c r="AL128" s="90"/>
      <c r="AM128" s="91"/>
      <c r="AN128" s="91"/>
      <c r="AO128" s="91"/>
      <c r="AP128" s="91"/>
      <c r="AQ128" s="91"/>
      <c r="AR128" s="91"/>
      <c r="AS128" s="92"/>
      <c r="BN128" s="90"/>
      <c r="BO128" s="91"/>
      <c r="BP128" s="91"/>
      <c r="BQ128" s="91"/>
      <c r="BR128" s="91"/>
      <c r="BS128" s="92"/>
      <c r="BT128" s="64">
        <f t="shared" si="25"/>
        <v>1922</v>
      </c>
      <c r="BU128" s="67"/>
      <c r="BV128" s="67"/>
      <c r="BW128" s="67"/>
      <c r="BX128" s="67"/>
      <c r="BY128" s="67"/>
      <c r="BZ128" s="67"/>
      <c r="CA128" s="67"/>
      <c r="CB128" s="73"/>
      <c r="CC128" s="91"/>
      <c r="CD128" s="91"/>
      <c r="CE128" s="91"/>
      <c r="CF128" s="90"/>
      <c r="CG128" s="91"/>
      <c r="CH128" s="91"/>
      <c r="CI128" s="92"/>
      <c r="CL128" s="143">
        <f t="shared" si="26"/>
        <v>1922</v>
      </c>
      <c r="CM128" s="78">
        <f t="shared" si="29"/>
        <v>0.80957174301147461</v>
      </c>
      <c r="CN128" s="63"/>
      <c r="CO128" s="103"/>
      <c r="CQ128" s="1">
        <v>1922</v>
      </c>
      <c r="CR128" s="164"/>
    </row>
    <row r="129" spans="1:96" ht="15">
      <c r="A129" s="143">
        <f t="shared" si="23"/>
        <v>1923</v>
      </c>
      <c r="B129" s="156">
        <v>6671.4635922985599</v>
      </c>
      <c r="C129" s="140">
        <v>22412.59757491382</v>
      </c>
      <c r="D129" s="157">
        <v>27883.010611713773</v>
      </c>
      <c r="E129" s="147">
        <v>1.7180273309350014E-2</v>
      </c>
      <c r="F129" s="67">
        <v>0.17797563970088959</v>
      </c>
      <c r="G129" s="67">
        <v>0.80484408140182495</v>
      </c>
      <c r="H129" s="67">
        <v>0.4773123562335968</v>
      </c>
      <c r="I129" s="67">
        <v>0.22712370753288269</v>
      </c>
      <c r="J129" s="67">
        <v>0.32753172516822815</v>
      </c>
      <c r="K129" s="67"/>
      <c r="L129" s="73"/>
      <c r="M129" s="64">
        <f t="shared" si="24"/>
        <v>1923</v>
      </c>
      <c r="N129" s="62"/>
      <c r="O129" s="62"/>
      <c r="P129" s="62"/>
      <c r="Q129" s="62"/>
      <c r="R129" s="62"/>
      <c r="S129" s="62"/>
      <c r="T129" s="62"/>
      <c r="U129" s="87"/>
      <c r="V129" s="104">
        <v>0.20746680541163054</v>
      </c>
      <c r="W129" s="105">
        <v>0.79253319458836946</v>
      </c>
      <c r="X129" s="105">
        <v>0.3474597361099856</v>
      </c>
      <c r="Y129" s="105">
        <v>0.14911102313770533</v>
      </c>
      <c r="Z129" s="106">
        <f t="shared" si="30"/>
        <v>0.44507345847838387</v>
      </c>
      <c r="AA129" s="195">
        <v>0.88330375671386696</v>
      </c>
      <c r="AB129" s="195">
        <v>0.60244586944580103</v>
      </c>
      <c r="AC129" s="90"/>
      <c r="AD129" s="91"/>
      <c r="AE129" s="91"/>
      <c r="AF129" s="91"/>
      <c r="AG129" s="91"/>
      <c r="AH129" s="91"/>
      <c r="AI129" s="91"/>
      <c r="AJ129" s="91"/>
      <c r="AK129" s="92"/>
      <c r="AL129" s="90"/>
      <c r="AM129" s="91"/>
      <c r="AN129" s="91"/>
      <c r="AO129" s="91"/>
      <c r="AP129" s="91"/>
      <c r="AQ129" s="91"/>
      <c r="AR129" s="91"/>
      <c r="AS129" s="92"/>
      <c r="BN129" s="90"/>
      <c r="BO129" s="91"/>
      <c r="BP129" s="91"/>
      <c r="BQ129" s="91"/>
      <c r="BR129" s="91"/>
      <c r="BS129" s="92"/>
      <c r="BT129" s="64">
        <f t="shared" si="25"/>
        <v>1923</v>
      </c>
      <c r="BU129" s="67"/>
      <c r="BV129" s="67"/>
      <c r="BW129" s="67"/>
      <c r="BX129" s="67"/>
      <c r="BY129" s="67"/>
      <c r="BZ129" s="67"/>
      <c r="CA129" s="67"/>
      <c r="CB129" s="73"/>
      <c r="CC129" s="91"/>
      <c r="CD129" s="91"/>
      <c r="CE129" s="91"/>
      <c r="CF129" s="90"/>
      <c r="CG129" s="91"/>
      <c r="CH129" s="91"/>
      <c r="CI129" s="92"/>
      <c r="CL129" s="143">
        <f t="shared" si="26"/>
        <v>1923</v>
      </c>
      <c r="CM129" s="78">
        <f t="shared" si="29"/>
        <v>0.80484408140182495</v>
      </c>
      <c r="CN129" s="63"/>
      <c r="CO129" s="103"/>
      <c r="CQ129" s="1">
        <v>1923</v>
      </c>
      <c r="CR129" s="164"/>
    </row>
    <row r="130" spans="1:96" ht="15">
      <c r="A130" s="143">
        <f t="shared" si="23"/>
        <v>1924</v>
      </c>
      <c r="B130" s="156">
        <v>7580.8870363537853</v>
      </c>
      <c r="C130" s="140">
        <v>24416.616466561714</v>
      </c>
      <c r="D130" s="157">
        <v>28223.199201409978</v>
      </c>
      <c r="E130" s="147">
        <v>1.6979482024908066E-2</v>
      </c>
      <c r="F130" s="67">
        <v>0.17966040968894958</v>
      </c>
      <c r="G130" s="67">
        <v>0.80336010456085205</v>
      </c>
      <c r="H130" s="67">
        <v>0.47426941990852356</v>
      </c>
      <c r="I130" s="67">
        <v>0.22567573189735413</v>
      </c>
      <c r="J130" s="67">
        <v>0.32909068465232849</v>
      </c>
      <c r="K130" s="67"/>
      <c r="L130" s="73"/>
      <c r="M130" s="64">
        <f t="shared" si="24"/>
        <v>1924</v>
      </c>
      <c r="N130" s="62"/>
      <c r="O130" s="62"/>
      <c r="P130" s="62"/>
      <c r="Q130" s="62"/>
      <c r="R130" s="62"/>
      <c r="S130" s="62"/>
      <c r="T130" s="62"/>
      <c r="U130" s="87"/>
      <c r="V130" s="104">
        <v>0.19315979387089843</v>
      </c>
      <c r="W130" s="105">
        <v>0.80684020612910157</v>
      </c>
      <c r="X130" s="105">
        <v>0.36792609418013494</v>
      </c>
      <c r="Y130" s="105">
        <v>0.16008967632044749</v>
      </c>
      <c r="Z130" s="106">
        <f t="shared" si="30"/>
        <v>0.43891411194896662</v>
      </c>
      <c r="AA130" s="195">
        <v>0.87929267883300799</v>
      </c>
      <c r="AB130" s="195">
        <v>0.59464096069335903</v>
      </c>
      <c r="AC130" s="90"/>
      <c r="AD130" s="91"/>
      <c r="AE130" s="91"/>
      <c r="AF130" s="91"/>
      <c r="AG130" s="91"/>
      <c r="AH130" s="91"/>
      <c r="AI130" s="91"/>
      <c r="AJ130" s="91"/>
      <c r="AK130" s="92"/>
      <c r="AL130" s="90"/>
      <c r="AM130" s="91"/>
      <c r="AN130" s="91"/>
      <c r="AO130" s="91"/>
      <c r="AP130" s="91"/>
      <c r="AQ130" s="91"/>
      <c r="AR130" s="91"/>
      <c r="AS130" s="92"/>
      <c r="BN130" s="90"/>
      <c r="BO130" s="91"/>
      <c r="BP130" s="91"/>
      <c r="BQ130" s="91"/>
      <c r="BR130" s="91"/>
      <c r="BS130" s="92"/>
      <c r="BT130" s="64">
        <f t="shared" si="25"/>
        <v>1924</v>
      </c>
      <c r="BU130" s="67"/>
      <c r="BV130" s="67"/>
      <c r="BW130" s="67"/>
      <c r="BX130" s="67"/>
      <c r="BY130" s="67"/>
      <c r="BZ130" s="67"/>
      <c r="CA130" s="67"/>
      <c r="CB130" s="73"/>
      <c r="CC130" s="91"/>
      <c r="CD130" s="91"/>
      <c r="CE130" s="91"/>
      <c r="CF130" s="90"/>
      <c r="CG130" s="91"/>
      <c r="CH130" s="91"/>
      <c r="CI130" s="92"/>
      <c r="CL130" s="143">
        <f t="shared" si="26"/>
        <v>1924</v>
      </c>
      <c r="CM130" s="78">
        <f t="shared" si="29"/>
        <v>0.80336010456085205</v>
      </c>
      <c r="CN130" s="63"/>
      <c r="CO130" s="103"/>
      <c r="CQ130" s="1">
        <v>1924</v>
      </c>
      <c r="CR130" s="164"/>
    </row>
    <row r="131" spans="1:96" ht="15">
      <c r="A131" s="143">
        <f t="shared" si="23"/>
        <v>1925</v>
      </c>
      <c r="B131" s="156">
        <v>8295.8023103729683</v>
      </c>
      <c r="C131" s="140">
        <v>24333.239834766726</v>
      </c>
      <c r="D131" s="157">
        <v>28556.198218062818</v>
      </c>
      <c r="E131" s="147">
        <v>2.548573911190033E-2</v>
      </c>
      <c r="F131" s="67">
        <v>0.18768270313739777</v>
      </c>
      <c r="G131" s="67">
        <v>0.7868315577507019</v>
      </c>
      <c r="H131" s="67">
        <v>0.44698676466941833</v>
      </c>
      <c r="I131" s="67">
        <v>0.1951117068529129</v>
      </c>
      <c r="J131" s="67">
        <v>0.33984479308128357</v>
      </c>
      <c r="K131" s="67">
        <f t="shared" ref="K131:K175" si="31">E131+F131</f>
        <v>0.2131684422492981</v>
      </c>
      <c r="L131" s="73">
        <f t="shared" ref="L131:L175" si="32">H131-I131</f>
        <v>0.25187505781650543</v>
      </c>
      <c r="M131" s="64">
        <f t="shared" si="24"/>
        <v>1925</v>
      </c>
      <c r="N131" s="62">
        <f>E131*$C131/0.5/$B131</f>
        <v>0.14950949383177484</v>
      </c>
      <c r="O131" s="62">
        <f>F131*$C131/0.4/$B131</f>
        <v>1.3762768377957835</v>
      </c>
      <c r="P131" s="62">
        <f>G131*$C131/0.1/$B131</f>
        <v>23.079336136507028</v>
      </c>
      <c r="Q131" s="62">
        <f>H131*$C131/0.01/$B131</f>
        <v>131.11011739114588</v>
      </c>
      <c r="R131" s="62">
        <f>I131*$C131/0.001/$B131</f>
        <v>572.30148209850211</v>
      </c>
      <c r="S131" s="62">
        <f>J131*$C131/0.09/$B131</f>
        <v>11.075915997102712</v>
      </c>
      <c r="T131" s="62">
        <f>K131*$C131/0.9/$B131</f>
        <v>0.6947394244824453</v>
      </c>
      <c r="U131" s="87">
        <f>C131/B131</f>
        <v>2.9331990956849037</v>
      </c>
      <c r="V131" s="104">
        <v>0.17701230414171432</v>
      </c>
      <c r="W131" s="105">
        <v>0.82298769585828568</v>
      </c>
      <c r="X131" s="105">
        <v>0.43054809130740757</v>
      </c>
      <c r="Y131" s="105">
        <v>0.18640763079714109</v>
      </c>
      <c r="Z131" s="106">
        <f t="shared" si="30"/>
        <v>0.39243960455087812</v>
      </c>
      <c r="AA131" s="195">
        <v>0.88164772033691396</v>
      </c>
      <c r="AB131" s="195">
        <v>0.602700424194336</v>
      </c>
      <c r="AC131" s="90"/>
      <c r="AD131" s="91"/>
      <c r="AE131" s="91"/>
      <c r="AF131" s="91"/>
      <c r="AG131" s="91"/>
      <c r="AH131" s="91"/>
      <c r="AI131" s="91"/>
      <c r="AJ131" s="91"/>
      <c r="AK131" s="92"/>
      <c r="AL131" s="90"/>
      <c r="AM131" s="91"/>
      <c r="AN131" s="91"/>
      <c r="AO131" s="91"/>
      <c r="AP131" s="91"/>
      <c r="AQ131" s="91"/>
      <c r="AR131" s="91"/>
      <c r="AS131" s="92"/>
      <c r="BN131" s="90"/>
      <c r="BO131" s="91"/>
      <c r="BP131" s="91"/>
      <c r="BQ131" s="91"/>
      <c r="BR131" s="91"/>
      <c r="BS131" s="92"/>
      <c r="BT131" s="64">
        <f t="shared" si="25"/>
        <v>1925</v>
      </c>
      <c r="BU131" s="67"/>
      <c r="BV131" s="67"/>
      <c r="BW131" s="67"/>
      <c r="BX131" s="67"/>
      <c r="BY131" s="67"/>
      <c r="BZ131" s="67"/>
      <c r="CA131" s="67"/>
      <c r="CB131" s="73"/>
      <c r="CC131" s="91"/>
      <c r="CD131" s="91"/>
      <c r="CE131" s="91"/>
      <c r="CF131" s="90"/>
      <c r="CG131" s="91"/>
      <c r="CH131" s="91"/>
      <c r="CI131" s="92"/>
      <c r="CL131" s="143">
        <f t="shared" si="26"/>
        <v>1925</v>
      </c>
      <c r="CM131" s="78">
        <f t="shared" si="29"/>
        <v>0.7868315577507019</v>
      </c>
      <c r="CN131" s="63"/>
      <c r="CO131" s="103"/>
      <c r="CQ131" s="1">
        <v>1925</v>
      </c>
      <c r="CR131" s="164">
        <v>0.66150581057666713</v>
      </c>
    </row>
    <row r="132" spans="1:96" ht="15">
      <c r="A132" s="143">
        <f t="shared" si="23"/>
        <v>1926</v>
      </c>
      <c r="B132" s="156">
        <v>10273.816927983689</v>
      </c>
      <c r="C132" s="140">
        <v>30865.095612240431</v>
      </c>
      <c r="D132" s="157">
        <v>28737.758002647839</v>
      </c>
      <c r="E132" s="147">
        <v>2.6909070089459419E-2</v>
      </c>
      <c r="F132" s="67">
        <v>0.18600217998027802</v>
      </c>
      <c r="G132" s="67">
        <v>0.78708875179290771</v>
      </c>
      <c r="H132" s="67">
        <v>0.45357441902160645</v>
      </c>
      <c r="I132" s="67">
        <v>0.21157827973365784</v>
      </c>
      <c r="J132" s="67">
        <v>0.33351433277130127</v>
      </c>
      <c r="K132" s="67">
        <f t="shared" si="31"/>
        <v>0.21291125006973743</v>
      </c>
      <c r="L132" s="73">
        <f t="shared" si="32"/>
        <v>0.24199613928794861</v>
      </c>
      <c r="M132" s="64">
        <f t="shared" si="24"/>
        <v>1926</v>
      </c>
      <c r="N132" s="62">
        <f>E132*$C132/0.5/$B132</f>
        <v>0.16168304866040586</v>
      </c>
      <c r="O132" s="62">
        <f>F132*$C132/0.4/$B132</f>
        <v>1.3969917678645898</v>
      </c>
      <c r="P132" s="62">
        <f>G132*$C132/0.1/$B132</f>
        <v>23.646099351095661</v>
      </c>
      <c r="Q132" s="62">
        <f>H132*$C132/0.01/$B132</f>
        <v>136.26501142176585</v>
      </c>
      <c r="R132" s="62">
        <f>I132*$C132/0.001/$B132</f>
        <v>635.6336577952178</v>
      </c>
      <c r="S132" s="62">
        <f>J132*$C132/0.09/$B132</f>
        <v>11.132886898798974</v>
      </c>
      <c r="T132" s="62">
        <f>K132*$C132/0.9/$B132</f>
        <v>0.71070914608448765</v>
      </c>
      <c r="U132" s="87">
        <f>C132/B132</f>
        <v>3.0042481609897567</v>
      </c>
      <c r="V132" s="104">
        <v>0.16977610712232427</v>
      </c>
      <c r="W132" s="105">
        <v>0.83022389287767573</v>
      </c>
      <c r="X132" s="105">
        <v>0.45125598966019409</v>
      </c>
      <c r="Y132" s="105">
        <v>0.20269895559595805</v>
      </c>
      <c r="Z132" s="106">
        <f t="shared" si="30"/>
        <v>0.37896790321748164</v>
      </c>
      <c r="AA132" s="195">
        <v>0.87211715698242198</v>
      </c>
      <c r="AB132" s="195">
        <v>0.56887580871582</v>
      </c>
      <c r="AC132" s="90"/>
      <c r="AD132" s="91"/>
      <c r="AE132" s="91"/>
      <c r="AF132" s="91"/>
      <c r="AG132" s="91"/>
      <c r="AH132" s="91"/>
      <c r="AI132" s="91"/>
      <c r="AJ132" s="91"/>
      <c r="AK132" s="92"/>
      <c r="AL132" s="90"/>
      <c r="AM132" s="91"/>
      <c r="AN132" s="91"/>
      <c r="AO132" s="91"/>
      <c r="AP132" s="91"/>
      <c r="AQ132" s="91"/>
      <c r="AR132" s="91"/>
      <c r="AS132" s="92"/>
      <c r="BN132" s="90"/>
      <c r="BO132" s="91"/>
      <c r="BP132" s="91"/>
      <c r="BQ132" s="91"/>
      <c r="BR132" s="91"/>
      <c r="BS132" s="92"/>
      <c r="BT132" s="64">
        <f t="shared" si="25"/>
        <v>1926</v>
      </c>
      <c r="BU132" s="67"/>
      <c r="BV132" s="67"/>
      <c r="BW132" s="67"/>
      <c r="BX132" s="67"/>
      <c r="BY132" s="67"/>
      <c r="BZ132" s="67"/>
      <c r="CA132" s="67"/>
      <c r="CB132" s="73"/>
      <c r="CC132" s="91"/>
      <c r="CD132" s="91"/>
      <c r="CE132" s="91"/>
      <c r="CF132" s="90"/>
      <c r="CG132" s="91"/>
      <c r="CH132" s="91"/>
      <c r="CI132" s="92"/>
      <c r="CL132" s="143">
        <f t="shared" si="26"/>
        <v>1926</v>
      </c>
      <c r="CM132" s="78">
        <f t="shared" si="29"/>
        <v>0.78708875179290771</v>
      </c>
      <c r="CN132" s="63"/>
      <c r="CO132" s="103"/>
      <c r="CQ132" s="1">
        <v>1926</v>
      </c>
      <c r="CR132" s="164">
        <v>0.69517289848410191</v>
      </c>
    </row>
    <row r="133" spans="1:96" ht="15">
      <c r="A133" s="143">
        <f t="shared" si="23"/>
        <v>1927</v>
      </c>
      <c r="B133" s="156">
        <v>10492.420055963172</v>
      </c>
      <c r="C133" s="140">
        <v>35822.118750050497</v>
      </c>
      <c r="D133" s="157">
        <v>28948.82936139555</v>
      </c>
      <c r="E133" s="147">
        <v>2.4541165679693222E-2</v>
      </c>
      <c r="F133" s="67">
        <v>0.17740979790687561</v>
      </c>
      <c r="G133" s="67">
        <v>0.79804903268814087</v>
      </c>
      <c r="H133" s="67">
        <v>0.47740781307220459</v>
      </c>
      <c r="I133" s="67">
        <v>0.22897975146770477</v>
      </c>
      <c r="J133" s="67">
        <v>0.32064121961593628</v>
      </c>
      <c r="K133" s="67">
        <f t="shared" si="31"/>
        <v>0.20195096358656883</v>
      </c>
      <c r="L133" s="73">
        <f t="shared" si="32"/>
        <v>0.24842806160449982</v>
      </c>
      <c r="M133" s="64">
        <f t="shared" si="24"/>
        <v>1927</v>
      </c>
      <c r="N133" s="62">
        <f>E133*$C133/0.5/$B133</f>
        <v>0.16757174161036467</v>
      </c>
      <c r="O133" s="62">
        <f>F133*$C133/0.4/$B133</f>
        <v>1.5142347556964946</v>
      </c>
      <c r="P133" s="62">
        <f>G133*$C133/0.1/$B133</f>
        <v>27.246152045800113</v>
      </c>
      <c r="Q133" s="62">
        <f>H133*$C133/0.01/$B133</f>
        <v>162.99156229791768</v>
      </c>
      <c r="R133" s="62">
        <f>I133*$C133/0.001/$B133</f>
        <v>781.75862238487184</v>
      </c>
      <c r="S133" s="62">
        <f>J133*$C133/0.09/$B133</f>
        <v>12.163328684453719</v>
      </c>
      <c r="T133" s="62">
        <f>K133*$C133/0.9/$B133</f>
        <v>0.7660886367597558</v>
      </c>
      <c r="U133" s="87">
        <f>C133/B133</f>
        <v>3.4140949903822868</v>
      </c>
      <c r="V133" s="104">
        <v>0.16106706567050399</v>
      </c>
      <c r="W133" s="105">
        <v>0.83893293432949601</v>
      </c>
      <c r="X133" s="105">
        <v>0.49460790946661498</v>
      </c>
      <c r="Y133" s="105">
        <v>0.22641186213556661</v>
      </c>
      <c r="Z133" s="106">
        <f t="shared" si="30"/>
        <v>0.34432502486288102</v>
      </c>
      <c r="AA133" s="195">
        <v>0.87982826232910205</v>
      </c>
      <c r="AB133" s="195">
        <v>0.59110424041748</v>
      </c>
      <c r="AC133" s="90"/>
      <c r="AD133" s="91"/>
      <c r="AE133" s="91"/>
      <c r="AF133" s="91"/>
      <c r="AG133" s="91"/>
      <c r="AH133" s="91"/>
      <c r="AI133" s="91"/>
      <c r="AJ133" s="91"/>
      <c r="AK133" s="92"/>
      <c r="AL133" s="90"/>
      <c r="AM133" s="91"/>
      <c r="AN133" s="91"/>
      <c r="AO133" s="91"/>
      <c r="AP133" s="91"/>
      <c r="AQ133" s="91"/>
      <c r="AR133" s="91"/>
      <c r="AS133" s="92"/>
      <c r="BN133" s="90"/>
      <c r="BO133" s="91"/>
      <c r="BP133" s="91"/>
      <c r="BQ133" s="91"/>
      <c r="BR133" s="91"/>
      <c r="BS133" s="92"/>
      <c r="BT133" s="64">
        <f t="shared" si="25"/>
        <v>1927</v>
      </c>
      <c r="BU133" s="67"/>
      <c r="BV133" s="67"/>
      <c r="BW133" s="67"/>
      <c r="BX133" s="67"/>
      <c r="BY133" s="67"/>
      <c r="BZ133" s="67"/>
      <c r="CA133" s="67"/>
      <c r="CB133" s="73"/>
      <c r="CC133" s="91"/>
      <c r="CD133" s="91"/>
      <c r="CE133" s="91"/>
      <c r="CF133" s="90"/>
      <c r="CG133" s="91"/>
      <c r="CH133" s="91"/>
      <c r="CI133" s="92"/>
      <c r="CL133" s="143">
        <f t="shared" si="26"/>
        <v>1927</v>
      </c>
      <c r="CM133" s="78">
        <f t="shared" si="29"/>
        <v>0.79804903268814087</v>
      </c>
      <c r="CN133" s="63"/>
      <c r="CO133" s="103"/>
      <c r="CQ133" s="1">
        <v>1927</v>
      </c>
      <c r="CR133" s="164">
        <v>0.67992813091073123</v>
      </c>
    </row>
    <row r="134" spans="1:96" ht="15">
      <c r="A134" s="143">
        <f t="shared" si="23"/>
        <v>1928</v>
      </c>
      <c r="B134" s="156">
        <v>11323.156715954301</v>
      </c>
      <c r="C134" s="140">
        <v>39576.23122820758</v>
      </c>
      <c r="D134" s="157">
        <v>29101.001945635289</v>
      </c>
      <c r="E134" s="147"/>
      <c r="F134" s="67"/>
      <c r="G134" s="67"/>
      <c r="H134" s="67"/>
      <c r="I134" s="67"/>
      <c r="J134" s="67"/>
      <c r="K134" s="67"/>
      <c r="L134" s="73"/>
      <c r="M134" s="64">
        <f t="shared" si="24"/>
        <v>1928</v>
      </c>
      <c r="N134" s="62"/>
      <c r="O134" s="62"/>
      <c r="P134" s="62"/>
      <c r="Q134" s="62"/>
      <c r="R134" s="62"/>
      <c r="S134" s="62"/>
      <c r="T134" s="62"/>
      <c r="U134" s="87"/>
      <c r="V134" s="104">
        <v>0.15562208940695754</v>
      </c>
      <c r="W134" s="105">
        <v>0.84437791059304246</v>
      </c>
      <c r="X134" s="105">
        <v>0.5140980617156492</v>
      </c>
      <c r="Y134" s="105">
        <v>0.24617347576162346</v>
      </c>
      <c r="Z134" s="106">
        <f t="shared" si="30"/>
        <v>0.33027984887739326</v>
      </c>
      <c r="AA134" s="195">
        <v>0.86682701110839799</v>
      </c>
      <c r="AB134" s="195">
        <v>0.56459617614746105</v>
      </c>
      <c r="AC134" s="90"/>
      <c r="AD134" s="91"/>
      <c r="AE134" s="91"/>
      <c r="AF134" s="91"/>
      <c r="AG134" s="91"/>
      <c r="AH134" s="91"/>
      <c r="AI134" s="91"/>
      <c r="AJ134" s="91"/>
      <c r="AK134" s="92"/>
      <c r="AL134" s="90"/>
      <c r="AM134" s="91"/>
      <c r="AN134" s="91"/>
      <c r="AO134" s="91"/>
      <c r="AP134" s="91"/>
      <c r="AQ134" s="91"/>
      <c r="AR134" s="91"/>
      <c r="AS134" s="92"/>
      <c r="BN134" s="90"/>
      <c r="BO134" s="91"/>
      <c r="BP134" s="91"/>
      <c r="BQ134" s="91"/>
      <c r="BR134" s="91"/>
      <c r="BS134" s="92"/>
      <c r="BT134" s="64">
        <f t="shared" si="25"/>
        <v>1928</v>
      </c>
      <c r="BU134" s="67"/>
      <c r="BV134" s="67"/>
      <c r="BW134" s="67"/>
      <c r="BX134" s="67"/>
      <c r="BY134" s="67"/>
      <c r="BZ134" s="67"/>
      <c r="CA134" s="67"/>
      <c r="CB134" s="73"/>
      <c r="CC134" s="91"/>
      <c r="CD134" s="91"/>
      <c r="CE134" s="91"/>
      <c r="CF134" s="90"/>
      <c r="CG134" s="91"/>
      <c r="CH134" s="91"/>
      <c r="CI134" s="92"/>
      <c r="CL134" s="143">
        <f t="shared" si="26"/>
        <v>1928</v>
      </c>
      <c r="CM134" s="78"/>
      <c r="CN134" s="63"/>
      <c r="CO134" s="103"/>
      <c r="CQ134" s="1">
        <v>1928</v>
      </c>
      <c r="CR134" s="164"/>
    </row>
    <row r="135" spans="1:96" ht="15">
      <c r="A135" s="144">
        <f t="shared" si="23"/>
        <v>1929</v>
      </c>
      <c r="B135" s="156">
        <v>12088.044661214775</v>
      </c>
      <c r="C135" s="140">
        <v>44775.390549527212</v>
      </c>
      <c r="D135" s="157">
        <v>29288.870527745632</v>
      </c>
      <c r="E135" s="147">
        <v>2.2288935258984566E-2</v>
      </c>
      <c r="F135" s="67">
        <v>0.17505423724651337</v>
      </c>
      <c r="G135" s="67">
        <v>0.80265682935714722</v>
      </c>
      <c r="H135" s="67">
        <v>0.49073213338851929</v>
      </c>
      <c r="I135" s="67">
        <v>0.23308904469013214</v>
      </c>
      <c r="J135" s="67">
        <v>0.31192469596862793</v>
      </c>
      <c r="K135" s="67">
        <f t="shared" si="31"/>
        <v>0.19734317250549793</v>
      </c>
      <c r="L135" s="73">
        <f t="shared" si="32"/>
        <v>0.25764308869838715</v>
      </c>
      <c r="M135" s="65">
        <f t="shared" si="24"/>
        <v>1929</v>
      </c>
      <c r="N135" s="62">
        <f>E135*$C135/0.5/$B135</f>
        <v>0.1651211273823783</v>
      </c>
      <c r="O135" s="62">
        <f>F135*$C135/0.4/$B135</f>
        <v>1.6210483291005942</v>
      </c>
      <c r="P135" s="62">
        <f>G135*$C135/0.1/$B135</f>
        <v>29.731254325213424</v>
      </c>
      <c r="Q135" s="62">
        <f>H135*$C135/0.01/$B135</f>
        <v>181.77235064471961</v>
      </c>
      <c r="R135" s="62">
        <f>I135*$C135/0.001/$B135</f>
        <v>863.38637069264848</v>
      </c>
      <c r="S135" s="62">
        <f>J135*$C135/0.09/$B135</f>
        <v>12.837799178601626</v>
      </c>
      <c r="T135" s="62">
        <f>K135*$C135/0.9/$B135</f>
        <v>0.81219988370158547</v>
      </c>
      <c r="U135" s="87">
        <f>C135/B135</f>
        <v>3.7041053209533357</v>
      </c>
      <c r="V135" s="104">
        <v>0.15742120651479619</v>
      </c>
      <c r="W135" s="105">
        <v>0.84257879348520381</v>
      </c>
      <c r="X135" s="105">
        <v>0.50553320973102644</v>
      </c>
      <c r="Y135" s="105">
        <v>0.24790042489816416</v>
      </c>
      <c r="Z135" s="106">
        <f t="shared" si="30"/>
        <v>0.33704558375417737</v>
      </c>
      <c r="AA135" s="195">
        <v>0.87070228576660202</v>
      </c>
      <c r="AB135" s="195">
        <v>0.56322406768798805</v>
      </c>
      <c r="AC135" s="90"/>
      <c r="AD135" s="91"/>
      <c r="AE135" s="91"/>
      <c r="AF135" s="91"/>
      <c r="AG135" s="91"/>
      <c r="AH135" s="91"/>
      <c r="AI135" s="91"/>
      <c r="AJ135" s="91"/>
      <c r="AK135" s="92"/>
      <c r="AL135" s="90"/>
      <c r="AM135" s="91"/>
      <c r="AN135" s="91"/>
      <c r="AO135" s="91"/>
      <c r="AP135" s="91"/>
      <c r="AQ135" s="91"/>
      <c r="AR135" s="91"/>
      <c r="AS135" s="92"/>
      <c r="BN135" s="90"/>
      <c r="BO135" s="91"/>
      <c r="BP135" s="91"/>
      <c r="BQ135" s="91"/>
      <c r="BR135" s="91"/>
      <c r="BS135" s="92"/>
      <c r="BT135" s="65">
        <f t="shared" si="25"/>
        <v>1929</v>
      </c>
      <c r="BU135" s="67"/>
      <c r="BV135" s="67"/>
      <c r="BW135" s="67"/>
      <c r="BX135" s="67"/>
      <c r="BY135" s="67"/>
      <c r="BZ135" s="67"/>
      <c r="CA135" s="67"/>
      <c r="CB135" s="73"/>
      <c r="CC135" s="91"/>
      <c r="CD135" s="91"/>
      <c r="CE135" s="91"/>
      <c r="CF135" s="90"/>
      <c r="CG135" s="91"/>
      <c r="CH135" s="91"/>
      <c r="CI135" s="92"/>
      <c r="CL135" s="144">
        <f t="shared" si="26"/>
        <v>1929</v>
      </c>
      <c r="CM135" s="78">
        <f>G135</f>
        <v>0.80265682935714722</v>
      </c>
      <c r="CN135" s="63"/>
      <c r="CO135" s="103"/>
      <c r="CQ135" s="1">
        <v>1929</v>
      </c>
      <c r="CR135" s="164">
        <v>0.63158102932345184</v>
      </c>
    </row>
    <row r="136" spans="1:96" ht="15">
      <c r="A136" s="143">
        <f t="shared" si="23"/>
        <v>1930</v>
      </c>
      <c r="B136" s="156">
        <v>11593.902357289917</v>
      </c>
      <c r="C136" s="140">
        <v>46252.86945754195</v>
      </c>
      <c r="D136" s="157">
        <v>29454.195311582364</v>
      </c>
      <c r="E136" s="147">
        <v>2.0574579015374184E-2</v>
      </c>
      <c r="F136" s="67">
        <v>0.17716960608959198</v>
      </c>
      <c r="G136" s="67">
        <v>0.80225580930709839</v>
      </c>
      <c r="H136" s="67">
        <v>0.49606510996818542</v>
      </c>
      <c r="I136" s="67">
        <v>0.24109466373920441</v>
      </c>
      <c r="J136" s="67">
        <v>0.30619069933891296</v>
      </c>
      <c r="K136" s="67">
        <f t="shared" si="31"/>
        <v>0.19774418510496616</v>
      </c>
      <c r="L136" s="73">
        <f t="shared" si="32"/>
        <v>0.25497044622898102</v>
      </c>
      <c r="M136" s="64">
        <f t="shared" si="24"/>
        <v>1930</v>
      </c>
      <c r="N136" s="62">
        <f>E136*$C136/0.5/$B136</f>
        <v>0.16416100257108412</v>
      </c>
      <c r="O136" s="62">
        <f>F136*$C136/0.4/$B136</f>
        <v>1.7670070028564397</v>
      </c>
      <c r="P136" s="62">
        <f>G136*$C136/0.1/$B136</f>
        <v>32.005300783048504</v>
      </c>
      <c r="Q136" s="62">
        <f>H136*$C136/0.01/$B136</f>
        <v>197.90087984804236</v>
      </c>
      <c r="R136" s="62">
        <f>I136*$C136/0.001/$B136</f>
        <v>961.8262829191209</v>
      </c>
      <c r="S136" s="62">
        <f>J136*$C136/0.09/$B136</f>
        <v>13.572458664715853</v>
      </c>
      <c r="T136" s="62">
        <f>K136*$C136/0.9/$B136</f>
        <v>0.8765370026979088</v>
      </c>
      <c r="U136" s="87">
        <f>C136/B136</f>
        <v>3.9894134030255533</v>
      </c>
      <c r="V136" s="104">
        <v>0.16381214688684653</v>
      </c>
      <c r="W136" s="105">
        <v>0.83618785311315347</v>
      </c>
      <c r="X136" s="105">
        <v>0.48951340928575582</v>
      </c>
      <c r="Y136" s="105">
        <v>0.22972237321111191</v>
      </c>
      <c r="Z136" s="106">
        <f t="shared" si="30"/>
        <v>0.34667444382739765</v>
      </c>
      <c r="AA136" s="195">
        <v>0.86131057739257799</v>
      </c>
      <c r="AB136" s="195">
        <v>0.56937812805175803</v>
      </c>
      <c r="AC136" s="90"/>
      <c r="AD136" s="91"/>
      <c r="AE136" s="91"/>
      <c r="AF136" s="91"/>
      <c r="AG136" s="91"/>
      <c r="AH136" s="91"/>
      <c r="AI136" s="91"/>
      <c r="AJ136" s="91"/>
      <c r="AK136" s="92"/>
      <c r="AL136" s="90"/>
      <c r="AM136" s="91"/>
      <c r="AN136" s="91"/>
      <c r="AO136" s="91"/>
      <c r="AP136" s="91"/>
      <c r="AQ136" s="91"/>
      <c r="AR136" s="91"/>
      <c r="AS136" s="92"/>
      <c r="BN136" s="90"/>
      <c r="BO136" s="91"/>
      <c r="BP136" s="91"/>
      <c r="BQ136" s="91"/>
      <c r="BR136" s="91"/>
      <c r="BS136" s="92"/>
      <c r="BT136" s="64">
        <f t="shared" si="25"/>
        <v>1930</v>
      </c>
      <c r="BU136" s="67"/>
      <c r="BV136" s="67"/>
      <c r="BW136" s="67"/>
      <c r="BX136" s="67"/>
      <c r="BY136" s="67"/>
      <c r="BZ136" s="67"/>
      <c r="CA136" s="67"/>
      <c r="CB136" s="73"/>
      <c r="CC136" s="91"/>
      <c r="CD136" s="91"/>
      <c r="CE136" s="91"/>
      <c r="CF136" s="90"/>
      <c r="CG136" s="91"/>
      <c r="CH136" s="91"/>
      <c r="CI136" s="92"/>
      <c r="CL136" s="143">
        <f t="shared" si="26"/>
        <v>1930</v>
      </c>
      <c r="CM136" s="78">
        <f>G136</f>
        <v>0.80225580930709839</v>
      </c>
      <c r="CN136" s="63"/>
      <c r="CO136" s="103"/>
      <c r="CQ136" s="1">
        <v>1930</v>
      </c>
      <c r="CR136" s="164">
        <v>0.6558279742716594</v>
      </c>
    </row>
    <row r="137" spans="1:96" ht="15">
      <c r="A137" s="143">
        <f t="shared" si="23"/>
        <v>1931</v>
      </c>
      <c r="B137" s="156">
        <v>10682.819369760577</v>
      </c>
      <c r="C137" s="140">
        <v>43147.358727194514</v>
      </c>
      <c r="D137" s="157">
        <v>29744.875645470893</v>
      </c>
      <c r="E137" s="147">
        <v>2.1321484819054604E-2</v>
      </c>
      <c r="F137" s="67">
        <v>0.19110552966594696</v>
      </c>
      <c r="G137" s="67">
        <v>0.78757297992706299</v>
      </c>
      <c r="H137" s="67">
        <v>0.46331968903541565</v>
      </c>
      <c r="I137" s="67">
        <v>0.21540755033493042</v>
      </c>
      <c r="J137" s="67">
        <v>0.32425329089164734</v>
      </c>
      <c r="K137" s="67">
        <f t="shared" si="31"/>
        <v>0.21242701448500156</v>
      </c>
      <c r="L137" s="73">
        <f t="shared" si="32"/>
        <v>0.24791213870048523</v>
      </c>
      <c r="M137" s="64">
        <f t="shared" si="24"/>
        <v>1931</v>
      </c>
      <c r="N137" s="62">
        <f>E137*$C137/0.5/$B137</f>
        <v>0.17223276407505134</v>
      </c>
      <c r="O137" s="62">
        <f>F137*$C137/0.4/$B137</f>
        <v>1.9296635461673843</v>
      </c>
      <c r="P137" s="62">
        <f>G137*$C137/0.1/$B137</f>
        <v>31.809668134003228</v>
      </c>
      <c r="Q137" s="62">
        <f>H137*$C137/0.01/$B137</f>
        <v>187.13244262812361</v>
      </c>
      <c r="R137" s="62">
        <f>I137*$C137/0.001/$B137</f>
        <v>870.02003171151193</v>
      </c>
      <c r="S137" s="62">
        <f>J137*$C137/0.09/$B137</f>
        <v>14.551582079100967</v>
      </c>
      <c r="T137" s="62">
        <f>K137*$C137/0.9/$B137</f>
        <v>0.95331311167164379</v>
      </c>
      <c r="U137" s="87">
        <f>C137/B137</f>
        <v>4.0389486364741867</v>
      </c>
      <c r="V137" s="104">
        <v>0.16429461964774239</v>
      </c>
      <c r="W137" s="105">
        <v>0.83570538035225761</v>
      </c>
      <c r="X137" s="105">
        <v>0.47965689621202323</v>
      </c>
      <c r="Y137" s="105">
        <v>0.21620148176713322</v>
      </c>
      <c r="Z137" s="106">
        <f t="shared" si="30"/>
        <v>0.35604848414023438</v>
      </c>
      <c r="AA137" s="195">
        <v>0.85807365417480497</v>
      </c>
      <c r="AB137" s="195">
        <v>0.53110935211181598</v>
      </c>
      <c r="AC137" s="90"/>
      <c r="AD137" s="91"/>
      <c r="AE137" s="91"/>
      <c r="AF137" s="91"/>
      <c r="AG137" s="91"/>
      <c r="AH137" s="91"/>
      <c r="AI137" s="91"/>
      <c r="AJ137" s="91"/>
      <c r="AK137" s="92"/>
      <c r="AL137" s="90"/>
      <c r="AM137" s="91"/>
      <c r="AN137" s="91"/>
      <c r="AO137" s="91"/>
      <c r="AP137" s="91"/>
      <c r="AQ137" s="91"/>
      <c r="AR137" s="91"/>
      <c r="AS137" s="92"/>
      <c r="BN137" s="90"/>
      <c r="BO137" s="91"/>
      <c r="BP137" s="91"/>
      <c r="BQ137" s="91"/>
      <c r="BR137" s="91"/>
      <c r="BS137" s="92"/>
      <c r="BT137" s="64">
        <f t="shared" si="25"/>
        <v>1931</v>
      </c>
      <c r="BU137" s="67"/>
      <c r="BV137" s="67"/>
      <c r="BW137" s="67"/>
      <c r="BX137" s="67"/>
      <c r="BY137" s="67"/>
      <c r="BZ137" s="67"/>
      <c r="CA137" s="67"/>
      <c r="CB137" s="73"/>
      <c r="CC137" s="91"/>
      <c r="CD137" s="91"/>
      <c r="CE137" s="91"/>
      <c r="CF137" s="90"/>
      <c r="CG137" s="91"/>
      <c r="CH137" s="91"/>
      <c r="CI137" s="92"/>
      <c r="CL137" s="143">
        <f t="shared" si="26"/>
        <v>1931</v>
      </c>
      <c r="CM137" s="78">
        <f>G137</f>
        <v>0.78757297992706299</v>
      </c>
      <c r="CN137" s="63"/>
      <c r="CO137" s="103"/>
      <c r="CQ137" s="1">
        <v>1931</v>
      </c>
      <c r="CR137" s="164">
        <v>0.64300524991427088</v>
      </c>
    </row>
    <row r="138" spans="1:96" ht="15">
      <c r="A138" s="143">
        <f t="shared" si="23"/>
        <v>1932</v>
      </c>
      <c r="B138" s="156">
        <v>9401.6263746424102</v>
      </c>
      <c r="C138" s="140">
        <v>41660.805658247918</v>
      </c>
      <c r="D138" s="157">
        <v>29766.320704840633</v>
      </c>
      <c r="E138" s="147">
        <v>2.1889461204409599E-2</v>
      </c>
      <c r="F138" s="67">
        <v>0.19845519959926605</v>
      </c>
      <c r="G138" s="67">
        <v>0.7796553373336792</v>
      </c>
      <c r="H138" s="67">
        <v>0.44795596599578857</v>
      </c>
      <c r="I138" s="67">
        <v>0.20343273878097534</v>
      </c>
      <c r="J138" s="67">
        <v>0.33169937133789063</v>
      </c>
      <c r="K138" s="67">
        <f t="shared" si="31"/>
        <v>0.22034466080367565</v>
      </c>
      <c r="L138" s="73">
        <f t="shared" si="32"/>
        <v>0.24452322721481323</v>
      </c>
      <c r="M138" s="64">
        <f t="shared" si="24"/>
        <v>1932</v>
      </c>
      <c r="N138" s="62">
        <f>E138*$C138/0.5/$B138</f>
        <v>0.19399464579028242</v>
      </c>
      <c r="O138" s="62">
        <f>F138*$C138/0.4/$B138</f>
        <v>2.1985035282494638</v>
      </c>
      <c r="P138" s="62">
        <f>G138*$C138/0.1/$B138</f>
        <v>34.548351736972258</v>
      </c>
      <c r="Q138" s="62">
        <f>H138*$C138/0.01/$B138</f>
        <v>198.49976694604689</v>
      </c>
      <c r="R138" s="62">
        <f>I138*$C138/0.001/$B138</f>
        <v>901.45805174072132</v>
      </c>
      <c r="S138" s="62">
        <f>J138*$C138/0.09/$B138</f>
        <v>16.331527824852859</v>
      </c>
      <c r="T138" s="62">
        <f>K138*$C138/0.9/$B138</f>
        <v>1.0848874824388075</v>
      </c>
      <c r="U138" s="87">
        <f>C138/B138</f>
        <v>4.4312339161459695</v>
      </c>
      <c r="V138" s="104">
        <v>0.16014492488394882</v>
      </c>
      <c r="W138" s="105">
        <v>0.83985507511605118</v>
      </c>
      <c r="X138" s="105">
        <v>0.47034896557012518</v>
      </c>
      <c r="Y138" s="105">
        <v>0.22417174720785932</v>
      </c>
      <c r="Z138" s="106">
        <f t="shared" si="30"/>
        <v>0.369506109545926</v>
      </c>
      <c r="AA138" s="195">
        <v>0.85741775512695295</v>
      </c>
      <c r="AB138" s="195">
        <v>0.54318572998046899</v>
      </c>
      <c r="AC138" s="90"/>
      <c r="AD138" s="91"/>
      <c r="AE138" s="91"/>
      <c r="AF138" s="91"/>
      <c r="AG138" s="91"/>
      <c r="AH138" s="91"/>
      <c r="AI138" s="91"/>
      <c r="AJ138" s="91"/>
      <c r="AK138" s="92"/>
      <c r="AL138" s="90"/>
      <c r="AM138" s="91"/>
      <c r="AN138" s="91"/>
      <c r="AO138" s="91"/>
      <c r="AP138" s="91"/>
      <c r="AQ138" s="91"/>
      <c r="AR138" s="91"/>
      <c r="AS138" s="92"/>
      <c r="BN138" s="90"/>
      <c r="BO138" s="91"/>
      <c r="BP138" s="91"/>
      <c r="BQ138" s="91"/>
      <c r="BR138" s="91"/>
      <c r="BS138" s="92"/>
      <c r="BT138" s="64">
        <f t="shared" si="25"/>
        <v>1932</v>
      </c>
      <c r="BU138" s="67"/>
      <c r="BV138" s="67"/>
      <c r="BW138" s="67"/>
      <c r="BX138" s="67"/>
      <c r="BY138" s="67"/>
      <c r="BZ138" s="67"/>
      <c r="CA138" s="67"/>
      <c r="CB138" s="73"/>
      <c r="CC138" s="91"/>
      <c r="CD138" s="91"/>
      <c r="CE138" s="91"/>
      <c r="CF138" s="90"/>
      <c r="CG138" s="91"/>
      <c r="CH138" s="91"/>
      <c r="CI138" s="92"/>
      <c r="CL138" s="143">
        <f t="shared" si="26"/>
        <v>1932</v>
      </c>
      <c r="CM138" s="78">
        <f>G138</f>
        <v>0.7796553373336792</v>
      </c>
      <c r="CN138" s="63"/>
      <c r="CO138" s="103"/>
      <c r="CQ138" s="1">
        <v>1932</v>
      </c>
      <c r="CR138" s="164">
        <v>0.66091493658349465</v>
      </c>
    </row>
    <row r="139" spans="1:96" ht="15">
      <c r="A139" s="143">
        <f t="shared" si="23"/>
        <v>1933</v>
      </c>
      <c r="B139" s="156">
        <v>9147.5175927192013</v>
      </c>
      <c r="C139" s="140">
        <v>40351.943589189905</v>
      </c>
      <c r="D139" s="157">
        <v>29839.381833466457</v>
      </c>
      <c r="E139" s="147">
        <v>2.2806093096733093E-2</v>
      </c>
      <c r="F139" s="67">
        <v>0.19603867828845978</v>
      </c>
      <c r="G139" s="67">
        <v>0.78115522861480713</v>
      </c>
      <c r="H139" s="67">
        <v>0.44593453407287598</v>
      </c>
      <c r="I139" s="67">
        <v>0.20167700946331024</v>
      </c>
      <c r="J139" s="67">
        <v>0.33522069454193115</v>
      </c>
      <c r="K139" s="67">
        <f t="shared" si="31"/>
        <v>0.21884477138519287</v>
      </c>
      <c r="L139" s="73">
        <f t="shared" si="32"/>
        <v>0.24425752460956573</v>
      </c>
      <c r="M139" s="64">
        <f t="shared" si="24"/>
        <v>1933</v>
      </c>
      <c r="N139" s="62">
        <f>E139*$C139/0.5/$B139</f>
        <v>0.20120653998231372</v>
      </c>
      <c r="O139" s="62">
        <f>F139*$C139/0.4/$B139</f>
        <v>2.1619367242025112</v>
      </c>
      <c r="P139" s="62">
        <f>G139*$C139/0.1/$B139</f>
        <v>34.458672967794129</v>
      </c>
      <c r="Q139" s="62">
        <f>H139*$C139/0.01/$B139</f>
        <v>196.71265981169171</v>
      </c>
      <c r="R139" s="62">
        <f>I139*$C139/0.001/$B139</f>
        <v>889.64675133036667</v>
      </c>
      <c r="S139" s="62">
        <f>J139*$C139/0.09/$B139</f>
        <v>16.430452207361068</v>
      </c>
      <c r="T139" s="62">
        <f>K139*$C139/0.9/$B139</f>
        <v>1.0726421774135126</v>
      </c>
      <c r="U139" s="87">
        <f>C139/B139</f>
        <v>4.4112452564515747</v>
      </c>
      <c r="V139" s="104">
        <v>0.15855893589393311</v>
      </c>
      <c r="W139" s="105">
        <v>0.84144106410606689</v>
      </c>
      <c r="X139" s="105">
        <v>0.47075344757412113</v>
      </c>
      <c r="Y139" s="105">
        <v>0.22187766822150759</v>
      </c>
      <c r="Z139" s="106">
        <f t="shared" si="30"/>
        <v>0.37068761653194576</v>
      </c>
      <c r="AA139" s="195">
        <v>0.864070663452148</v>
      </c>
      <c r="AB139" s="195">
        <v>0.559488868713379</v>
      </c>
      <c r="AC139" s="90"/>
      <c r="AD139" s="91"/>
      <c r="AE139" s="91"/>
      <c r="AF139" s="91"/>
      <c r="AG139" s="91"/>
      <c r="AH139" s="91"/>
      <c r="AI139" s="91"/>
      <c r="AJ139" s="91"/>
      <c r="AK139" s="92"/>
      <c r="AL139" s="90"/>
      <c r="AM139" s="91"/>
      <c r="AN139" s="91"/>
      <c r="AO139" s="91"/>
      <c r="AP139" s="91"/>
      <c r="AQ139" s="91"/>
      <c r="AR139" s="91"/>
      <c r="AS139" s="92"/>
      <c r="BN139" s="90"/>
      <c r="BO139" s="91"/>
      <c r="BP139" s="91"/>
      <c r="BQ139" s="91"/>
      <c r="BR139" s="91"/>
      <c r="BS139" s="92"/>
      <c r="BT139" s="64">
        <f t="shared" si="25"/>
        <v>1933</v>
      </c>
      <c r="BU139" s="67"/>
      <c r="BV139" s="67"/>
      <c r="BW139" s="67"/>
      <c r="BX139" s="67"/>
      <c r="BY139" s="67"/>
      <c r="BZ139" s="67"/>
      <c r="CA139" s="67"/>
      <c r="CB139" s="73"/>
      <c r="CC139" s="91"/>
      <c r="CD139" s="91"/>
      <c r="CE139" s="91"/>
      <c r="CF139" s="90"/>
      <c r="CG139" s="91"/>
      <c r="CH139" s="91"/>
      <c r="CI139" s="92"/>
      <c r="CL139" s="143">
        <f t="shared" si="26"/>
        <v>1933</v>
      </c>
      <c r="CM139" s="78">
        <f>G139</f>
        <v>0.78115522861480713</v>
      </c>
      <c r="CN139" s="63"/>
      <c r="CO139" s="103"/>
      <c r="CQ139" s="1">
        <v>1933</v>
      </c>
      <c r="CR139" s="164">
        <v>0.62088465769462375</v>
      </c>
    </row>
    <row r="140" spans="1:96" ht="15">
      <c r="A140" s="143">
        <f t="shared" si="23"/>
        <v>1934</v>
      </c>
      <c r="B140" s="156">
        <v>8329.9741957045171</v>
      </c>
      <c r="C140" s="140">
        <v>38750.298551605491</v>
      </c>
      <c r="D140" s="157">
        <v>29890.998443556902</v>
      </c>
      <c r="E140" s="147"/>
      <c r="F140" s="67"/>
      <c r="G140" s="67"/>
      <c r="H140" s="67"/>
      <c r="I140" s="67"/>
      <c r="J140" s="67"/>
      <c r="K140" s="67"/>
      <c r="L140" s="73"/>
      <c r="M140" s="64">
        <f t="shared" si="24"/>
        <v>1934</v>
      </c>
      <c r="N140" s="62"/>
      <c r="O140" s="62"/>
      <c r="P140" s="62"/>
      <c r="Q140" s="62"/>
      <c r="R140" s="62"/>
      <c r="S140" s="62"/>
      <c r="T140" s="62"/>
      <c r="U140" s="87"/>
      <c r="V140" s="104">
        <v>0.17468156339600138</v>
      </c>
      <c r="W140" s="105">
        <v>0.82531843660399862</v>
      </c>
      <c r="X140" s="105">
        <v>0.4721455470688069</v>
      </c>
      <c r="Y140" s="105">
        <v>0.21779266117937759</v>
      </c>
      <c r="Z140" s="106">
        <f t="shared" si="30"/>
        <v>0.35317288953519171</v>
      </c>
      <c r="AA140" s="195">
        <v>0.861165924072266</v>
      </c>
      <c r="AB140" s="195">
        <v>0.53795265197753905</v>
      </c>
      <c r="AC140" s="90"/>
      <c r="AD140" s="91"/>
      <c r="AE140" s="91"/>
      <c r="AF140" s="91"/>
      <c r="AG140" s="91"/>
      <c r="AH140" s="91"/>
      <c r="AI140" s="91"/>
      <c r="AJ140" s="91"/>
      <c r="AK140" s="92"/>
      <c r="AL140" s="90"/>
      <c r="AM140" s="91"/>
      <c r="AN140" s="91"/>
      <c r="AO140" s="91"/>
      <c r="AP140" s="91"/>
      <c r="AQ140" s="91"/>
      <c r="AR140" s="91"/>
      <c r="AS140" s="92"/>
      <c r="BN140" s="90"/>
      <c r="BO140" s="91"/>
      <c r="BP140" s="91"/>
      <c r="BQ140" s="91"/>
      <c r="BR140" s="91"/>
      <c r="BS140" s="92"/>
      <c r="BT140" s="64">
        <f t="shared" si="25"/>
        <v>1934</v>
      </c>
      <c r="BU140" s="67"/>
      <c r="BV140" s="67"/>
      <c r="BW140" s="67"/>
      <c r="BX140" s="67"/>
      <c r="BY140" s="67"/>
      <c r="BZ140" s="67"/>
      <c r="CA140" s="67"/>
      <c r="CB140" s="73"/>
      <c r="CC140" s="91"/>
      <c r="CD140" s="91"/>
      <c r="CE140" s="91"/>
      <c r="CF140" s="90"/>
      <c r="CG140" s="91"/>
      <c r="CH140" s="91"/>
      <c r="CI140" s="92"/>
      <c r="CL140" s="143">
        <f t="shared" si="26"/>
        <v>1934</v>
      </c>
      <c r="CM140" s="78"/>
      <c r="CN140" s="63"/>
      <c r="CO140" s="103"/>
      <c r="CQ140" s="1">
        <v>1934</v>
      </c>
      <c r="CR140" s="164"/>
    </row>
    <row r="141" spans="1:96" ht="15">
      <c r="A141" s="143">
        <f t="shared" si="23"/>
        <v>1935</v>
      </c>
      <c r="B141" s="156">
        <v>8177.4976637384898</v>
      </c>
      <c r="C141" s="140">
        <v>36180.767432232424</v>
      </c>
      <c r="D141" s="157">
        <v>29949.523935132576</v>
      </c>
      <c r="E141" s="147">
        <v>2.4950161576271057E-2</v>
      </c>
      <c r="F141" s="67">
        <v>0.20281057059764862</v>
      </c>
      <c r="G141" s="67">
        <v>0.77223926782608032</v>
      </c>
      <c r="H141" s="67">
        <v>0.43745332956314087</v>
      </c>
      <c r="I141" s="67">
        <v>0.19370710849761963</v>
      </c>
      <c r="J141" s="67">
        <v>0.33478593826293945</v>
      </c>
      <c r="K141" s="67">
        <f t="shared" si="31"/>
        <v>0.22776073217391968</v>
      </c>
      <c r="L141" s="73">
        <f t="shared" si="32"/>
        <v>0.24374622106552124</v>
      </c>
      <c r="M141" s="64">
        <f t="shared" si="24"/>
        <v>1935</v>
      </c>
      <c r="N141" s="62">
        <f t="shared" ref="N141:N166" si="33">E141*$C141/0.5/$B141</f>
        <v>0.22078049557644064</v>
      </c>
      <c r="O141" s="62">
        <f t="shared" ref="O141:O166" si="34">F141*$C141/0.4/$B141</f>
        <v>2.243303021696387</v>
      </c>
      <c r="P141" s="62">
        <f t="shared" ref="P141:P166" si="35">G141*$C141/0.1/$B141</f>
        <v>34.167187200979875</v>
      </c>
      <c r="Q141" s="62">
        <f t="shared" ref="Q141:Q166" si="36">H141*$C141/0.01/$B141</f>
        <v>193.54817121578907</v>
      </c>
      <c r="R141" s="62">
        <f t="shared" ref="R141:R166" si="37">I141*$C141/0.001/$B141</f>
        <v>857.04357625197304</v>
      </c>
      <c r="S141" s="62">
        <f t="shared" ref="S141:S166" si="38">J141*$C141/0.09/$B141</f>
        <v>16.45818897711219</v>
      </c>
      <c r="T141" s="62">
        <f t="shared" ref="T141:T166" si="39">K141*$C141/0.9/$B141</f>
        <v>1.1196793960741944</v>
      </c>
      <c r="U141" s="87">
        <f t="shared" ref="U141:U166" si="40">C141/B141</f>
        <v>4.4244301765647629</v>
      </c>
      <c r="V141" s="104">
        <v>0.18838000764946183</v>
      </c>
      <c r="W141" s="105">
        <v>0.81161999235053817</v>
      </c>
      <c r="X141" s="105">
        <v>0.45274818369983982</v>
      </c>
      <c r="Y141" s="105">
        <v>0.2076627508406946</v>
      </c>
      <c r="Z141" s="106">
        <f t="shared" si="30"/>
        <v>0.35887180865069834</v>
      </c>
      <c r="AA141" s="195">
        <v>0.85872962951660203</v>
      </c>
      <c r="AB141" s="195">
        <v>0.53976409912109402</v>
      </c>
      <c r="AC141" s="90"/>
      <c r="AD141" s="91"/>
      <c r="AE141" s="91"/>
      <c r="AF141" s="91"/>
      <c r="AG141" s="91"/>
      <c r="AH141" s="91"/>
      <c r="AI141" s="91"/>
      <c r="AJ141" s="91"/>
      <c r="AK141" s="92"/>
      <c r="AL141" s="90"/>
      <c r="AM141" s="91"/>
      <c r="AN141" s="91"/>
      <c r="AO141" s="91"/>
      <c r="AP141" s="91"/>
      <c r="AQ141" s="91"/>
      <c r="AR141" s="91"/>
      <c r="AS141" s="92"/>
      <c r="BN141" s="90"/>
      <c r="BO141" s="91"/>
      <c r="BP141" s="91"/>
      <c r="BQ141" s="91"/>
      <c r="BR141" s="91"/>
      <c r="BS141" s="92"/>
      <c r="BT141" s="64">
        <f t="shared" si="25"/>
        <v>1935</v>
      </c>
      <c r="BU141" s="67"/>
      <c r="BV141" s="67"/>
      <c r="BW141" s="67"/>
      <c r="BX141" s="67"/>
      <c r="BY141" s="67"/>
      <c r="BZ141" s="67"/>
      <c r="CA141" s="67"/>
      <c r="CB141" s="73"/>
      <c r="CC141" s="91"/>
      <c r="CD141" s="91"/>
      <c r="CE141" s="91"/>
      <c r="CF141" s="90"/>
      <c r="CG141" s="91"/>
      <c r="CH141" s="91"/>
      <c r="CI141" s="92"/>
      <c r="CL141" s="143">
        <f t="shared" si="26"/>
        <v>1935</v>
      </c>
      <c r="CM141" s="78">
        <f t="shared" ref="CM141:CM166" si="41">G141</f>
        <v>0.77223926782608032</v>
      </c>
      <c r="CN141" s="63"/>
      <c r="CO141" s="103"/>
      <c r="CQ141" s="1">
        <v>1935</v>
      </c>
      <c r="CR141" s="164">
        <v>0.6375959936385216</v>
      </c>
    </row>
    <row r="142" spans="1:96" ht="15">
      <c r="A142" s="143">
        <f t="shared" si="23"/>
        <v>1936</v>
      </c>
      <c r="B142" s="156">
        <v>9310.279438847132</v>
      </c>
      <c r="C142" s="140">
        <v>38417.084050932994</v>
      </c>
      <c r="D142" s="157">
        <v>29743.656453185602</v>
      </c>
      <c r="E142" s="147">
        <v>2.482718788087368E-2</v>
      </c>
      <c r="F142" s="67">
        <v>0.2083054780960083</v>
      </c>
      <c r="G142" s="67">
        <v>0.76686733961105347</v>
      </c>
      <c r="H142" s="67">
        <v>0.43266689777374268</v>
      </c>
      <c r="I142" s="67">
        <v>0.19580884277820587</v>
      </c>
      <c r="J142" s="67">
        <v>0.33420044183731079</v>
      </c>
      <c r="K142" s="67">
        <f t="shared" si="31"/>
        <v>0.23313266597688198</v>
      </c>
      <c r="L142" s="73">
        <f t="shared" si="32"/>
        <v>0.2368580549955368</v>
      </c>
      <c r="M142" s="64">
        <f t="shared" si="24"/>
        <v>1936</v>
      </c>
      <c r="N142" s="62">
        <f t="shared" si="33"/>
        <v>0.20488926671484187</v>
      </c>
      <c r="O142" s="62">
        <f t="shared" si="34"/>
        <v>2.1488315986773054</v>
      </c>
      <c r="P142" s="62">
        <f t="shared" si="35"/>
        <v>31.643311283255397</v>
      </c>
      <c r="Q142" s="62">
        <f t="shared" si="36"/>
        <v>178.5317045208746</v>
      </c>
      <c r="R142" s="62">
        <f t="shared" si="37"/>
        <v>807.96766846105947</v>
      </c>
      <c r="S142" s="62">
        <f t="shared" si="38"/>
        <v>15.322378701297705</v>
      </c>
      <c r="T142" s="62">
        <f t="shared" si="39"/>
        <v>1.0688636364759367</v>
      </c>
      <c r="U142" s="87">
        <f t="shared" si="40"/>
        <v>4.1263083780963381</v>
      </c>
      <c r="V142" s="104">
        <v>0.18431337020541716</v>
      </c>
      <c r="W142" s="105">
        <v>0.81568662979458284</v>
      </c>
      <c r="X142" s="105">
        <v>0.45193305324754091</v>
      </c>
      <c r="Y142" s="105">
        <v>0.19968361990614827</v>
      </c>
      <c r="Z142" s="106">
        <f t="shared" si="30"/>
        <v>0.36375357654704193</v>
      </c>
      <c r="AA142" s="195">
        <v>0.85163200378418003</v>
      </c>
      <c r="AB142" s="195">
        <v>0.53426807403564502</v>
      </c>
      <c r="AC142" s="90"/>
      <c r="AD142" s="91"/>
      <c r="AE142" s="91"/>
      <c r="AF142" s="91"/>
      <c r="AG142" s="91"/>
      <c r="AH142" s="91"/>
      <c r="AI142" s="91"/>
      <c r="AJ142" s="91"/>
      <c r="AK142" s="92"/>
      <c r="AL142" s="90"/>
      <c r="AM142" s="91"/>
      <c r="AN142" s="91"/>
      <c r="AO142" s="91"/>
      <c r="AP142" s="91"/>
      <c r="AQ142" s="91"/>
      <c r="AR142" s="91"/>
      <c r="AS142" s="92"/>
      <c r="BN142" s="90"/>
      <c r="BO142" s="91"/>
      <c r="BP142" s="91"/>
      <c r="BQ142" s="91"/>
      <c r="BR142" s="91"/>
      <c r="BS142" s="92"/>
      <c r="BT142" s="64">
        <f t="shared" si="25"/>
        <v>1936</v>
      </c>
      <c r="BU142" s="67"/>
      <c r="BV142" s="67"/>
      <c r="BW142" s="67"/>
      <c r="BX142" s="67"/>
      <c r="BY142" s="67"/>
      <c r="BZ142" s="67"/>
      <c r="CA142" s="67"/>
      <c r="CB142" s="73"/>
      <c r="CC142" s="91"/>
      <c r="CD142" s="91"/>
      <c r="CE142" s="91"/>
      <c r="CF142" s="90"/>
      <c r="CG142" s="91"/>
      <c r="CH142" s="91"/>
      <c r="CI142" s="92"/>
      <c r="CL142" s="143">
        <f t="shared" si="26"/>
        <v>1936</v>
      </c>
      <c r="CM142" s="78">
        <f t="shared" si="41"/>
        <v>0.76686733961105347</v>
      </c>
      <c r="CN142" s="63"/>
      <c r="CO142" s="103"/>
      <c r="CQ142" s="1">
        <v>1936</v>
      </c>
      <c r="CR142" s="164">
        <v>0.63951454300367983</v>
      </c>
    </row>
    <row r="143" spans="1:96" ht="15">
      <c r="A143" s="143">
        <f t="shared" si="23"/>
        <v>1937</v>
      </c>
      <c r="B143" s="156">
        <v>11279.789268078699</v>
      </c>
      <c r="C143" s="140">
        <v>49199.799674985225</v>
      </c>
      <c r="D143" s="157">
        <v>29536.537694118368</v>
      </c>
      <c r="E143" s="147">
        <v>2.4767225608229637E-2</v>
      </c>
      <c r="F143" s="67">
        <v>0.21142017841339111</v>
      </c>
      <c r="G143" s="67">
        <v>0.7638126015663147</v>
      </c>
      <c r="H143" s="67">
        <v>0.42636778950691223</v>
      </c>
      <c r="I143" s="67">
        <v>0.1891934722661972</v>
      </c>
      <c r="J143" s="67">
        <v>0.33744481205940247</v>
      </c>
      <c r="K143" s="67">
        <f t="shared" si="31"/>
        <v>0.23618740402162075</v>
      </c>
      <c r="L143" s="73">
        <f t="shared" si="32"/>
        <v>0.23717431724071503</v>
      </c>
      <c r="M143" s="64">
        <f t="shared" si="24"/>
        <v>1937</v>
      </c>
      <c r="N143" s="62">
        <f t="shared" si="33"/>
        <v>0.21605767793525776</v>
      </c>
      <c r="O143" s="62">
        <f t="shared" si="34"/>
        <v>2.3054132878672644</v>
      </c>
      <c r="P143" s="62">
        <f t="shared" si="35"/>
        <v>33.315717247165324</v>
      </c>
      <c r="Q143" s="62">
        <f t="shared" si="36"/>
        <v>185.97164657119012</v>
      </c>
      <c r="R143" s="62">
        <f t="shared" si="37"/>
        <v>825.21762721700804</v>
      </c>
      <c r="S143" s="62">
        <f t="shared" si="38"/>
        <v>16.353947322273687</v>
      </c>
      <c r="T143" s="62">
        <f t="shared" si="39"/>
        <v>1.1446601712383717</v>
      </c>
      <c r="U143" s="87">
        <f t="shared" si="40"/>
        <v>4.3617658544578015</v>
      </c>
      <c r="V143" s="104">
        <v>0.20104490749495563</v>
      </c>
      <c r="W143" s="105">
        <v>0.79895509250504437</v>
      </c>
      <c r="X143" s="105">
        <v>0.45315357102003301</v>
      </c>
      <c r="Y143" s="105">
        <v>0.19737659492600645</v>
      </c>
      <c r="Z143" s="106">
        <f t="shared" si="30"/>
        <v>0.34580152148501136</v>
      </c>
      <c r="AA143" s="195">
        <v>0.85470039367675799</v>
      </c>
      <c r="AB143" s="195">
        <v>0.53131061553955095</v>
      </c>
      <c r="AC143" s="90"/>
      <c r="AD143" s="91"/>
      <c r="AE143" s="91"/>
      <c r="AF143" s="91"/>
      <c r="AG143" s="91"/>
      <c r="AH143" s="91"/>
      <c r="AI143" s="91"/>
      <c r="AJ143" s="91"/>
      <c r="AK143" s="92"/>
      <c r="AL143" s="90"/>
      <c r="AM143" s="91"/>
      <c r="AN143" s="91"/>
      <c r="AO143" s="91"/>
      <c r="AP143" s="91"/>
      <c r="AQ143" s="91"/>
      <c r="AR143" s="91"/>
      <c r="AS143" s="92"/>
      <c r="BN143" s="90"/>
      <c r="BO143" s="91"/>
      <c r="BP143" s="91"/>
      <c r="BQ143" s="91"/>
      <c r="BR143" s="91"/>
      <c r="BS143" s="92"/>
      <c r="BT143" s="64">
        <f t="shared" si="25"/>
        <v>1937</v>
      </c>
      <c r="BU143" s="67"/>
      <c r="BV143" s="67"/>
      <c r="BW143" s="67"/>
      <c r="BX143" s="67"/>
      <c r="BY143" s="67"/>
      <c r="BZ143" s="67"/>
      <c r="CA143" s="67"/>
      <c r="CB143" s="73"/>
      <c r="CC143" s="91"/>
      <c r="CD143" s="91"/>
      <c r="CE143" s="91"/>
      <c r="CF143" s="90"/>
      <c r="CG143" s="91"/>
      <c r="CH143" s="91"/>
      <c r="CI143" s="92"/>
      <c r="CL143" s="143">
        <f t="shared" si="26"/>
        <v>1937</v>
      </c>
      <c r="CM143" s="78">
        <f t="shared" si="41"/>
        <v>0.7638126015663147</v>
      </c>
      <c r="CN143" s="63"/>
      <c r="CO143" s="103"/>
      <c r="CQ143" s="1">
        <v>1937</v>
      </c>
      <c r="CR143" s="164">
        <v>0.64958660158491677</v>
      </c>
    </row>
    <row r="144" spans="1:96" ht="15">
      <c r="A144" s="145">
        <f t="shared" si="23"/>
        <v>1938</v>
      </c>
      <c r="B144" s="156">
        <v>13026.877653621154</v>
      </c>
      <c r="C144" s="140">
        <v>57273.224181770602</v>
      </c>
      <c r="D144" s="157">
        <v>29368.557905345668</v>
      </c>
      <c r="E144" s="147">
        <v>3.1625129282474518E-2</v>
      </c>
      <c r="F144" s="67">
        <v>0.22104093432426453</v>
      </c>
      <c r="G144" s="67">
        <v>0.74733394384384155</v>
      </c>
      <c r="H144" s="67">
        <v>0.39694234728813171</v>
      </c>
      <c r="I144" s="67">
        <v>0.16978162527084351</v>
      </c>
      <c r="J144" s="67">
        <v>0.35039159655570984</v>
      </c>
      <c r="K144" s="67">
        <f t="shared" si="31"/>
        <v>0.25266606360673904</v>
      </c>
      <c r="L144" s="73">
        <f t="shared" si="32"/>
        <v>0.22716072201728821</v>
      </c>
      <c r="M144" s="66">
        <f t="shared" si="24"/>
        <v>1938</v>
      </c>
      <c r="N144" s="62">
        <f t="shared" si="33"/>
        <v>0.27808246416886423</v>
      </c>
      <c r="O144" s="62">
        <f t="shared" si="34"/>
        <v>2.4295397795078197</v>
      </c>
      <c r="P144" s="62">
        <f t="shared" si="35"/>
        <v>32.856856141975911</v>
      </c>
      <c r="Q144" s="62">
        <f t="shared" si="36"/>
        <v>174.51739893443974</v>
      </c>
      <c r="R144" s="62">
        <f t="shared" si="37"/>
        <v>746.45216947895187</v>
      </c>
      <c r="S144" s="62">
        <f t="shared" si="38"/>
        <v>17.116795831702156</v>
      </c>
      <c r="T144" s="62">
        <f t="shared" si="39"/>
        <v>1.2342857154306224</v>
      </c>
      <c r="U144" s="87">
        <f t="shared" si="40"/>
        <v>4.3965427253283558</v>
      </c>
      <c r="V144" s="104">
        <v>0.20302931546417491</v>
      </c>
      <c r="W144" s="105">
        <v>0.79697068453582509</v>
      </c>
      <c r="X144" s="105">
        <v>0.40666096124287715</v>
      </c>
      <c r="Y144" s="105">
        <v>0.16791582596213606</v>
      </c>
      <c r="Z144" s="106">
        <f t="shared" si="30"/>
        <v>0.39030972329294794</v>
      </c>
      <c r="AA144" s="195">
        <v>0.85012535095214803</v>
      </c>
      <c r="AB144" s="195">
        <v>0.54071914672851595</v>
      </c>
      <c r="AC144" s="90"/>
      <c r="AD144" s="91"/>
      <c r="AE144" s="91"/>
      <c r="AF144" s="91"/>
      <c r="AG144" s="91"/>
      <c r="AH144" s="91"/>
      <c r="AI144" s="91"/>
      <c r="AJ144" s="91"/>
      <c r="AK144" s="92"/>
      <c r="AL144" s="90"/>
      <c r="AM144" s="91"/>
      <c r="AN144" s="91"/>
      <c r="AO144" s="91"/>
      <c r="AP144" s="91"/>
      <c r="AQ144" s="91"/>
      <c r="AR144" s="91"/>
      <c r="AS144" s="92"/>
      <c r="BN144" s="90"/>
      <c r="BO144" s="91"/>
      <c r="BP144" s="91"/>
      <c r="BQ144" s="91"/>
      <c r="BR144" s="91"/>
      <c r="BS144" s="92"/>
      <c r="BT144" s="66">
        <f t="shared" si="25"/>
        <v>1938</v>
      </c>
      <c r="BU144" s="67"/>
      <c r="BV144" s="67"/>
      <c r="BW144" s="67"/>
      <c r="BX144" s="67"/>
      <c r="BY144" s="67"/>
      <c r="BZ144" s="67"/>
      <c r="CA144" s="67"/>
      <c r="CB144" s="73"/>
      <c r="CC144" s="91"/>
      <c r="CD144" s="91"/>
      <c r="CE144" s="91"/>
      <c r="CF144" s="90"/>
      <c r="CG144" s="91"/>
      <c r="CH144" s="91"/>
      <c r="CI144" s="92"/>
      <c r="CL144" s="145">
        <f t="shared" si="26"/>
        <v>1938</v>
      </c>
      <c r="CM144" s="78">
        <f t="shared" si="41"/>
        <v>0.74733394384384155</v>
      </c>
      <c r="CN144" s="63"/>
      <c r="CO144" s="103"/>
      <c r="CQ144" s="1">
        <v>1938</v>
      </c>
      <c r="CR144" s="164">
        <v>0.65947185051784407</v>
      </c>
    </row>
    <row r="145" spans="1:96" ht="15">
      <c r="A145" s="143">
        <f t="shared" si="23"/>
        <v>1939</v>
      </c>
      <c r="B145" s="156">
        <v>16113.577377668644</v>
      </c>
      <c r="C145" s="140">
        <v>64543.466512191975</v>
      </c>
      <c r="D145" s="157">
        <v>27990.551705666214</v>
      </c>
      <c r="E145" s="147">
        <v>2.9788700863718987E-2</v>
      </c>
      <c r="F145" s="67">
        <v>0.21448352932929993</v>
      </c>
      <c r="G145" s="67">
        <v>0.75572776794433594</v>
      </c>
      <c r="H145" s="67">
        <v>0.39993491768836975</v>
      </c>
      <c r="I145" s="67">
        <v>0.16533920168876648</v>
      </c>
      <c r="J145" s="67">
        <v>0.35579285025596619</v>
      </c>
      <c r="K145" s="67">
        <f t="shared" si="31"/>
        <v>0.24427223019301891</v>
      </c>
      <c r="L145" s="73">
        <f t="shared" si="32"/>
        <v>0.23459571599960327</v>
      </c>
      <c r="M145" s="64">
        <f t="shared" si="24"/>
        <v>1939</v>
      </c>
      <c r="N145" s="62">
        <f t="shared" si="33"/>
        <v>0.23863925081015461</v>
      </c>
      <c r="O145" s="62">
        <f t="shared" si="34"/>
        <v>2.1478021559426876</v>
      </c>
      <c r="P145" s="62">
        <f t="shared" si="35"/>
        <v>30.270925406203045</v>
      </c>
      <c r="Q145" s="62">
        <f t="shared" si="36"/>
        <v>160.19525249960517</v>
      </c>
      <c r="R145" s="62">
        <f t="shared" si="37"/>
        <v>662.27163448762633</v>
      </c>
      <c r="S145" s="62">
        <f t="shared" si="38"/>
        <v>15.834889062491692</v>
      </c>
      <c r="T145" s="62">
        <f t="shared" si="39"/>
        <v>1.0871560975357248</v>
      </c>
      <c r="U145" s="87">
        <f t="shared" si="40"/>
        <v>4.0055330358633432</v>
      </c>
      <c r="V145" s="104">
        <v>0.19934953251623355</v>
      </c>
      <c r="W145" s="105">
        <v>0.80065046748376645</v>
      </c>
      <c r="X145" s="105">
        <v>0.41946405320529101</v>
      </c>
      <c r="Y145" s="105">
        <v>0.17432511752226251</v>
      </c>
      <c r="Z145" s="106">
        <f t="shared" si="30"/>
        <v>0.38118641427847544</v>
      </c>
      <c r="AA145" s="195">
        <v>0.84289375305175795</v>
      </c>
      <c r="AB145" s="195">
        <v>0.51188774108886703</v>
      </c>
      <c r="AC145" s="90"/>
      <c r="AD145" s="91"/>
      <c r="AE145" s="91"/>
      <c r="AF145" s="91"/>
      <c r="AG145" s="91"/>
      <c r="AH145" s="91"/>
      <c r="AI145" s="91"/>
      <c r="AJ145" s="91"/>
      <c r="AK145" s="92"/>
      <c r="AL145" s="90"/>
      <c r="AM145" s="91"/>
      <c r="AN145" s="91"/>
      <c r="AO145" s="91"/>
      <c r="AP145" s="91"/>
      <c r="AQ145" s="91"/>
      <c r="AR145" s="91"/>
      <c r="AS145" s="92"/>
      <c r="BN145" s="90"/>
      <c r="BO145" s="91"/>
      <c r="BP145" s="91"/>
      <c r="BQ145" s="91"/>
      <c r="BR145" s="91"/>
      <c r="BS145" s="92"/>
      <c r="BT145" s="64">
        <f t="shared" si="25"/>
        <v>1939</v>
      </c>
      <c r="BU145" s="67"/>
      <c r="BV145" s="67"/>
      <c r="BW145" s="67"/>
      <c r="BX145" s="67"/>
      <c r="BY145" s="67"/>
      <c r="BZ145" s="67"/>
      <c r="CA145" s="67"/>
      <c r="CB145" s="73"/>
      <c r="CC145" s="91"/>
      <c r="CD145" s="91"/>
      <c r="CE145" s="91"/>
      <c r="CF145" s="90"/>
      <c r="CG145" s="91"/>
      <c r="CH145" s="91"/>
      <c r="CI145" s="92"/>
      <c r="CL145" s="143">
        <f t="shared" si="26"/>
        <v>1939</v>
      </c>
      <c r="CM145" s="78">
        <f t="shared" si="41"/>
        <v>0.75572776794433594</v>
      </c>
      <c r="CN145" s="63"/>
      <c r="CO145" s="103"/>
      <c r="CQ145" s="1">
        <v>1939</v>
      </c>
      <c r="CR145" s="164">
        <v>0.59711385102594905</v>
      </c>
    </row>
    <row r="146" spans="1:96" ht="15">
      <c r="A146" s="143">
        <f t="shared" si="23"/>
        <v>1940</v>
      </c>
      <c r="B146" s="156">
        <v>12933.283240833014</v>
      </c>
      <c r="C146" s="140">
        <v>52016.571483077969</v>
      </c>
      <c r="D146" s="157">
        <v>27938.242587667806</v>
      </c>
      <c r="E146" s="147">
        <v>3.9280824363231659E-2</v>
      </c>
      <c r="F146" s="67">
        <v>0.23663926124572754</v>
      </c>
      <c r="G146" s="67">
        <v>0.72407990694046021</v>
      </c>
      <c r="H146" s="67">
        <v>0.34785136580467224</v>
      </c>
      <c r="I146" s="67">
        <v>0.14131444692611694</v>
      </c>
      <c r="J146" s="67">
        <v>0.37622854113578796</v>
      </c>
      <c r="K146" s="67">
        <f t="shared" si="31"/>
        <v>0.2759200856089592</v>
      </c>
      <c r="L146" s="73">
        <f t="shared" si="32"/>
        <v>0.2065369188785553</v>
      </c>
      <c r="M146" s="64">
        <f t="shared" si="24"/>
        <v>1940</v>
      </c>
      <c r="N146" s="62">
        <f t="shared" si="33"/>
        <v>0.31596830756065114</v>
      </c>
      <c r="O146" s="62">
        <f t="shared" si="34"/>
        <v>2.3793577429412136</v>
      </c>
      <c r="P146" s="62">
        <f t="shared" si="35"/>
        <v>29.121881534238323</v>
      </c>
      <c r="Q146" s="62">
        <f t="shared" si="36"/>
        <v>139.9028776988234</v>
      </c>
      <c r="R146" s="62">
        <f t="shared" si="37"/>
        <v>568.35475518825353</v>
      </c>
      <c r="S146" s="62">
        <f t="shared" si="38"/>
        <v>16.812881960395533</v>
      </c>
      <c r="T146" s="62">
        <f t="shared" si="39"/>
        <v>1.2330302788409013</v>
      </c>
      <c r="U146" s="87">
        <f t="shared" si="40"/>
        <v>4.0219154343462487</v>
      </c>
      <c r="V146" s="104">
        <v>0.22426029002111214</v>
      </c>
      <c r="W146" s="105">
        <v>0.77573970997888786</v>
      </c>
      <c r="X146" s="105">
        <v>0.379293085603151</v>
      </c>
      <c r="Y146" s="105">
        <v>0.15335431181741965</v>
      </c>
      <c r="Z146" s="106">
        <f t="shared" si="30"/>
        <v>0.39644662437573686</v>
      </c>
      <c r="AA146" s="195">
        <v>0.83811492919921904</v>
      </c>
      <c r="AB146" s="195">
        <v>0.509774398803711</v>
      </c>
      <c r="AC146" s="90"/>
      <c r="AD146" s="91"/>
      <c r="AE146" s="91"/>
      <c r="AF146" s="91"/>
      <c r="AG146" s="91"/>
      <c r="AH146" s="91"/>
      <c r="AI146" s="91"/>
      <c r="AJ146" s="91"/>
      <c r="AK146" s="92"/>
      <c r="AL146" s="90"/>
      <c r="AM146" s="91"/>
      <c r="AN146" s="91"/>
      <c r="AO146" s="91"/>
      <c r="AP146" s="91"/>
      <c r="AQ146" s="91"/>
      <c r="AR146" s="91"/>
      <c r="AS146" s="92"/>
      <c r="BN146" s="90"/>
      <c r="BO146" s="91"/>
      <c r="BP146" s="91"/>
      <c r="BQ146" s="91"/>
      <c r="BR146" s="91"/>
      <c r="BS146" s="92"/>
      <c r="BT146" s="64">
        <f t="shared" si="25"/>
        <v>1940</v>
      </c>
      <c r="BU146" s="67"/>
      <c r="BV146" s="67"/>
      <c r="BW146" s="67"/>
      <c r="BX146" s="67"/>
      <c r="BY146" s="67"/>
      <c r="BZ146" s="67"/>
      <c r="CA146" s="67"/>
      <c r="CB146" s="73"/>
      <c r="CC146" s="91"/>
      <c r="CD146" s="91"/>
      <c r="CE146" s="91"/>
      <c r="CF146" s="90"/>
      <c r="CG146" s="91"/>
      <c r="CH146" s="91"/>
      <c r="CI146" s="92"/>
      <c r="CL146" s="143">
        <f t="shared" si="26"/>
        <v>1940</v>
      </c>
      <c r="CM146" s="78">
        <f t="shared" si="41"/>
        <v>0.72407990694046021</v>
      </c>
      <c r="CN146" s="63"/>
      <c r="CO146" s="103"/>
      <c r="CQ146" s="1">
        <v>1940</v>
      </c>
      <c r="CR146" s="164">
        <v>0.51736899442655593</v>
      </c>
    </row>
    <row r="147" spans="1:96" ht="15">
      <c r="A147" s="143">
        <f t="shared" si="23"/>
        <v>1941</v>
      </c>
      <c r="B147" s="156">
        <v>15270.387720458915</v>
      </c>
      <c r="C147" s="140">
        <v>65707.139771700517</v>
      </c>
      <c r="D147" s="157">
        <v>26081.058115519598</v>
      </c>
      <c r="E147" s="147">
        <v>2.8845593333244324E-2</v>
      </c>
      <c r="F147" s="67">
        <v>0.23880143463611603</v>
      </c>
      <c r="G147" s="67">
        <v>0.73235297203063965</v>
      </c>
      <c r="H147" s="67">
        <v>0.34842631220817566</v>
      </c>
      <c r="I147" s="67">
        <v>0.13261212408542633</v>
      </c>
      <c r="J147" s="67">
        <v>0.38392665982246399</v>
      </c>
      <c r="K147" s="67">
        <f t="shared" si="31"/>
        <v>0.26764702796936035</v>
      </c>
      <c r="L147" s="73">
        <f t="shared" si="32"/>
        <v>0.21581418812274933</v>
      </c>
      <c r="M147" s="64">
        <f t="shared" si="24"/>
        <v>1941</v>
      </c>
      <c r="N147" s="62">
        <f t="shared" si="33"/>
        <v>0.24824011906465945</v>
      </c>
      <c r="O147" s="62">
        <f t="shared" si="34"/>
        <v>2.5688541002622172</v>
      </c>
      <c r="P147" s="62">
        <f t="shared" si="35"/>
        <v>31.512506411979537</v>
      </c>
      <c r="Q147" s="62">
        <f t="shared" si="36"/>
        <v>149.92478786722472</v>
      </c>
      <c r="R147" s="62">
        <f t="shared" si="37"/>
        <v>570.61834527154588</v>
      </c>
      <c r="S147" s="62">
        <f t="shared" si="38"/>
        <v>18.355586250285629</v>
      </c>
      <c r="T147" s="62">
        <f t="shared" si="39"/>
        <v>1.2796241107080188</v>
      </c>
      <c r="U147" s="87">
        <f t="shared" si="40"/>
        <v>4.3029123408351708</v>
      </c>
      <c r="V147" s="104">
        <v>0.23823677146560807</v>
      </c>
      <c r="W147" s="105">
        <v>0.76176322853439193</v>
      </c>
      <c r="X147" s="105">
        <v>0.35035574331190977</v>
      </c>
      <c r="Y147" s="105">
        <v>0.13392714557834787</v>
      </c>
      <c r="Z147" s="106">
        <f t="shared" si="30"/>
        <v>0.41140748522248216</v>
      </c>
      <c r="AA147" s="195">
        <v>0.82855720520019505</v>
      </c>
      <c r="AB147" s="195">
        <v>0.49850311279296899</v>
      </c>
      <c r="AC147" s="90"/>
      <c r="AD147" s="91"/>
      <c r="AE147" s="91"/>
      <c r="AF147" s="91"/>
      <c r="AG147" s="91"/>
      <c r="AH147" s="91"/>
      <c r="AI147" s="91"/>
      <c r="AJ147" s="91"/>
      <c r="AK147" s="92"/>
      <c r="AL147" s="90"/>
      <c r="AM147" s="91"/>
      <c r="AN147" s="91"/>
      <c r="AO147" s="91"/>
      <c r="AP147" s="91"/>
      <c r="AQ147" s="91"/>
      <c r="AR147" s="91"/>
      <c r="AS147" s="92"/>
      <c r="BN147" s="90"/>
      <c r="BO147" s="91"/>
      <c r="BP147" s="91"/>
      <c r="BQ147" s="91"/>
      <c r="BR147" s="91"/>
      <c r="BS147" s="92"/>
      <c r="BT147" s="64">
        <f t="shared" si="25"/>
        <v>1941</v>
      </c>
      <c r="BU147" s="67"/>
      <c r="BV147" s="67"/>
      <c r="BW147" s="67"/>
      <c r="BX147" s="67"/>
      <c r="BY147" s="67"/>
      <c r="BZ147" s="67"/>
      <c r="CA147" s="67"/>
      <c r="CB147" s="73"/>
      <c r="CC147" s="91"/>
      <c r="CD147" s="91"/>
      <c r="CE147" s="91"/>
      <c r="CF147" s="90"/>
      <c r="CG147" s="91"/>
      <c r="CH147" s="91"/>
      <c r="CI147" s="92"/>
      <c r="CL147" s="143">
        <f t="shared" si="26"/>
        <v>1941</v>
      </c>
      <c r="CM147" s="78">
        <f t="shared" si="41"/>
        <v>0.73235297203063965</v>
      </c>
      <c r="CN147" s="63"/>
      <c r="CO147" s="103"/>
      <c r="CQ147" s="1">
        <v>1941</v>
      </c>
      <c r="CR147" s="164">
        <v>0.58395714467972248</v>
      </c>
    </row>
    <row r="148" spans="1:96" ht="15">
      <c r="A148" s="143">
        <f t="shared" si="23"/>
        <v>1942</v>
      </c>
      <c r="B148" s="156">
        <v>17608.369993257558</v>
      </c>
      <c r="C148" s="140">
        <v>74381.190963610905</v>
      </c>
      <c r="D148" s="157">
        <v>26329.647071143292</v>
      </c>
      <c r="E148" s="147">
        <v>2.5876408442854881E-2</v>
      </c>
      <c r="F148" s="67">
        <v>0.23068493604660034</v>
      </c>
      <c r="G148" s="67">
        <v>0.74343866109848022</v>
      </c>
      <c r="H148" s="67">
        <v>0.36246976256370544</v>
      </c>
      <c r="I148" s="67">
        <v>0.13331487774848938</v>
      </c>
      <c r="J148" s="67">
        <v>0.38096889853477478</v>
      </c>
      <c r="K148" s="67">
        <f t="shared" si="31"/>
        <v>0.25656134448945522</v>
      </c>
      <c r="L148" s="73">
        <f t="shared" si="32"/>
        <v>0.22915488481521606</v>
      </c>
      <c r="M148" s="64">
        <f t="shared" si="24"/>
        <v>1942</v>
      </c>
      <c r="N148" s="62">
        <f t="shared" si="33"/>
        <v>0.21861399761333714</v>
      </c>
      <c r="O148" s="62">
        <f t="shared" si="34"/>
        <v>2.4361454647819154</v>
      </c>
      <c r="P148" s="62">
        <f t="shared" si="35"/>
        <v>31.404299797239283</v>
      </c>
      <c r="Q148" s="62">
        <f t="shared" si="36"/>
        <v>153.11430097226102</v>
      </c>
      <c r="R148" s="62">
        <f t="shared" si="37"/>
        <v>563.14805878669188</v>
      </c>
      <c r="S148" s="62">
        <f t="shared" si="38"/>
        <v>17.880966333347981</v>
      </c>
      <c r="T148" s="62">
        <f t="shared" si="39"/>
        <v>1.2041835385771498</v>
      </c>
      <c r="U148" s="87">
        <f t="shared" si="40"/>
        <v>4.2241951408388339</v>
      </c>
      <c r="V148" s="104">
        <v>0.25323253539362567</v>
      </c>
      <c r="W148" s="105">
        <v>0.74676746460637433</v>
      </c>
      <c r="X148" s="105">
        <v>0.3460285744218885</v>
      </c>
      <c r="Y148" s="105">
        <v>0.1298599723885317</v>
      </c>
      <c r="Z148" s="106">
        <f t="shared" si="30"/>
        <v>0.40073889018448583</v>
      </c>
      <c r="AA148" s="196"/>
      <c r="AB148" s="195"/>
      <c r="AC148" s="90"/>
      <c r="AD148" s="91"/>
      <c r="AE148" s="91"/>
      <c r="AF148" s="91"/>
      <c r="AG148" s="91"/>
      <c r="AH148" s="91"/>
      <c r="AI148" s="91"/>
      <c r="AJ148" s="91"/>
      <c r="AK148" s="92"/>
      <c r="AL148" s="90"/>
      <c r="AM148" s="91"/>
      <c r="AN148" s="91"/>
      <c r="AO148" s="91"/>
      <c r="AP148" s="91"/>
      <c r="AQ148" s="91"/>
      <c r="AR148" s="91"/>
      <c r="AS148" s="92"/>
      <c r="BN148" s="90"/>
      <c r="BO148" s="91"/>
      <c r="BP148" s="91"/>
      <c r="BQ148" s="91"/>
      <c r="BR148" s="91"/>
      <c r="BS148" s="92"/>
      <c r="BT148" s="64">
        <f t="shared" si="25"/>
        <v>1942</v>
      </c>
      <c r="BU148" s="67"/>
      <c r="BV148" s="67"/>
      <c r="BW148" s="67"/>
      <c r="BX148" s="67"/>
      <c r="BY148" s="67"/>
      <c r="BZ148" s="67"/>
      <c r="CA148" s="67"/>
      <c r="CB148" s="73"/>
      <c r="CC148" s="91"/>
      <c r="CD148" s="91"/>
      <c r="CE148" s="91"/>
      <c r="CF148" s="90"/>
      <c r="CG148" s="91"/>
      <c r="CH148" s="91"/>
      <c r="CI148" s="92"/>
      <c r="CL148" s="143">
        <f t="shared" si="26"/>
        <v>1942</v>
      </c>
      <c r="CM148" s="78">
        <f t="shared" si="41"/>
        <v>0.74343866109848022</v>
      </c>
      <c r="CN148" s="63"/>
      <c r="CO148" s="103"/>
      <c r="CQ148" s="1">
        <v>1942</v>
      </c>
      <c r="CR148" s="164">
        <v>0.60586660738437603</v>
      </c>
    </row>
    <row r="149" spans="1:96" ht="15">
      <c r="A149" s="143">
        <f t="shared" si="23"/>
        <v>1943</v>
      </c>
      <c r="B149" s="156">
        <v>19390.220073013606</v>
      </c>
      <c r="C149" s="140">
        <v>88067.254116683762</v>
      </c>
      <c r="D149" s="157">
        <v>26291.489826735036</v>
      </c>
      <c r="E149" s="147">
        <v>2.7539057657122612E-2</v>
      </c>
      <c r="F149" s="67">
        <v>0.20853884518146515</v>
      </c>
      <c r="G149" s="67">
        <v>0.76392209529876709</v>
      </c>
      <c r="H149" s="67">
        <v>0.38055065274238586</v>
      </c>
      <c r="I149" s="67">
        <v>0.14090453088283539</v>
      </c>
      <c r="J149" s="67">
        <v>0.38337144255638123</v>
      </c>
      <c r="K149" s="67">
        <f t="shared" si="31"/>
        <v>0.23607790283858776</v>
      </c>
      <c r="L149" s="73">
        <f t="shared" si="32"/>
        <v>0.23964612185955048</v>
      </c>
      <c r="M149" s="64">
        <f t="shared" si="24"/>
        <v>1943</v>
      </c>
      <c r="N149" s="62">
        <f t="shared" si="33"/>
        <v>0.25015592187107005</v>
      </c>
      <c r="O149" s="62">
        <f t="shared" si="34"/>
        <v>2.3678745525632303</v>
      </c>
      <c r="P149" s="62">
        <f t="shared" si="35"/>
        <v>34.696110223967146</v>
      </c>
      <c r="Q149" s="62">
        <f t="shared" si="36"/>
        <v>172.83997248683551</v>
      </c>
      <c r="R149" s="62">
        <f t="shared" si="37"/>
        <v>639.96566726548622</v>
      </c>
      <c r="S149" s="62">
        <f t="shared" si="38"/>
        <v>19.346792194759548</v>
      </c>
      <c r="T149" s="62">
        <f t="shared" si="39"/>
        <v>1.1913642021786968</v>
      </c>
      <c r="U149" s="87">
        <f t="shared" si="40"/>
        <v>4.5418388128173754</v>
      </c>
      <c r="V149" s="104">
        <v>0.24817874568889153</v>
      </c>
      <c r="W149" s="105">
        <v>0.75182125431110847</v>
      </c>
      <c r="X149" s="105">
        <v>0.35052964370676276</v>
      </c>
      <c r="Y149" s="105">
        <v>0.12667895275361468</v>
      </c>
      <c r="Z149" s="106">
        <f t="shared" si="30"/>
        <v>0.40129161060434571</v>
      </c>
      <c r="AA149" s="196"/>
      <c r="AB149" s="195"/>
      <c r="AC149" s="90"/>
      <c r="AD149" s="91"/>
      <c r="AE149" s="91"/>
      <c r="AF149" s="91"/>
      <c r="AG149" s="91"/>
      <c r="AH149" s="91"/>
      <c r="AI149" s="91"/>
      <c r="AJ149" s="91"/>
      <c r="AK149" s="92"/>
      <c r="AL149" s="90"/>
      <c r="AM149" s="91"/>
      <c r="AN149" s="91"/>
      <c r="AO149" s="91"/>
      <c r="AP149" s="91"/>
      <c r="AQ149" s="91"/>
      <c r="AR149" s="91"/>
      <c r="AS149" s="92"/>
      <c r="BN149" s="90"/>
      <c r="BO149" s="91"/>
      <c r="BP149" s="91"/>
      <c r="BQ149" s="91"/>
      <c r="BR149" s="91"/>
      <c r="BS149" s="92"/>
      <c r="BT149" s="64">
        <f t="shared" si="25"/>
        <v>1943</v>
      </c>
      <c r="BU149" s="67"/>
      <c r="BV149" s="67"/>
      <c r="BW149" s="67"/>
      <c r="BX149" s="67"/>
      <c r="BY149" s="67"/>
      <c r="BZ149" s="67"/>
      <c r="CA149" s="67"/>
      <c r="CB149" s="73"/>
      <c r="CC149" s="91"/>
      <c r="CD149" s="91"/>
      <c r="CE149" s="91"/>
      <c r="CF149" s="90"/>
      <c r="CG149" s="91"/>
      <c r="CH149" s="91"/>
      <c r="CI149" s="92"/>
      <c r="CL149" s="143">
        <f t="shared" si="26"/>
        <v>1943</v>
      </c>
      <c r="CM149" s="78">
        <f t="shared" si="41"/>
        <v>0.76392209529876709</v>
      </c>
      <c r="CN149" s="63"/>
      <c r="CO149" s="103"/>
      <c r="CQ149" s="1">
        <v>1943</v>
      </c>
      <c r="CR149" s="164">
        <v>0.54875482338426917</v>
      </c>
    </row>
    <row r="150" spans="1:96" ht="15">
      <c r="A150" s="143">
        <f t="shared" si="23"/>
        <v>1944</v>
      </c>
      <c r="B150" s="156">
        <v>21162.556135728155</v>
      </c>
      <c r="C150" s="140">
        <v>93033.455288722471</v>
      </c>
      <c r="D150" s="157">
        <v>26095.550942416441</v>
      </c>
      <c r="E150" s="147">
        <v>2.8586717322468758E-2</v>
      </c>
      <c r="F150" s="67">
        <v>0.21298500895500183</v>
      </c>
      <c r="G150" s="67">
        <v>0.75842827558517456</v>
      </c>
      <c r="H150" s="67">
        <v>0.37837943434715271</v>
      </c>
      <c r="I150" s="67">
        <v>0.14889518916606903</v>
      </c>
      <c r="J150" s="67">
        <v>0.38004884123802185</v>
      </c>
      <c r="K150" s="67">
        <f t="shared" si="31"/>
        <v>0.24157172627747059</v>
      </c>
      <c r="L150" s="73">
        <f t="shared" si="32"/>
        <v>0.22948424518108368</v>
      </c>
      <c r="M150" s="64">
        <f t="shared" si="24"/>
        <v>1944</v>
      </c>
      <c r="N150" s="62">
        <f t="shared" si="33"/>
        <v>0.25134214135704053</v>
      </c>
      <c r="O150" s="62">
        <f t="shared" si="34"/>
        <v>2.3407771703828648</v>
      </c>
      <c r="P150" s="62">
        <f t="shared" si="35"/>
        <v>33.341531435908664</v>
      </c>
      <c r="Q150" s="62">
        <f t="shared" si="36"/>
        <v>166.34071027023745</v>
      </c>
      <c r="R150" s="62">
        <f t="shared" si="37"/>
        <v>654.56336347767626</v>
      </c>
      <c r="S150" s="62">
        <f t="shared" si="38"/>
        <v>18.56384489876103</v>
      </c>
      <c r="T150" s="62">
        <f t="shared" si="39"/>
        <v>1.1799799320351847</v>
      </c>
      <c r="U150" s="87">
        <f t="shared" si="40"/>
        <v>4.3961350742340937</v>
      </c>
      <c r="V150" s="104">
        <v>0.25137930508600603</v>
      </c>
      <c r="W150" s="105">
        <v>0.74862069491399397</v>
      </c>
      <c r="X150" s="105">
        <v>0.34463177591037975</v>
      </c>
      <c r="Y150" s="105">
        <v>0.1217299300983723</v>
      </c>
      <c r="Z150" s="106">
        <f t="shared" si="30"/>
        <v>0.40398891900361422</v>
      </c>
      <c r="AA150" s="196"/>
      <c r="AB150" s="195"/>
      <c r="AC150" s="90"/>
      <c r="AD150" s="91"/>
      <c r="AE150" s="91"/>
      <c r="AF150" s="91"/>
      <c r="AG150" s="91"/>
      <c r="AH150" s="91"/>
      <c r="AI150" s="91"/>
      <c r="AJ150" s="91"/>
      <c r="AK150" s="92"/>
      <c r="AL150" s="90"/>
      <c r="AM150" s="91"/>
      <c r="AN150" s="91"/>
      <c r="AO150" s="91"/>
      <c r="AP150" s="91"/>
      <c r="AQ150" s="91"/>
      <c r="AR150" s="91"/>
      <c r="AS150" s="92"/>
      <c r="BN150" s="90"/>
      <c r="BO150" s="91"/>
      <c r="BP150" s="91"/>
      <c r="BQ150" s="91"/>
      <c r="BR150" s="91"/>
      <c r="BS150" s="92"/>
      <c r="BT150" s="64">
        <f t="shared" si="25"/>
        <v>1944</v>
      </c>
      <c r="BU150" s="67"/>
      <c r="BV150" s="67"/>
      <c r="BW150" s="67"/>
      <c r="BX150" s="67"/>
      <c r="BY150" s="67"/>
      <c r="BZ150" s="67"/>
      <c r="CA150" s="67"/>
      <c r="CB150" s="73"/>
      <c r="CC150" s="91"/>
      <c r="CD150" s="91"/>
      <c r="CE150" s="91"/>
      <c r="CF150" s="90"/>
      <c r="CG150" s="91"/>
      <c r="CH150" s="91"/>
      <c r="CI150" s="92"/>
      <c r="CL150" s="143">
        <f t="shared" si="26"/>
        <v>1944</v>
      </c>
      <c r="CM150" s="78">
        <f t="shared" si="41"/>
        <v>0.75842827558517456</v>
      </c>
      <c r="CN150" s="63"/>
      <c r="CO150" s="103"/>
      <c r="CQ150" s="1">
        <v>1944</v>
      </c>
      <c r="CR150" s="164">
        <v>0.54382970022895427</v>
      </c>
    </row>
    <row r="151" spans="1:96" ht="15">
      <c r="A151" s="143">
        <f t="shared" si="23"/>
        <v>1945</v>
      </c>
      <c r="B151" s="156">
        <v>39929.439429993115</v>
      </c>
      <c r="C151" s="140">
        <v>121149.01929258813</v>
      </c>
      <c r="D151" s="157">
        <v>26215.912847382828</v>
      </c>
      <c r="E151" s="147">
        <v>2.9748545959591866E-2</v>
      </c>
      <c r="F151" s="67">
        <v>0.2327960878610611</v>
      </c>
      <c r="G151" s="67">
        <v>0.73745536804199219</v>
      </c>
      <c r="H151" s="67">
        <v>0.35172206163406372</v>
      </c>
      <c r="I151" s="67">
        <v>0.13385279476642609</v>
      </c>
      <c r="J151" s="67">
        <v>0.38573330640792847</v>
      </c>
      <c r="K151" s="67">
        <f t="shared" si="31"/>
        <v>0.26254463382065296</v>
      </c>
      <c r="L151" s="73">
        <f t="shared" si="32"/>
        <v>0.21786926686763763</v>
      </c>
      <c r="M151" s="64">
        <f t="shared" si="24"/>
        <v>1945</v>
      </c>
      <c r="N151" s="62">
        <f t="shared" si="33"/>
        <v>0.18051879614808111</v>
      </c>
      <c r="O151" s="62">
        <f t="shared" si="34"/>
        <v>1.7658035112768169</v>
      </c>
      <c r="P151" s="62">
        <f t="shared" si="35"/>
        <v>22.374968415717973</v>
      </c>
      <c r="Q151" s="62">
        <f t="shared" si="36"/>
        <v>106.71520421728445</v>
      </c>
      <c r="R151" s="62">
        <f t="shared" si="37"/>
        <v>406.11977145223318</v>
      </c>
      <c r="S151" s="62">
        <f t="shared" si="38"/>
        <v>13.003831104432811</v>
      </c>
      <c r="T151" s="62">
        <f t="shared" si="39"/>
        <v>0.88508978064974142</v>
      </c>
      <c r="U151" s="87">
        <f t="shared" si="40"/>
        <v>3.0340776385051549</v>
      </c>
      <c r="V151" s="104">
        <v>0.24769181069481316</v>
      </c>
      <c r="W151" s="105">
        <v>0.75230818930518684</v>
      </c>
      <c r="X151" s="105">
        <v>0.34397801909520115</v>
      </c>
      <c r="Y151" s="105">
        <v>0.11869480010668916</v>
      </c>
      <c r="Z151" s="106">
        <f t="shared" si="30"/>
        <v>0.40833017020998569</v>
      </c>
      <c r="AA151" s="196"/>
      <c r="AB151" s="195"/>
      <c r="AC151" s="90"/>
      <c r="AD151" s="91"/>
      <c r="AE151" s="91"/>
      <c r="AF151" s="91"/>
      <c r="AG151" s="91"/>
      <c r="AH151" s="91"/>
      <c r="AI151" s="91"/>
      <c r="AJ151" s="91"/>
      <c r="AK151" s="92"/>
      <c r="AL151" s="90"/>
      <c r="AM151" s="91"/>
      <c r="AN151" s="91"/>
      <c r="AO151" s="91"/>
      <c r="AP151" s="91"/>
      <c r="AQ151" s="91"/>
      <c r="AR151" s="91"/>
      <c r="AS151" s="92"/>
      <c r="BN151" s="90"/>
      <c r="BO151" s="91"/>
      <c r="BP151" s="91"/>
      <c r="BQ151" s="91"/>
      <c r="BR151" s="91"/>
      <c r="BS151" s="92"/>
      <c r="BT151" s="64">
        <f t="shared" si="25"/>
        <v>1945</v>
      </c>
      <c r="BU151" s="67"/>
      <c r="BV151" s="67"/>
      <c r="BW151" s="67"/>
      <c r="BX151" s="67"/>
      <c r="BY151" s="67"/>
      <c r="BZ151" s="67"/>
      <c r="CA151" s="67"/>
      <c r="CB151" s="73"/>
      <c r="CC151" s="91"/>
      <c r="CD151" s="91"/>
      <c r="CE151" s="91"/>
      <c r="CF151" s="90"/>
      <c r="CG151" s="91"/>
      <c r="CH151" s="91"/>
      <c r="CI151" s="92"/>
      <c r="CL151" s="143">
        <f t="shared" si="26"/>
        <v>1945</v>
      </c>
      <c r="CM151" s="78">
        <f t="shared" si="41"/>
        <v>0.73745536804199219</v>
      </c>
      <c r="CN151" s="63"/>
      <c r="CO151" s="103"/>
      <c r="CQ151" s="1">
        <v>1945</v>
      </c>
      <c r="CR151" s="164">
        <v>0.58314636384768126</v>
      </c>
    </row>
    <row r="152" spans="1:96" ht="15">
      <c r="A152" s="143">
        <f t="shared" si="23"/>
        <v>1946</v>
      </c>
      <c r="B152" s="156">
        <v>80343.238482305911</v>
      </c>
      <c r="C152" s="140">
        <v>165163.64337364925</v>
      </c>
      <c r="D152" s="157">
        <v>29154.74459860857</v>
      </c>
      <c r="E152" s="147">
        <v>2.6991430670022964E-2</v>
      </c>
      <c r="F152" s="67">
        <v>0.27550464868545532</v>
      </c>
      <c r="G152" s="67">
        <v>0.69750392436981201</v>
      </c>
      <c r="H152" s="67">
        <v>0.30701702833175659</v>
      </c>
      <c r="I152" s="67">
        <v>0.10998231917619705</v>
      </c>
      <c r="J152" s="67">
        <v>0.39048689603805542</v>
      </c>
      <c r="K152" s="67">
        <f t="shared" si="31"/>
        <v>0.30249607935547829</v>
      </c>
      <c r="L152" s="73">
        <f t="shared" si="32"/>
        <v>0.19703470915555954</v>
      </c>
      <c r="M152" s="64">
        <f t="shared" si="24"/>
        <v>1946</v>
      </c>
      <c r="N152" s="62">
        <f t="shared" si="33"/>
        <v>0.11097394413121754</v>
      </c>
      <c r="O152" s="62">
        <f t="shared" si="34"/>
        <v>1.4159048229456273</v>
      </c>
      <c r="P152" s="62">
        <f t="shared" si="35"/>
        <v>14.338765973655343</v>
      </c>
      <c r="Q152" s="62">
        <f t="shared" si="36"/>
        <v>63.114273129768485</v>
      </c>
      <c r="R152" s="62">
        <f t="shared" si="37"/>
        <v>226.09345708444141</v>
      </c>
      <c r="S152" s="62">
        <f t="shared" si="38"/>
        <v>8.9192651785316599</v>
      </c>
      <c r="T152" s="62">
        <f t="shared" si="39"/>
        <v>0.6909432236042885</v>
      </c>
      <c r="U152" s="87">
        <f t="shared" si="40"/>
        <v>2.0557254909512199</v>
      </c>
      <c r="V152" s="104">
        <v>0.25409456788121199</v>
      </c>
      <c r="W152" s="105">
        <v>0.74590543211878801</v>
      </c>
      <c r="X152" s="105">
        <v>0.31831027415761987</v>
      </c>
      <c r="Y152" s="105">
        <v>0.10911880839529409</v>
      </c>
      <c r="Z152" s="106">
        <f t="shared" si="30"/>
        <v>0.42759515796116815</v>
      </c>
      <c r="AA152" s="195">
        <v>0.83511634826660197</v>
      </c>
      <c r="AB152" s="195">
        <v>0.46076438903808598</v>
      </c>
      <c r="AC152" s="90"/>
      <c r="AD152" s="91"/>
      <c r="AE152" s="91"/>
      <c r="AF152" s="91"/>
      <c r="AG152" s="91"/>
      <c r="AH152" s="91"/>
      <c r="AI152" s="91"/>
      <c r="AJ152" s="91"/>
      <c r="AK152" s="92"/>
      <c r="AL152" s="90"/>
      <c r="AM152" s="91"/>
      <c r="AN152" s="91"/>
      <c r="AO152" s="91"/>
      <c r="AP152" s="91"/>
      <c r="AQ152" s="91"/>
      <c r="AR152" s="91"/>
      <c r="AS152" s="92"/>
      <c r="BN152" s="90"/>
      <c r="BO152" s="91"/>
      <c r="BP152" s="91"/>
      <c r="BQ152" s="91"/>
      <c r="BR152" s="91"/>
      <c r="BS152" s="92"/>
      <c r="BT152" s="64">
        <f t="shared" si="25"/>
        <v>1946</v>
      </c>
      <c r="BU152" s="67"/>
      <c r="BV152" s="67"/>
      <c r="BW152" s="67"/>
      <c r="BX152" s="67"/>
      <c r="BY152" s="67"/>
      <c r="BZ152" s="67"/>
      <c r="CA152" s="67"/>
      <c r="CB152" s="73"/>
      <c r="CC152" s="91"/>
      <c r="CD152" s="91"/>
      <c r="CE152" s="91"/>
      <c r="CF152" s="90"/>
      <c r="CG152" s="91"/>
      <c r="CH152" s="91"/>
      <c r="CI152" s="92"/>
      <c r="CL152" s="143">
        <f t="shared" si="26"/>
        <v>1946</v>
      </c>
      <c r="CM152" s="78">
        <f t="shared" si="41"/>
        <v>0.69750392436981201</v>
      </c>
      <c r="CN152" s="63"/>
      <c r="CO152" s="103"/>
      <c r="CQ152" s="1">
        <v>1946</v>
      </c>
      <c r="CR152" s="164">
        <v>0.61893766103906045</v>
      </c>
    </row>
    <row r="153" spans="1:96" ht="15">
      <c r="A153" s="143">
        <f t="shared" si="23"/>
        <v>1947</v>
      </c>
      <c r="B153" s="156">
        <v>119174.39614543336</v>
      </c>
      <c r="C153" s="140">
        <v>251337.06639013419</v>
      </c>
      <c r="D153" s="157">
        <v>29364.239263160602</v>
      </c>
      <c r="E153" s="147">
        <v>2.9452797025442123E-2</v>
      </c>
      <c r="F153" s="67">
        <v>0.28235143423080444</v>
      </c>
      <c r="G153" s="67">
        <v>0.68819576501846313</v>
      </c>
      <c r="H153" s="67">
        <v>0.30239072442054749</v>
      </c>
      <c r="I153" s="67">
        <v>0.10903237015008926</v>
      </c>
      <c r="J153" s="67">
        <v>0.38580504059791565</v>
      </c>
      <c r="K153" s="67">
        <f t="shared" si="31"/>
        <v>0.31180423125624657</v>
      </c>
      <c r="L153" s="73">
        <f t="shared" si="32"/>
        <v>0.19335835427045822</v>
      </c>
      <c r="M153" s="64">
        <f t="shared" si="24"/>
        <v>1947</v>
      </c>
      <c r="N153" s="62">
        <f t="shared" si="33"/>
        <v>0.12423104023661299</v>
      </c>
      <c r="O153" s="62">
        <f t="shared" si="34"/>
        <v>1.4886876599738621</v>
      </c>
      <c r="P153" s="62">
        <f t="shared" si="35"/>
        <v>14.513948488631183</v>
      </c>
      <c r="Q153" s="62">
        <f t="shared" si="36"/>
        <v>63.773763524423131</v>
      </c>
      <c r="R153" s="62">
        <f t="shared" si="37"/>
        <v>229.94768122545892</v>
      </c>
      <c r="S153" s="62">
        <f t="shared" si="38"/>
        <v>9.0406357068765235</v>
      </c>
      <c r="T153" s="62">
        <f t="shared" si="39"/>
        <v>0.73065620456427938</v>
      </c>
      <c r="U153" s="87">
        <f t="shared" si="40"/>
        <v>2.1089854408275528</v>
      </c>
      <c r="V153" s="104">
        <v>0.2700200033154958</v>
      </c>
      <c r="W153" s="105">
        <v>0.7299799966845042</v>
      </c>
      <c r="X153" s="105">
        <v>0.30231086221011261</v>
      </c>
      <c r="Y153" s="105">
        <v>0.10477081376653329</v>
      </c>
      <c r="Z153" s="106">
        <f t="shared" si="30"/>
        <v>0.42766913447439159</v>
      </c>
      <c r="AA153" s="195">
        <v>0.829775314331055</v>
      </c>
      <c r="AB153" s="195">
        <v>0.44949310302734402</v>
      </c>
      <c r="AC153" s="90"/>
      <c r="AD153" s="91"/>
      <c r="AE153" s="91"/>
      <c r="AF153" s="91"/>
      <c r="AG153" s="91"/>
      <c r="AH153" s="91"/>
      <c r="AI153" s="91"/>
      <c r="AJ153" s="91"/>
      <c r="AK153" s="92"/>
      <c r="AL153" s="90"/>
      <c r="AM153" s="91"/>
      <c r="AN153" s="91"/>
      <c r="AO153" s="91"/>
      <c r="AP153" s="91"/>
      <c r="AQ153" s="91"/>
      <c r="AR153" s="91"/>
      <c r="AS153" s="92"/>
      <c r="BN153" s="90"/>
      <c r="BO153" s="91"/>
      <c r="BP153" s="91"/>
      <c r="BQ153" s="91"/>
      <c r="BR153" s="91"/>
      <c r="BS153" s="92"/>
      <c r="BT153" s="64">
        <f t="shared" si="25"/>
        <v>1947</v>
      </c>
      <c r="BU153" s="67"/>
      <c r="BV153" s="67"/>
      <c r="BW153" s="67"/>
      <c r="BX153" s="67"/>
      <c r="BY153" s="67"/>
      <c r="BZ153" s="67"/>
      <c r="CA153" s="67"/>
      <c r="CB153" s="73"/>
      <c r="CC153" s="91"/>
      <c r="CD153" s="91"/>
      <c r="CE153" s="91"/>
      <c r="CF153" s="90"/>
      <c r="CG153" s="91"/>
      <c r="CH153" s="91"/>
      <c r="CI153" s="92"/>
      <c r="CL153" s="143">
        <f t="shared" si="26"/>
        <v>1947</v>
      </c>
      <c r="CM153" s="78">
        <f t="shared" si="41"/>
        <v>0.68819576501846313</v>
      </c>
      <c r="CN153" s="63"/>
      <c r="CO153" s="103"/>
      <c r="CQ153" s="1">
        <v>1947</v>
      </c>
      <c r="CR153" s="164">
        <v>0.67557432043445731</v>
      </c>
    </row>
    <row r="154" spans="1:96" ht="15">
      <c r="A154" s="143">
        <f t="shared" si="23"/>
        <v>1948</v>
      </c>
      <c r="B154" s="156">
        <v>212971.58840520587</v>
      </c>
      <c r="C154" s="140">
        <v>403788.90686971525</v>
      </c>
      <c r="D154" s="157">
        <v>29613.990355141334</v>
      </c>
      <c r="E154" s="147">
        <v>2.9446089640259743E-2</v>
      </c>
      <c r="F154" s="67">
        <v>0.2714102566242218</v>
      </c>
      <c r="G154" s="67">
        <v>0.69914364814758301</v>
      </c>
      <c r="H154" s="67">
        <v>0.30566766858100891</v>
      </c>
      <c r="I154" s="67">
        <v>0.10846925526857376</v>
      </c>
      <c r="J154" s="67">
        <v>0.3934759795665741</v>
      </c>
      <c r="K154" s="67">
        <f t="shared" si="31"/>
        <v>0.30085634626448154</v>
      </c>
      <c r="L154" s="73">
        <f t="shared" si="32"/>
        <v>0.19719841331243515</v>
      </c>
      <c r="M154" s="64">
        <f t="shared" si="24"/>
        <v>1948</v>
      </c>
      <c r="N154" s="62">
        <f t="shared" si="33"/>
        <v>0.11165812713765241</v>
      </c>
      <c r="O154" s="62">
        <f t="shared" si="34"/>
        <v>1.2864679704014046</v>
      </c>
      <c r="P154" s="62">
        <f t="shared" si="35"/>
        <v>13.25559205077125</v>
      </c>
      <c r="Q154" s="62">
        <f t="shared" si="36"/>
        <v>57.953840080728341</v>
      </c>
      <c r="R154" s="62">
        <f t="shared" si="37"/>
        <v>205.65504695648355</v>
      </c>
      <c r="S154" s="62">
        <f t="shared" si="38"/>
        <v>8.2891200474426867</v>
      </c>
      <c r="T154" s="62">
        <f t="shared" si="39"/>
        <v>0.63379583525487559</v>
      </c>
      <c r="U154" s="87">
        <f t="shared" si="40"/>
        <v>1.8959754674011018</v>
      </c>
      <c r="V154" s="104">
        <v>0.28134360812608517</v>
      </c>
      <c r="W154" s="105">
        <v>0.71865639187391483</v>
      </c>
      <c r="X154" s="105">
        <v>0.29921141624659831</v>
      </c>
      <c r="Y154" s="105">
        <v>0.10322343801310285</v>
      </c>
      <c r="Z154" s="106">
        <f t="shared" si="30"/>
        <v>0.41944497562731653</v>
      </c>
      <c r="AA154" s="195">
        <v>0.83099349975585901</v>
      </c>
      <c r="AB154" s="195">
        <v>0.44385742187499999</v>
      </c>
      <c r="AC154" s="90"/>
      <c r="AD154" s="91"/>
      <c r="AE154" s="91"/>
      <c r="AF154" s="91"/>
      <c r="AG154" s="91"/>
      <c r="AH154" s="91"/>
      <c r="AI154" s="91"/>
      <c r="AJ154" s="91"/>
      <c r="AK154" s="92"/>
      <c r="AL154" s="90"/>
      <c r="AM154" s="91"/>
      <c r="AN154" s="91"/>
      <c r="AO154" s="91"/>
      <c r="AP154" s="91"/>
      <c r="AQ154" s="91"/>
      <c r="AR154" s="91"/>
      <c r="AS154" s="92"/>
      <c r="BN154" s="90"/>
      <c r="BO154" s="91"/>
      <c r="BP154" s="91"/>
      <c r="BQ154" s="91"/>
      <c r="BR154" s="91"/>
      <c r="BS154" s="92"/>
      <c r="BT154" s="64">
        <f t="shared" si="25"/>
        <v>1948</v>
      </c>
      <c r="BU154" s="67"/>
      <c r="BV154" s="67"/>
      <c r="BW154" s="67"/>
      <c r="BX154" s="67"/>
      <c r="BY154" s="67"/>
      <c r="BZ154" s="67"/>
      <c r="CA154" s="67"/>
      <c r="CB154" s="73"/>
      <c r="CC154" s="91"/>
      <c r="CD154" s="91"/>
      <c r="CE154" s="91"/>
      <c r="CF154" s="90"/>
      <c r="CG154" s="91"/>
      <c r="CH154" s="91"/>
      <c r="CI154" s="92"/>
      <c r="CL154" s="143">
        <f t="shared" si="26"/>
        <v>1948</v>
      </c>
      <c r="CM154" s="78">
        <f t="shared" si="41"/>
        <v>0.69914364814758301</v>
      </c>
      <c r="CN154" s="63"/>
      <c r="CO154" s="103"/>
      <c r="CQ154" s="1">
        <v>1948</v>
      </c>
      <c r="CR154" s="164">
        <v>0.63467367823410969</v>
      </c>
    </row>
    <row r="155" spans="1:96" ht="15">
      <c r="A155" s="143">
        <f t="shared" si="23"/>
        <v>1949</v>
      </c>
      <c r="B155" s="156">
        <v>394.29235424052149</v>
      </c>
      <c r="C155" s="140">
        <v>709.37095016682747</v>
      </c>
      <c r="D155" s="157">
        <v>29835.703439882494</v>
      </c>
      <c r="E155" s="147">
        <v>3.3071748912334442E-2</v>
      </c>
      <c r="F155" s="67">
        <v>0.25173079967498779</v>
      </c>
      <c r="G155" s="67">
        <v>0.71519744396209717</v>
      </c>
      <c r="H155" s="67">
        <v>0.33264631032943726</v>
      </c>
      <c r="I155" s="67">
        <v>0.11501210927963257</v>
      </c>
      <c r="J155" s="67">
        <v>0.38255113363265991</v>
      </c>
      <c r="K155" s="67">
        <f t="shared" si="31"/>
        <v>0.28480254858732224</v>
      </c>
      <c r="L155" s="73">
        <f t="shared" si="32"/>
        <v>0.21763420104980469</v>
      </c>
      <c r="M155" s="64">
        <f t="shared" si="24"/>
        <v>1949</v>
      </c>
      <c r="N155" s="62">
        <f t="shared" si="33"/>
        <v>0.11899869575107487</v>
      </c>
      <c r="O155" s="62">
        <f t="shared" si="34"/>
        <v>1.1322215269407172</v>
      </c>
      <c r="P155" s="62">
        <f t="shared" si="35"/>
        <v>12.867109517188293</v>
      </c>
      <c r="Q155" s="62">
        <f t="shared" si="36"/>
        <v>59.846361891141029</v>
      </c>
      <c r="R155" s="62">
        <f t="shared" si="37"/>
        <v>206.91816202607794</v>
      </c>
      <c r="S155" s="62">
        <f t="shared" si="38"/>
        <v>7.6471925867491013</v>
      </c>
      <c r="T155" s="62">
        <f t="shared" si="39"/>
        <v>0.56931995405758273</v>
      </c>
      <c r="U155" s="87">
        <f t="shared" si="40"/>
        <v>1.7990989237749853</v>
      </c>
      <c r="V155" s="104">
        <v>0.28878375939711498</v>
      </c>
      <c r="W155" s="105">
        <v>0.71121624060288502</v>
      </c>
      <c r="X155" s="105">
        <v>0.29055777313991887</v>
      </c>
      <c r="Y155" s="105">
        <v>9.9951774844997648E-2</v>
      </c>
      <c r="Z155" s="106">
        <f t="shared" si="30"/>
        <v>0.42065846746296615</v>
      </c>
      <c r="AA155" s="195">
        <v>0.81768768310546902</v>
      </c>
      <c r="AB155" s="195">
        <v>0.43379375457763703</v>
      </c>
      <c r="AC155" s="90"/>
      <c r="AD155" s="91"/>
      <c r="AE155" s="91"/>
      <c r="AF155" s="91"/>
      <c r="AG155" s="91"/>
      <c r="AH155" s="91"/>
      <c r="AI155" s="91"/>
      <c r="AJ155" s="91"/>
      <c r="AK155" s="92"/>
      <c r="AL155" s="90"/>
      <c r="AM155" s="91"/>
      <c r="AN155" s="91"/>
      <c r="AO155" s="91"/>
      <c r="AP155" s="91"/>
      <c r="AQ155" s="91"/>
      <c r="AR155" s="91"/>
      <c r="AS155" s="92"/>
      <c r="BN155" s="90"/>
      <c r="BO155" s="91"/>
      <c r="BP155" s="91"/>
      <c r="BQ155" s="91"/>
      <c r="BR155" s="91"/>
      <c r="BS155" s="92"/>
      <c r="BT155" s="64">
        <f t="shared" si="25"/>
        <v>1949</v>
      </c>
      <c r="BU155" s="67"/>
      <c r="BV155" s="67"/>
      <c r="BW155" s="67"/>
      <c r="BX155" s="67"/>
      <c r="BY155" s="67"/>
      <c r="BZ155" s="67"/>
      <c r="CA155" s="67"/>
      <c r="CB155" s="73"/>
      <c r="CC155" s="91"/>
      <c r="CD155" s="91"/>
      <c r="CE155" s="91"/>
      <c r="CF155" s="90"/>
      <c r="CG155" s="91"/>
      <c r="CH155" s="91"/>
      <c r="CI155" s="92"/>
      <c r="CL155" s="143">
        <f t="shared" si="26"/>
        <v>1949</v>
      </c>
      <c r="CM155" s="78">
        <f t="shared" si="41"/>
        <v>0.71519744396209717</v>
      </c>
      <c r="CN155" s="63"/>
      <c r="CO155" s="103"/>
      <c r="CQ155" s="1">
        <v>1949</v>
      </c>
      <c r="CR155" s="164">
        <v>0.57161564105312312</v>
      </c>
    </row>
    <row r="156" spans="1:96" ht="15">
      <c r="A156" s="143">
        <f t="shared" si="23"/>
        <v>1950</v>
      </c>
      <c r="B156" s="156">
        <v>458.62919619705599</v>
      </c>
      <c r="C156" s="140">
        <v>841.92806595445086</v>
      </c>
      <c r="D156" s="157">
        <v>29984.44754665361</v>
      </c>
      <c r="E156" s="147">
        <v>3.1879439949989319E-2</v>
      </c>
      <c r="F156" s="67">
        <v>0.24572394788265228</v>
      </c>
      <c r="G156" s="67">
        <v>0.7223966121673584</v>
      </c>
      <c r="H156" s="67">
        <v>0.3337734043598175</v>
      </c>
      <c r="I156" s="67">
        <v>0.12616242468357086</v>
      </c>
      <c r="J156" s="67">
        <v>0.38862320780754089</v>
      </c>
      <c r="K156" s="67">
        <f t="shared" si="31"/>
        <v>0.2776033878326416</v>
      </c>
      <c r="L156" s="73">
        <f t="shared" si="32"/>
        <v>0.20761097967624664</v>
      </c>
      <c r="M156" s="64">
        <f t="shared" si="24"/>
        <v>1950</v>
      </c>
      <c r="N156" s="62">
        <f t="shared" si="33"/>
        <v>0.11704529691246836</v>
      </c>
      <c r="O156" s="62">
        <f t="shared" si="34"/>
        <v>1.1277186990873789</v>
      </c>
      <c r="P156" s="62">
        <f t="shared" si="35"/>
        <v>13.261388232091269</v>
      </c>
      <c r="Q156" s="62">
        <f t="shared" si="36"/>
        <v>61.272417702547017</v>
      </c>
      <c r="R156" s="62">
        <f t="shared" si="37"/>
        <v>231.60253880636986</v>
      </c>
      <c r="S156" s="62">
        <f t="shared" si="38"/>
        <v>7.9268294020406307</v>
      </c>
      <c r="T156" s="62">
        <f t="shared" si="39"/>
        <v>0.5662334756568731</v>
      </c>
      <c r="U156" s="87">
        <f t="shared" si="40"/>
        <v>1.8357489513003127</v>
      </c>
      <c r="V156" s="104">
        <v>0.28434245559215054</v>
      </c>
      <c r="W156" s="105">
        <v>0.71565754440784946</v>
      </c>
      <c r="X156" s="105">
        <v>0.30530416339309946</v>
      </c>
      <c r="Y156" s="105">
        <v>0.10586902180664871</v>
      </c>
      <c r="Z156" s="106">
        <f t="shared" si="30"/>
        <v>0.41035338101475</v>
      </c>
      <c r="AA156" s="195">
        <v>0.79941551208496098</v>
      </c>
      <c r="AB156" s="195">
        <v>0.43041618347167998</v>
      </c>
      <c r="AC156" s="90"/>
      <c r="AD156" s="91"/>
      <c r="AE156" s="91"/>
      <c r="AF156" s="91"/>
      <c r="AG156" s="91"/>
      <c r="AH156" s="91"/>
      <c r="AI156" s="91"/>
      <c r="AJ156" s="91"/>
      <c r="AK156" s="92"/>
      <c r="AL156" s="90"/>
      <c r="AM156" s="91"/>
      <c r="AN156" s="91"/>
      <c r="AO156" s="91"/>
      <c r="AP156" s="91"/>
      <c r="AQ156" s="91"/>
      <c r="AR156" s="91"/>
      <c r="AS156" s="92"/>
      <c r="BN156" s="90"/>
      <c r="BO156" s="91"/>
      <c r="BP156" s="91"/>
      <c r="BQ156" s="91"/>
      <c r="BR156" s="91"/>
      <c r="BS156" s="92"/>
      <c r="BT156" s="64">
        <f t="shared" si="25"/>
        <v>1950</v>
      </c>
      <c r="BU156" s="67"/>
      <c r="BV156" s="67"/>
      <c r="BW156" s="67"/>
      <c r="BX156" s="67"/>
      <c r="BY156" s="67"/>
      <c r="BZ156" s="67"/>
      <c r="CA156" s="67"/>
      <c r="CB156" s="73"/>
      <c r="CC156" s="91"/>
      <c r="CD156" s="91"/>
      <c r="CE156" s="91"/>
      <c r="CF156" s="90"/>
      <c r="CG156" s="91"/>
      <c r="CH156" s="91"/>
      <c r="CI156" s="92"/>
      <c r="CL156" s="143">
        <f t="shared" si="26"/>
        <v>1950</v>
      </c>
      <c r="CM156" s="78">
        <f t="shared" si="41"/>
        <v>0.7223966121673584</v>
      </c>
      <c r="CN156" s="63"/>
      <c r="CO156" s="103"/>
      <c r="CQ156" s="1">
        <v>1950</v>
      </c>
      <c r="CR156" s="164">
        <v>0.58108225254785983</v>
      </c>
    </row>
    <row r="157" spans="1:96" ht="15">
      <c r="A157" s="143">
        <f t="shared" si="23"/>
        <v>1951</v>
      </c>
      <c r="B157" s="156">
        <v>572.84624458148505</v>
      </c>
      <c r="C157" s="140">
        <v>1096.0084145666049</v>
      </c>
      <c r="D157" s="157">
        <v>30214.096051623506</v>
      </c>
      <c r="E157" s="147">
        <v>3.2107647508382797E-2</v>
      </c>
      <c r="F157" s="67">
        <v>0.26811158657073975</v>
      </c>
      <c r="G157" s="67">
        <v>0.69978076219558716</v>
      </c>
      <c r="H157" s="67">
        <v>0.32724377512931824</v>
      </c>
      <c r="I157" s="67">
        <v>0.12176453322172165</v>
      </c>
      <c r="J157" s="67">
        <v>0.37253698706626892</v>
      </c>
      <c r="K157" s="67">
        <f t="shared" si="31"/>
        <v>0.30021923407912254</v>
      </c>
      <c r="L157" s="73">
        <f t="shared" si="32"/>
        <v>0.20547924190759659</v>
      </c>
      <c r="M157" s="64">
        <f t="shared" si="24"/>
        <v>1951</v>
      </c>
      <c r="N157" s="62">
        <f t="shared" si="33"/>
        <v>0.12286107196822291</v>
      </c>
      <c r="O157" s="62">
        <f t="shared" si="34"/>
        <v>1.2824233278295243</v>
      </c>
      <c r="P157" s="62">
        <f t="shared" si="35"/>
        <v>13.388681709496623</v>
      </c>
      <c r="Q157" s="62">
        <f t="shared" si="36"/>
        <v>62.610505794326883</v>
      </c>
      <c r="R157" s="62">
        <f t="shared" si="37"/>
        <v>232.9681904509691</v>
      </c>
      <c r="S157" s="62">
        <f t="shared" si="38"/>
        <v>7.9195901445154853</v>
      </c>
      <c r="T157" s="62">
        <f t="shared" si="39"/>
        <v>0.63822207457324587</v>
      </c>
      <c r="U157" s="87">
        <f t="shared" si="40"/>
        <v>1.9132680451930626</v>
      </c>
      <c r="V157" s="104">
        <v>0.28563444934486293</v>
      </c>
      <c r="W157" s="105">
        <v>0.71436555065513707</v>
      </c>
      <c r="X157" s="105">
        <v>0.30009388783375246</v>
      </c>
      <c r="Y157" s="105">
        <v>0.10130723941273323</v>
      </c>
      <c r="Z157" s="106">
        <f t="shared" si="30"/>
        <v>0.41427166282138461</v>
      </c>
      <c r="AA157" s="195">
        <v>0.78301742553710896</v>
      </c>
      <c r="AB157" s="195">
        <v>0.41852638244628898</v>
      </c>
      <c r="AC157" s="90"/>
      <c r="AD157" s="91"/>
      <c r="AE157" s="91"/>
      <c r="AF157" s="91"/>
      <c r="AG157" s="91"/>
      <c r="AH157" s="91"/>
      <c r="AI157" s="91"/>
      <c r="AJ157" s="91"/>
      <c r="AK157" s="92"/>
      <c r="AL157" s="90"/>
      <c r="AM157" s="91"/>
      <c r="AN157" s="91"/>
      <c r="AO157" s="91"/>
      <c r="AP157" s="91"/>
      <c r="AQ157" s="91"/>
      <c r="AR157" s="91"/>
      <c r="AS157" s="92"/>
      <c r="BN157" s="90"/>
      <c r="BO157" s="91"/>
      <c r="BP157" s="91"/>
      <c r="BQ157" s="91"/>
      <c r="BR157" s="91"/>
      <c r="BS157" s="92"/>
      <c r="BT157" s="64">
        <f t="shared" si="25"/>
        <v>1951</v>
      </c>
      <c r="BU157" s="67"/>
      <c r="BV157" s="67"/>
      <c r="BW157" s="67"/>
      <c r="BX157" s="67"/>
      <c r="BY157" s="67"/>
      <c r="BZ157" s="67"/>
      <c r="CA157" s="67"/>
      <c r="CB157" s="73"/>
      <c r="CC157" s="91"/>
      <c r="CD157" s="91"/>
      <c r="CE157" s="91"/>
      <c r="CF157" s="90"/>
      <c r="CG157" s="91"/>
      <c r="CH157" s="91"/>
      <c r="CI157" s="92"/>
      <c r="CL157" s="143">
        <f t="shared" si="26"/>
        <v>1951</v>
      </c>
      <c r="CM157" s="78">
        <f t="shared" si="41"/>
        <v>0.69978076219558716</v>
      </c>
      <c r="CN157" s="63"/>
      <c r="CO157" s="103"/>
      <c r="CQ157" s="1">
        <v>1951</v>
      </c>
      <c r="CR157" s="164">
        <v>0.55619408932584302</v>
      </c>
    </row>
    <row r="158" spans="1:96" ht="15">
      <c r="A158" s="143">
        <f t="shared" si="23"/>
        <v>1952</v>
      </c>
      <c r="B158" s="156">
        <v>663.60481105099723</v>
      </c>
      <c r="C158" s="140">
        <v>1337.2405490188166</v>
      </c>
      <c r="D158" s="157">
        <v>30381.517552119818</v>
      </c>
      <c r="E158" s="147">
        <v>3.309156745672226E-2</v>
      </c>
      <c r="F158" s="67">
        <v>0.24364796280860901</v>
      </c>
      <c r="G158" s="67">
        <v>0.72326046228408813</v>
      </c>
      <c r="H158" s="67">
        <v>0.32055097818374634</v>
      </c>
      <c r="I158" s="67">
        <v>0.11333708465099335</v>
      </c>
      <c r="J158" s="67">
        <v>0.4027094841003418</v>
      </c>
      <c r="K158" s="67">
        <f t="shared" si="31"/>
        <v>0.27673953026533127</v>
      </c>
      <c r="L158" s="73">
        <f t="shared" si="32"/>
        <v>0.20721389353275299</v>
      </c>
      <c r="M158" s="64">
        <f t="shared" si="24"/>
        <v>1952</v>
      </c>
      <c r="N158" s="62">
        <f t="shared" si="33"/>
        <v>0.13336668178651831</v>
      </c>
      <c r="O158" s="62">
        <f t="shared" si="34"/>
        <v>1.2274471572828227</v>
      </c>
      <c r="P158" s="62">
        <f t="shared" si="35"/>
        <v>14.574535952151965</v>
      </c>
      <c r="Q158" s="62">
        <f t="shared" si="36"/>
        <v>64.594734534257341</v>
      </c>
      <c r="R158" s="62">
        <f t="shared" si="37"/>
        <v>228.38735159688181</v>
      </c>
      <c r="S158" s="62">
        <f t="shared" si="38"/>
        <v>9.0167361096958132</v>
      </c>
      <c r="T158" s="62">
        <f t="shared" si="39"/>
        <v>0.61962467089598694</v>
      </c>
      <c r="U158" s="87">
        <f t="shared" si="40"/>
        <v>2.0151158140353678</v>
      </c>
      <c r="V158" s="104">
        <v>0.2886920535408507</v>
      </c>
      <c r="W158" s="105">
        <v>0.7113079464591493</v>
      </c>
      <c r="X158" s="105">
        <v>0.29700193122168933</v>
      </c>
      <c r="Y158" s="105">
        <v>9.9455418820755842E-2</v>
      </c>
      <c r="Z158" s="106">
        <f t="shared" si="30"/>
        <v>0.41430601523745997</v>
      </c>
      <c r="AA158" s="195">
        <v>0.77486534118652295</v>
      </c>
      <c r="AB158" s="195">
        <v>0.387755584716797</v>
      </c>
      <c r="AC158" s="90"/>
      <c r="AD158" s="91"/>
      <c r="AE158" s="91"/>
      <c r="AF158" s="91"/>
      <c r="AG158" s="91"/>
      <c r="AH158" s="91"/>
      <c r="AI158" s="91"/>
      <c r="AJ158" s="91"/>
      <c r="AK158" s="92"/>
      <c r="AL158" s="90"/>
      <c r="AM158" s="91"/>
      <c r="AN158" s="91"/>
      <c r="AO158" s="91"/>
      <c r="AP158" s="91"/>
      <c r="AQ158" s="91"/>
      <c r="AR158" s="91"/>
      <c r="AS158" s="92"/>
      <c r="BN158" s="90"/>
      <c r="BO158" s="91"/>
      <c r="BP158" s="91"/>
      <c r="BQ158" s="91"/>
      <c r="BR158" s="91"/>
      <c r="BS158" s="92"/>
      <c r="BT158" s="64">
        <f t="shared" si="25"/>
        <v>1952</v>
      </c>
      <c r="BU158" s="67"/>
      <c r="BV158" s="67"/>
      <c r="BW158" s="67"/>
      <c r="BX158" s="67"/>
      <c r="BY158" s="67"/>
      <c r="BZ158" s="67"/>
      <c r="CA158" s="67"/>
      <c r="CB158" s="73"/>
      <c r="CC158" s="91"/>
      <c r="CD158" s="91"/>
      <c r="CE158" s="91"/>
      <c r="CF158" s="90"/>
      <c r="CG158" s="91"/>
      <c r="CH158" s="91"/>
      <c r="CI158" s="92"/>
      <c r="CL158" s="143">
        <f t="shared" si="26"/>
        <v>1952</v>
      </c>
      <c r="CM158" s="78">
        <f t="shared" si="41"/>
        <v>0.72326046228408813</v>
      </c>
      <c r="CN158" s="63"/>
      <c r="CO158" s="103"/>
      <c r="CQ158" s="1">
        <v>1952</v>
      </c>
      <c r="CR158" s="164">
        <v>0.60319661095852128</v>
      </c>
    </row>
    <row r="159" spans="1:96" ht="15">
      <c r="A159" s="143">
        <f t="shared" si="23"/>
        <v>1953</v>
      </c>
      <c r="B159" s="156">
        <v>684.20908077949923</v>
      </c>
      <c r="C159" s="140">
        <v>1426.0040713834096</v>
      </c>
      <c r="D159" s="157">
        <v>30573.350210715907</v>
      </c>
      <c r="E159" s="147">
        <v>3.1395703554153442E-2</v>
      </c>
      <c r="F159" s="67">
        <v>0.24016180634498596</v>
      </c>
      <c r="G159" s="67">
        <v>0.7284424901008606</v>
      </c>
      <c r="H159" s="67">
        <v>0.31898128986358643</v>
      </c>
      <c r="I159" s="67">
        <v>0.11093368381261826</v>
      </c>
      <c r="J159" s="67">
        <v>0.40946120023727417</v>
      </c>
      <c r="K159" s="67">
        <f t="shared" si="31"/>
        <v>0.2715575098991394</v>
      </c>
      <c r="L159" s="73">
        <f t="shared" si="32"/>
        <v>0.20804760605096817</v>
      </c>
      <c r="M159" s="64">
        <f t="shared" si="24"/>
        <v>1953</v>
      </c>
      <c r="N159" s="62">
        <f t="shared" si="33"/>
        <v>0.13086760275430367</v>
      </c>
      <c r="O159" s="62">
        <f t="shared" si="34"/>
        <v>1.2513415973980353</v>
      </c>
      <c r="P159" s="62">
        <f t="shared" si="35"/>
        <v>15.181937595289812</v>
      </c>
      <c r="Q159" s="62">
        <f t="shared" si="36"/>
        <v>66.480938476055798</v>
      </c>
      <c r="R159" s="62">
        <f t="shared" si="37"/>
        <v>231.20401236144093</v>
      </c>
      <c r="S159" s="62">
        <f t="shared" si="38"/>
        <v>9.4820486085380367</v>
      </c>
      <c r="T159" s="62">
        <f t="shared" si="39"/>
        <v>0.62885604481818425</v>
      </c>
      <c r="U159" s="87">
        <f t="shared" si="40"/>
        <v>2.0841641998653468</v>
      </c>
      <c r="V159" s="104">
        <v>0.29683605927098</v>
      </c>
      <c r="W159" s="105">
        <v>0.70316394072902</v>
      </c>
      <c r="X159" s="105">
        <v>0.28330258395454783</v>
      </c>
      <c r="Y159" s="105">
        <v>9.4439229922561249E-2</v>
      </c>
      <c r="Z159" s="106">
        <f t="shared" si="30"/>
        <v>0.41986135677447217</v>
      </c>
      <c r="AA159" s="195">
        <v>0.76933677673339795</v>
      </c>
      <c r="AB159" s="195">
        <v>0.38887145996093803</v>
      </c>
      <c r="AC159" s="90"/>
      <c r="AD159" s="91"/>
      <c r="AE159" s="91"/>
      <c r="AF159" s="91"/>
      <c r="AG159" s="91"/>
      <c r="AH159" s="91"/>
      <c r="AI159" s="91"/>
      <c r="AJ159" s="91"/>
      <c r="AK159" s="92"/>
      <c r="AL159" s="90"/>
      <c r="AM159" s="91"/>
      <c r="AN159" s="91"/>
      <c r="AO159" s="91"/>
      <c r="AP159" s="91"/>
      <c r="AQ159" s="91"/>
      <c r="AR159" s="91"/>
      <c r="AS159" s="92"/>
      <c r="BN159" s="90"/>
      <c r="BO159" s="91"/>
      <c r="BP159" s="91"/>
      <c r="BQ159" s="91"/>
      <c r="BR159" s="91"/>
      <c r="BS159" s="92"/>
      <c r="BT159" s="64">
        <f t="shared" si="25"/>
        <v>1953</v>
      </c>
      <c r="BU159" s="67"/>
      <c r="BV159" s="67"/>
      <c r="BW159" s="67"/>
      <c r="BX159" s="67"/>
      <c r="BY159" s="67"/>
      <c r="BZ159" s="67"/>
      <c r="CA159" s="67"/>
      <c r="CB159" s="73"/>
      <c r="CC159" s="91"/>
      <c r="CD159" s="91"/>
      <c r="CE159" s="91"/>
      <c r="CF159" s="90"/>
      <c r="CG159" s="91"/>
      <c r="CH159" s="91"/>
      <c r="CI159" s="92"/>
      <c r="CL159" s="143">
        <f t="shared" si="26"/>
        <v>1953</v>
      </c>
      <c r="CM159" s="78">
        <f t="shared" si="41"/>
        <v>0.7284424901008606</v>
      </c>
      <c r="CN159" s="63"/>
      <c r="CO159" s="103"/>
      <c r="CQ159" s="1">
        <v>1953</v>
      </c>
      <c r="CR159" s="164">
        <v>0.50732738993378668</v>
      </c>
    </row>
    <row r="160" spans="1:96" ht="15">
      <c r="A160" s="143">
        <f t="shared" si="23"/>
        <v>1954</v>
      </c>
      <c r="B160" s="156">
        <v>722.92981459890359</v>
      </c>
      <c r="C160" s="140">
        <v>1519.800769385329</v>
      </c>
      <c r="D160" s="157">
        <v>30694.417462043097</v>
      </c>
      <c r="E160" s="147">
        <v>3.536001592874527E-2</v>
      </c>
      <c r="F160" s="67">
        <v>0.2560977041721344</v>
      </c>
      <c r="G160" s="67">
        <v>0.70854228734970093</v>
      </c>
      <c r="H160" s="67">
        <v>0.30430740118026733</v>
      </c>
      <c r="I160" s="67">
        <v>0.10806301981210709</v>
      </c>
      <c r="J160" s="67">
        <v>0.40423488616943359</v>
      </c>
      <c r="K160" s="67">
        <f t="shared" si="31"/>
        <v>0.29145772010087967</v>
      </c>
      <c r="L160" s="73">
        <f t="shared" si="32"/>
        <v>0.19624438136816025</v>
      </c>
      <c r="M160" s="64">
        <f t="shared" si="24"/>
        <v>1954</v>
      </c>
      <c r="N160" s="62">
        <f t="shared" si="33"/>
        <v>0.14867329671221463</v>
      </c>
      <c r="O160" s="62">
        <f t="shared" si="34"/>
        <v>1.3459725964358384</v>
      </c>
      <c r="P160" s="62">
        <f t="shared" si="35"/>
        <v>14.895541610129484</v>
      </c>
      <c r="Q160" s="62">
        <f t="shared" si="36"/>
        <v>63.973931231487171</v>
      </c>
      <c r="R160" s="62">
        <f t="shared" si="37"/>
        <v>227.17870716628687</v>
      </c>
      <c r="S160" s="62">
        <f t="shared" si="38"/>
        <v>9.4423872077564113</v>
      </c>
      <c r="T160" s="62">
        <f t="shared" si="39"/>
        <v>0.68080631881160303</v>
      </c>
      <c r="U160" s="87">
        <f t="shared" si="40"/>
        <v>2.1022798322801859</v>
      </c>
      <c r="V160" s="104">
        <v>0.29446650107947137</v>
      </c>
      <c r="W160" s="105">
        <v>0.70553349892052863</v>
      </c>
      <c r="X160" s="105">
        <v>0.28818278304431316</v>
      </c>
      <c r="Y160" s="105">
        <v>9.5056883083493734E-2</v>
      </c>
      <c r="Z160" s="106">
        <f t="shared" si="30"/>
        <v>0.41735071587621547</v>
      </c>
      <c r="AA160" s="195">
        <v>0.76624458312988297</v>
      </c>
      <c r="AB160" s="195">
        <v>0.40930950164794899</v>
      </c>
      <c r="AC160" s="90"/>
      <c r="AD160" s="91"/>
      <c r="AE160" s="91"/>
      <c r="AF160" s="91"/>
      <c r="AG160" s="91"/>
      <c r="AH160" s="91"/>
      <c r="AI160" s="91"/>
      <c r="AJ160" s="91"/>
      <c r="AK160" s="92"/>
      <c r="AL160" s="90"/>
      <c r="AM160" s="91"/>
      <c r="AN160" s="91"/>
      <c r="AO160" s="91"/>
      <c r="AP160" s="91"/>
      <c r="AQ160" s="91"/>
      <c r="AR160" s="91"/>
      <c r="AS160" s="92"/>
      <c r="BN160" s="90"/>
      <c r="BO160" s="91"/>
      <c r="BP160" s="91"/>
      <c r="BQ160" s="91"/>
      <c r="BR160" s="91"/>
      <c r="BS160" s="92"/>
      <c r="BT160" s="64">
        <f t="shared" si="25"/>
        <v>1954</v>
      </c>
      <c r="BU160" s="67"/>
      <c r="BV160" s="67"/>
      <c r="BW160" s="67"/>
      <c r="BX160" s="67"/>
      <c r="BY160" s="67"/>
      <c r="BZ160" s="67"/>
      <c r="CA160" s="67"/>
      <c r="CB160" s="73"/>
      <c r="CC160" s="91"/>
      <c r="CD160" s="91"/>
      <c r="CE160" s="91"/>
      <c r="CF160" s="90"/>
      <c r="CG160" s="91"/>
      <c r="CH160" s="91"/>
      <c r="CI160" s="92"/>
      <c r="CL160" s="143">
        <f t="shared" si="26"/>
        <v>1954</v>
      </c>
      <c r="CM160" s="78">
        <f t="shared" si="41"/>
        <v>0.70854228734970093</v>
      </c>
      <c r="CN160" s="63"/>
      <c r="CO160" s="103"/>
      <c r="CQ160" s="1">
        <v>1954</v>
      </c>
      <c r="CR160" s="164">
        <v>0.60280733192657232</v>
      </c>
    </row>
    <row r="161" spans="1:96" ht="15">
      <c r="A161" s="143">
        <f t="shared" si="23"/>
        <v>1955</v>
      </c>
      <c r="B161" s="156">
        <v>772.88642842426168</v>
      </c>
      <c r="C161" s="140">
        <v>1689.3002880496695</v>
      </c>
      <c r="D161" s="157">
        <v>30880.067547674618</v>
      </c>
      <c r="E161" s="147">
        <v>3.6524146795272827E-2</v>
      </c>
      <c r="F161" s="67">
        <v>0.25774279236793518</v>
      </c>
      <c r="G161" s="67">
        <v>0.70573306083679199</v>
      </c>
      <c r="H161" s="67">
        <v>0.31082555651664734</v>
      </c>
      <c r="I161" s="67">
        <v>0.10819923132658005</v>
      </c>
      <c r="J161" s="67">
        <v>0.39490750432014465</v>
      </c>
      <c r="K161" s="67">
        <f t="shared" si="31"/>
        <v>0.29426693916320801</v>
      </c>
      <c r="L161" s="73">
        <f t="shared" si="32"/>
        <v>0.20262632519006729</v>
      </c>
      <c r="M161" s="64">
        <f t="shared" si="24"/>
        <v>1955</v>
      </c>
      <c r="N161" s="62">
        <f t="shared" si="33"/>
        <v>0.15966188416017466</v>
      </c>
      <c r="O161" s="62">
        <f t="shared" si="34"/>
        <v>1.4083730719582239</v>
      </c>
      <c r="P161" s="62">
        <f t="shared" si="35"/>
        <v>15.425229621231413</v>
      </c>
      <c r="Q161" s="62">
        <f t="shared" si="36"/>
        <v>67.937239269071426</v>
      </c>
      <c r="R161" s="62">
        <f t="shared" si="37"/>
        <v>236.49139889723909</v>
      </c>
      <c r="S161" s="62">
        <f t="shared" si="38"/>
        <v>9.5905618825825272</v>
      </c>
      <c r="T161" s="62">
        <f t="shared" si="39"/>
        <v>0.71464463429264113</v>
      </c>
      <c r="U161" s="87">
        <f t="shared" si="40"/>
        <v>2.1857031329865189</v>
      </c>
      <c r="V161" s="104">
        <v>0.29032561155903192</v>
      </c>
      <c r="W161" s="105">
        <v>0.70967438844096808</v>
      </c>
      <c r="X161" s="105">
        <v>0.29064081770241101</v>
      </c>
      <c r="Y161" s="105">
        <v>9.7435615107264548E-2</v>
      </c>
      <c r="Z161" s="106">
        <f t="shared" si="30"/>
        <v>0.41903357073855707</v>
      </c>
      <c r="AA161" s="195">
        <v>0.75321983337402298</v>
      </c>
      <c r="AB161" s="195">
        <v>0.37862289428710899</v>
      </c>
      <c r="AC161" s="90"/>
      <c r="AD161" s="91"/>
      <c r="AE161" s="91"/>
      <c r="AF161" s="91"/>
      <c r="AG161" s="91"/>
      <c r="AH161" s="91"/>
      <c r="AI161" s="91"/>
      <c r="AJ161" s="91"/>
      <c r="AK161" s="92"/>
      <c r="AL161" s="90"/>
      <c r="AM161" s="91"/>
      <c r="AN161" s="91"/>
      <c r="AO161" s="91"/>
      <c r="AP161" s="91"/>
      <c r="AQ161" s="91"/>
      <c r="AR161" s="91"/>
      <c r="AS161" s="92"/>
      <c r="BN161" s="90"/>
      <c r="BO161" s="91"/>
      <c r="BP161" s="91"/>
      <c r="BQ161" s="91"/>
      <c r="BR161" s="91"/>
      <c r="BS161" s="92"/>
      <c r="BT161" s="64">
        <f t="shared" si="25"/>
        <v>1955</v>
      </c>
      <c r="BU161" s="67"/>
      <c r="BV161" s="67"/>
      <c r="BW161" s="67"/>
      <c r="BX161" s="67"/>
      <c r="BY161" s="67"/>
      <c r="BZ161" s="67"/>
      <c r="CA161" s="67"/>
      <c r="CB161" s="73"/>
      <c r="CC161" s="91"/>
      <c r="CD161" s="91"/>
      <c r="CE161" s="91"/>
      <c r="CF161" s="90"/>
      <c r="CG161" s="91"/>
      <c r="CH161" s="91"/>
      <c r="CI161" s="92"/>
      <c r="CL161" s="143">
        <f t="shared" si="26"/>
        <v>1955</v>
      </c>
      <c r="CM161" s="78">
        <f t="shared" si="41"/>
        <v>0.70573306083679199</v>
      </c>
      <c r="CN161" s="63"/>
      <c r="CO161" s="103"/>
      <c r="CQ161" s="1">
        <v>1955</v>
      </c>
      <c r="CR161" s="164">
        <v>0.51444498411631567</v>
      </c>
    </row>
    <row r="162" spans="1:96" ht="15">
      <c r="A162" s="143">
        <f t="shared" si="23"/>
        <v>1956</v>
      </c>
      <c r="B162" s="156">
        <v>845.03710713898306</v>
      </c>
      <c r="C162" s="140">
        <v>1940.4734671259384</v>
      </c>
      <c r="D162" s="157">
        <v>31073.48689438677</v>
      </c>
      <c r="E162" s="147">
        <v>3.8031637668609619E-2</v>
      </c>
      <c r="F162" s="67">
        <v>0.26245957612991333</v>
      </c>
      <c r="G162" s="67">
        <v>0.69950878620147705</v>
      </c>
      <c r="H162" s="67">
        <v>0.31331267952919006</v>
      </c>
      <c r="I162" s="67">
        <v>0.11261296272277832</v>
      </c>
      <c r="J162" s="67">
        <v>0.38619610667228699</v>
      </c>
      <c r="K162" s="67">
        <f t="shared" si="31"/>
        <v>0.30049121379852295</v>
      </c>
      <c r="L162" s="73">
        <f t="shared" si="32"/>
        <v>0.20069971680641174</v>
      </c>
      <c r="M162" s="64">
        <f t="shared" si="24"/>
        <v>1956</v>
      </c>
      <c r="N162" s="62">
        <f t="shared" si="33"/>
        <v>0.17466542755061898</v>
      </c>
      <c r="O162" s="62">
        <f t="shared" si="34"/>
        <v>1.5067262708661542</v>
      </c>
      <c r="P162" s="62">
        <f t="shared" si="35"/>
        <v>16.062942422032471</v>
      </c>
      <c r="Q162" s="62">
        <f t="shared" si="36"/>
        <v>71.946537779734683</v>
      </c>
      <c r="R162" s="62">
        <f t="shared" si="37"/>
        <v>258.59511300969814</v>
      </c>
      <c r="S162" s="62">
        <f t="shared" si="38"/>
        <v>9.85365404895445</v>
      </c>
      <c r="T162" s="62">
        <f t="shared" si="39"/>
        <v>0.76669246902419008</v>
      </c>
      <c r="U162" s="87">
        <f t="shared" si="40"/>
        <v>2.2963174643250182</v>
      </c>
      <c r="V162" s="104">
        <v>0.28693742954386048</v>
      </c>
      <c r="W162" s="105">
        <v>0.71306257045613952</v>
      </c>
      <c r="X162" s="105">
        <v>0.29418335376447496</v>
      </c>
      <c r="Y162" s="105">
        <v>9.9619738396022534E-2</v>
      </c>
      <c r="Z162" s="106">
        <f t="shared" si="30"/>
        <v>0.41887921669166456</v>
      </c>
      <c r="AA162" s="195">
        <v>0.73953918457031298</v>
      </c>
      <c r="AB162" s="195">
        <v>0.37906074523925798</v>
      </c>
      <c r="AC162" s="90"/>
      <c r="AD162" s="91"/>
      <c r="AE162" s="91"/>
      <c r="AF162" s="91"/>
      <c r="AG162" s="91"/>
      <c r="AH162" s="91"/>
      <c r="AI162" s="91"/>
      <c r="AJ162" s="91"/>
      <c r="AK162" s="92"/>
      <c r="AL162" s="90"/>
      <c r="AM162" s="91"/>
      <c r="AN162" s="91"/>
      <c r="AO162" s="91"/>
      <c r="AP162" s="91"/>
      <c r="AQ162" s="91"/>
      <c r="AR162" s="91"/>
      <c r="AS162" s="92"/>
      <c r="BN162" s="90"/>
      <c r="BO162" s="91"/>
      <c r="BP162" s="91"/>
      <c r="BQ162" s="91"/>
      <c r="BR162" s="91"/>
      <c r="BS162" s="92"/>
      <c r="BT162" s="64">
        <f t="shared" si="25"/>
        <v>1956</v>
      </c>
      <c r="BU162" s="67"/>
      <c r="BV162" s="67"/>
      <c r="BW162" s="67"/>
      <c r="BX162" s="67"/>
      <c r="BY162" s="67"/>
      <c r="BZ162" s="67"/>
      <c r="CA162" s="67"/>
      <c r="CB162" s="73"/>
      <c r="CC162" s="91"/>
      <c r="CD162" s="91"/>
      <c r="CE162" s="91"/>
      <c r="CF162" s="90"/>
      <c r="CG162" s="91"/>
      <c r="CH162" s="91"/>
      <c r="CI162" s="92"/>
      <c r="CL162" s="143">
        <f t="shared" si="26"/>
        <v>1956</v>
      </c>
      <c r="CM162" s="78">
        <f t="shared" si="41"/>
        <v>0.69950878620147705</v>
      </c>
      <c r="CN162" s="63"/>
      <c r="CO162" s="103"/>
      <c r="CQ162" s="1">
        <v>1956</v>
      </c>
      <c r="CR162" s="164">
        <v>0.12787867366072525</v>
      </c>
    </row>
    <row r="163" spans="1:96" ht="15">
      <c r="A163" s="143">
        <f t="shared" si="23"/>
        <v>1957</v>
      </c>
      <c r="B163" s="156">
        <v>948.25221586024156</v>
      </c>
      <c r="C163" s="140">
        <v>2240.9470035172089</v>
      </c>
      <c r="D163" s="157">
        <v>31271.623190140428</v>
      </c>
      <c r="E163" s="147">
        <v>3.7992961704730988E-2</v>
      </c>
      <c r="F163" s="67">
        <v>0.25576478242874146</v>
      </c>
      <c r="G163" s="67">
        <v>0.70624226331710815</v>
      </c>
      <c r="H163" s="67">
        <v>0.33243447542190552</v>
      </c>
      <c r="I163" s="67">
        <v>0.12117410451173782</v>
      </c>
      <c r="J163" s="67">
        <v>0.37380778789520264</v>
      </c>
      <c r="K163" s="67">
        <f t="shared" si="31"/>
        <v>0.29375774413347244</v>
      </c>
      <c r="L163" s="73">
        <f t="shared" si="32"/>
        <v>0.21126037091016769</v>
      </c>
      <c r="M163" s="64">
        <f t="shared" si="24"/>
        <v>1957</v>
      </c>
      <c r="N163" s="62">
        <f t="shared" si="33"/>
        <v>0.17957292851611831</v>
      </c>
      <c r="O163" s="62">
        <f t="shared" si="34"/>
        <v>1.5110835313708186</v>
      </c>
      <c r="P163" s="62">
        <f t="shared" si="35"/>
        <v>16.690195469798351</v>
      </c>
      <c r="Q163" s="62">
        <f t="shared" si="36"/>
        <v>78.562225228939695</v>
      </c>
      <c r="R163" s="62">
        <f t="shared" si="37"/>
        <v>286.36341879055698</v>
      </c>
      <c r="S163" s="62">
        <f t="shared" si="38"/>
        <v>9.8155254965604239</v>
      </c>
      <c r="T163" s="62">
        <f t="shared" si="39"/>
        <v>0.77135541867376289</v>
      </c>
      <c r="U163" s="87">
        <f t="shared" si="40"/>
        <v>2.3632394061787161</v>
      </c>
      <c r="V163" s="104">
        <v>0.28195469902427461</v>
      </c>
      <c r="W163" s="105">
        <v>0.71804530097572539</v>
      </c>
      <c r="X163" s="105">
        <v>0.29176478277960322</v>
      </c>
      <c r="Y163" s="105">
        <v>9.9103469314296672E-2</v>
      </c>
      <c r="Z163" s="106">
        <f t="shared" si="30"/>
        <v>0.42628051819612217</v>
      </c>
      <c r="AA163" s="195">
        <v>0.72417190551757804</v>
      </c>
      <c r="AB163" s="195">
        <v>0.36568984985351599</v>
      </c>
      <c r="AC163" s="90"/>
      <c r="AD163" s="91"/>
      <c r="AE163" s="91"/>
      <c r="AF163" s="91"/>
      <c r="AG163" s="91"/>
      <c r="AH163" s="91"/>
      <c r="AI163" s="91"/>
      <c r="AJ163" s="91"/>
      <c r="AK163" s="92"/>
      <c r="AL163" s="90"/>
      <c r="AM163" s="91"/>
      <c r="AN163" s="91"/>
      <c r="AO163" s="91"/>
      <c r="AP163" s="91"/>
      <c r="AQ163" s="91"/>
      <c r="AR163" s="91"/>
      <c r="AS163" s="92"/>
      <c r="BN163" s="90"/>
      <c r="BO163" s="91"/>
      <c r="BP163" s="91"/>
      <c r="BQ163" s="91"/>
      <c r="BR163" s="91"/>
      <c r="BS163" s="92"/>
      <c r="BT163" s="64">
        <f t="shared" si="25"/>
        <v>1957</v>
      </c>
      <c r="BU163" s="67"/>
      <c r="BV163" s="67"/>
      <c r="BW163" s="67"/>
      <c r="BX163" s="67"/>
      <c r="BY163" s="67"/>
      <c r="BZ163" s="67"/>
      <c r="CA163" s="67"/>
      <c r="CB163" s="73"/>
      <c r="CC163" s="91"/>
      <c r="CD163" s="91"/>
      <c r="CE163" s="91"/>
      <c r="CF163" s="90"/>
      <c r="CG163" s="91"/>
      <c r="CH163" s="91"/>
      <c r="CI163" s="92"/>
      <c r="CL163" s="143">
        <f t="shared" si="26"/>
        <v>1957</v>
      </c>
      <c r="CM163" s="78">
        <f t="shared" si="41"/>
        <v>0.70624226331710815</v>
      </c>
      <c r="CN163" s="63"/>
      <c r="CO163" s="103"/>
      <c r="CQ163" s="1">
        <v>1957</v>
      </c>
      <c r="CR163" s="164">
        <v>0.13925286797345027</v>
      </c>
    </row>
    <row r="164" spans="1:96" ht="15">
      <c r="A164" s="143">
        <f t="shared" si="23"/>
        <v>1958</v>
      </c>
      <c r="B164" s="156">
        <v>1086.5893966116516</v>
      </c>
      <c r="C164" s="140">
        <v>2723.2692981622704</v>
      </c>
      <c r="D164" s="157">
        <v>31503.619368665066</v>
      </c>
      <c r="E164" s="147">
        <v>3.9735868573188782E-2</v>
      </c>
      <c r="F164" s="67">
        <v>0.26860201358795166</v>
      </c>
      <c r="G164" s="67">
        <v>0.69166213274002075</v>
      </c>
      <c r="H164" s="67">
        <v>0.31122326850891113</v>
      </c>
      <c r="I164" s="67">
        <v>0.10574852675199509</v>
      </c>
      <c r="J164" s="67">
        <v>0.38043886423110962</v>
      </c>
      <c r="K164" s="67">
        <f t="shared" si="31"/>
        <v>0.30833788216114044</v>
      </c>
      <c r="L164" s="73">
        <f t="shared" si="32"/>
        <v>0.20547474175691605</v>
      </c>
      <c r="M164" s="64">
        <f t="shared" si="24"/>
        <v>1958</v>
      </c>
      <c r="N164" s="62">
        <f t="shared" si="33"/>
        <v>0.19917637933632615</v>
      </c>
      <c r="O164" s="62">
        <f t="shared" si="34"/>
        <v>1.68296234831119</v>
      </c>
      <c r="P164" s="62">
        <f t="shared" si="35"/>
        <v>17.334811628624145</v>
      </c>
      <c r="Q164" s="62">
        <f t="shared" si="36"/>
        <v>78.000464080264138</v>
      </c>
      <c r="R164" s="62">
        <f t="shared" si="37"/>
        <v>265.03269508024175</v>
      </c>
      <c r="S164" s="62">
        <f t="shared" si="38"/>
        <v>10.594183578441926</v>
      </c>
      <c r="T164" s="62">
        <f t="shared" si="39"/>
        <v>0.85863680999182124</v>
      </c>
      <c r="U164" s="87">
        <f t="shared" si="40"/>
        <v>2.506254254508955</v>
      </c>
      <c r="V164" s="104">
        <v>0.28240035389973106</v>
      </c>
      <c r="W164" s="105">
        <v>0.71759964610026894</v>
      </c>
      <c r="X164" s="105">
        <v>0.2885353801680296</v>
      </c>
      <c r="Y164" s="105">
        <v>9.724004208131902E-2</v>
      </c>
      <c r="Z164" s="106">
        <f t="shared" si="30"/>
        <v>0.42906426593223934</v>
      </c>
      <c r="AA164" s="195">
        <v>0.72042373657226599</v>
      </c>
      <c r="AB164" s="195">
        <v>0.35279254913330099</v>
      </c>
      <c r="AC164" s="90"/>
      <c r="AD164" s="91"/>
      <c r="AE164" s="91"/>
      <c r="AF164" s="91"/>
      <c r="AG164" s="91"/>
      <c r="AH164" s="91"/>
      <c r="AI164" s="91"/>
      <c r="AJ164" s="91"/>
      <c r="AK164" s="92"/>
      <c r="AL164" s="90"/>
      <c r="AM164" s="91"/>
      <c r="AN164" s="91"/>
      <c r="AO164" s="91"/>
      <c r="AP164" s="91"/>
      <c r="AQ164" s="91"/>
      <c r="AR164" s="91"/>
      <c r="AS164" s="92"/>
      <c r="BN164" s="90"/>
      <c r="BO164" s="91"/>
      <c r="BP164" s="91"/>
      <c r="BQ164" s="91"/>
      <c r="BR164" s="91"/>
      <c r="BS164" s="92"/>
      <c r="BT164" s="64">
        <f t="shared" si="25"/>
        <v>1958</v>
      </c>
      <c r="BU164" s="67"/>
      <c r="BV164" s="67"/>
      <c r="BW164" s="67"/>
      <c r="BX164" s="67"/>
      <c r="BY164" s="67"/>
      <c r="BZ164" s="67"/>
      <c r="CA164" s="67"/>
      <c r="CB164" s="73"/>
      <c r="CC164" s="91"/>
      <c r="CD164" s="91"/>
      <c r="CE164" s="91"/>
      <c r="CF164" s="90"/>
      <c r="CG164" s="91"/>
      <c r="CH164" s="91"/>
      <c r="CI164" s="92"/>
      <c r="CL164" s="143">
        <f t="shared" si="26"/>
        <v>1958</v>
      </c>
      <c r="CM164" s="78">
        <f t="shared" si="41"/>
        <v>0.69166213274002075</v>
      </c>
      <c r="CN164" s="63"/>
      <c r="CO164" s="103"/>
      <c r="CQ164" s="1">
        <v>1958</v>
      </c>
      <c r="CR164" s="164">
        <v>0.18060492720631219</v>
      </c>
    </row>
    <row r="165" spans="1:96" ht="15">
      <c r="A165" s="143">
        <f t="shared" si="23"/>
        <v>1959</v>
      </c>
      <c r="B165" s="156">
        <v>1176.2983423074745</v>
      </c>
      <c r="C165" s="140">
        <v>3109.2909570829997</v>
      </c>
      <c r="D165" s="157">
        <v>31712.637676488237</v>
      </c>
      <c r="E165" s="147">
        <v>3.8973748683929443E-2</v>
      </c>
      <c r="F165" s="67">
        <v>0.25382018089294434</v>
      </c>
      <c r="G165" s="67">
        <v>0.70720607042312622</v>
      </c>
      <c r="H165" s="67">
        <v>0.32563254237174988</v>
      </c>
      <c r="I165" s="67">
        <v>0.12416902929544449</v>
      </c>
      <c r="J165" s="67">
        <v>0.38157352805137634</v>
      </c>
      <c r="K165" s="67">
        <f t="shared" si="31"/>
        <v>0.29279392957687378</v>
      </c>
      <c r="L165" s="73">
        <f t="shared" si="32"/>
        <v>0.20146351307630539</v>
      </c>
      <c r="M165" s="64">
        <f t="shared" si="24"/>
        <v>1959</v>
      </c>
      <c r="N165" s="62">
        <f t="shared" si="33"/>
        <v>0.2060373971264029</v>
      </c>
      <c r="O165" s="62">
        <f t="shared" si="34"/>
        <v>1.6772972569770752</v>
      </c>
      <c r="P165" s="62">
        <f t="shared" si="35"/>
        <v>18.693467128818352</v>
      </c>
      <c r="Q165" s="62">
        <f t="shared" si="36"/>
        <v>86.073939145599269</v>
      </c>
      <c r="R165" s="62">
        <f t="shared" si="37"/>
        <v>328.2140474505423</v>
      </c>
      <c r="S165" s="62">
        <f t="shared" si="38"/>
        <v>11.206748015842697</v>
      </c>
      <c r="T165" s="62">
        <f t="shared" si="39"/>
        <v>0.85993066817114605</v>
      </c>
      <c r="U165" s="87">
        <f t="shared" si="40"/>
        <v>2.6432843142358671</v>
      </c>
      <c r="V165" s="104">
        <v>0.27535040575345793</v>
      </c>
      <c r="W165" s="105">
        <v>0.72464959424654207</v>
      </c>
      <c r="X165" s="105">
        <v>0.29409748365215299</v>
      </c>
      <c r="Y165" s="105">
        <v>9.8270121417320819E-2</v>
      </c>
      <c r="Z165" s="106">
        <f t="shared" si="30"/>
        <v>0.43055211059438908</v>
      </c>
      <c r="AA165" s="195">
        <v>0.71639450073242195</v>
      </c>
      <c r="AB165" s="195">
        <v>0.36094085693359401</v>
      </c>
      <c r="AC165" s="90"/>
      <c r="AD165" s="91"/>
      <c r="AE165" s="91"/>
      <c r="AF165" s="91"/>
      <c r="AG165" s="91"/>
      <c r="AH165" s="91"/>
      <c r="AI165" s="91"/>
      <c r="AJ165" s="91"/>
      <c r="AK165" s="92"/>
      <c r="AL165" s="90"/>
      <c r="AM165" s="91"/>
      <c r="AN165" s="91"/>
      <c r="AO165" s="91"/>
      <c r="AP165" s="91"/>
      <c r="AQ165" s="91"/>
      <c r="AR165" s="91"/>
      <c r="AS165" s="92"/>
      <c r="BN165" s="90"/>
      <c r="BO165" s="91"/>
      <c r="BP165" s="91"/>
      <c r="BQ165" s="91"/>
      <c r="BR165" s="91"/>
      <c r="BS165" s="92"/>
      <c r="BT165" s="64">
        <f t="shared" si="25"/>
        <v>1959</v>
      </c>
      <c r="BU165" s="67"/>
      <c r="BV165" s="67"/>
      <c r="BW165" s="67"/>
      <c r="BX165" s="67"/>
      <c r="BY165" s="67"/>
      <c r="BZ165" s="67"/>
      <c r="CA165" s="67"/>
      <c r="CB165" s="73"/>
      <c r="CC165" s="91"/>
      <c r="CD165" s="91"/>
      <c r="CE165" s="91"/>
      <c r="CF165" s="90"/>
      <c r="CG165" s="91"/>
      <c r="CH165" s="91"/>
      <c r="CI165" s="92"/>
      <c r="CL165" s="143">
        <f t="shared" si="26"/>
        <v>1959</v>
      </c>
      <c r="CM165" s="78">
        <f t="shared" si="41"/>
        <v>0.70720607042312622</v>
      </c>
      <c r="CN165" s="63"/>
      <c r="CO165" s="103"/>
      <c r="CQ165" s="1">
        <v>1959</v>
      </c>
      <c r="CR165" s="164">
        <v>0.18661615565297157</v>
      </c>
    </row>
    <row r="166" spans="1:96" ht="15">
      <c r="A166" s="143">
        <f t="shared" si="23"/>
        <v>1960</v>
      </c>
      <c r="B166" s="156">
        <v>1294.2180871653943</v>
      </c>
      <c r="C166" s="140">
        <v>3401.8267922441419</v>
      </c>
      <c r="D166" s="157">
        <v>31906.912810644288</v>
      </c>
      <c r="E166" s="147">
        <v>4.0972214192152023E-2</v>
      </c>
      <c r="F166" s="67">
        <v>0.24805642664432526</v>
      </c>
      <c r="G166" s="67">
        <v>0.71097135543823242</v>
      </c>
      <c r="H166" s="67">
        <v>0.31434929370880127</v>
      </c>
      <c r="I166" s="67">
        <v>0.10991918295621872</v>
      </c>
      <c r="J166" s="67">
        <v>0.39662206172943115</v>
      </c>
      <c r="K166" s="67">
        <f t="shared" si="31"/>
        <v>0.28902864083647728</v>
      </c>
      <c r="L166" s="73">
        <f t="shared" si="32"/>
        <v>0.20443011075258255</v>
      </c>
      <c r="M166" s="64">
        <f t="shared" si="24"/>
        <v>1960</v>
      </c>
      <c r="N166" s="62">
        <f t="shared" si="33"/>
        <v>0.21538931862975322</v>
      </c>
      <c r="O166" s="62">
        <f t="shared" si="34"/>
        <v>1.6300285989573917</v>
      </c>
      <c r="P166" s="62">
        <f t="shared" si="35"/>
        <v>18.687742270278033</v>
      </c>
      <c r="Q166" s="62">
        <f t="shared" si="36"/>
        <v>82.626093706026552</v>
      </c>
      <c r="R166" s="62">
        <f t="shared" si="37"/>
        <v>288.9204109185539</v>
      </c>
      <c r="S166" s="62">
        <f t="shared" si="38"/>
        <v>11.58348099963931</v>
      </c>
      <c r="T166" s="62">
        <f t="shared" si="39"/>
        <v>0.84411788766425933</v>
      </c>
      <c r="U166" s="87">
        <f t="shared" si="40"/>
        <v>2.6284803357174886</v>
      </c>
      <c r="V166" s="104">
        <v>0.27319860830473131</v>
      </c>
      <c r="W166" s="105">
        <v>0.72680139169526869</v>
      </c>
      <c r="X166" s="105">
        <v>0.29376754877277922</v>
      </c>
      <c r="Y166" s="105">
        <v>0.10091341251737201</v>
      </c>
      <c r="Z166" s="106">
        <f t="shared" si="30"/>
        <v>0.43303384292248948</v>
      </c>
      <c r="AA166" s="195">
        <v>0.70541389465332005</v>
      </c>
      <c r="AB166" s="195">
        <v>0.35044082641601598</v>
      </c>
      <c r="AC166" s="90"/>
      <c r="AD166" s="91"/>
      <c r="AE166" s="91"/>
      <c r="AF166" s="91"/>
      <c r="AG166" s="91"/>
      <c r="AH166" s="91"/>
      <c r="AI166" s="91"/>
      <c r="AJ166" s="91"/>
      <c r="AK166" s="92"/>
      <c r="AL166" s="90"/>
      <c r="AM166" s="91"/>
      <c r="AN166" s="91"/>
      <c r="AO166" s="91"/>
      <c r="AP166" s="91"/>
      <c r="AQ166" s="91"/>
      <c r="AR166" s="91"/>
      <c r="AS166" s="92"/>
      <c r="BN166" s="90"/>
      <c r="BO166" s="91"/>
      <c r="BP166" s="91"/>
      <c r="BQ166" s="91"/>
      <c r="BR166" s="91"/>
      <c r="BS166" s="92"/>
      <c r="BT166" s="64">
        <f t="shared" si="25"/>
        <v>1960</v>
      </c>
      <c r="BU166" s="67"/>
      <c r="BV166" s="67"/>
      <c r="BW166" s="67"/>
      <c r="BX166" s="67"/>
      <c r="BY166" s="67"/>
      <c r="BZ166" s="67"/>
      <c r="CA166" s="67"/>
      <c r="CB166" s="73"/>
      <c r="CC166" s="91"/>
      <c r="CD166" s="91"/>
      <c r="CE166" s="91"/>
      <c r="CF166" s="90"/>
      <c r="CG166" s="91"/>
      <c r="CH166" s="91"/>
      <c r="CI166" s="92"/>
      <c r="CL166" s="143">
        <f t="shared" si="26"/>
        <v>1960</v>
      </c>
      <c r="CM166" s="78">
        <f t="shared" si="41"/>
        <v>0.71097135543823242</v>
      </c>
      <c r="CN166" s="63"/>
      <c r="CO166" s="103"/>
      <c r="CQ166" s="1">
        <v>1960</v>
      </c>
      <c r="CR166" s="164">
        <v>0.18315460674446785</v>
      </c>
    </row>
    <row r="167" spans="1:96" ht="15">
      <c r="A167" s="143">
        <f t="shared" si="23"/>
        <v>1961</v>
      </c>
      <c r="B167" s="156">
        <v>1394.6578544246286</v>
      </c>
      <c r="C167" s="140">
        <v>3788.8319273440729</v>
      </c>
      <c r="D167" s="157">
        <v>32039.945211234721</v>
      </c>
      <c r="E167" s="147"/>
      <c r="F167" s="67"/>
      <c r="G167" s="67"/>
      <c r="H167" s="67"/>
      <c r="I167" s="67"/>
      <c r="J167" s="67"/>
      <c r="K167" s="67"/>
      <c r="L167" s="73"/>
      <c r="M167" s="64">
        <f t="shared" si="24"/>
        <v>1961</v>
      </c>
      <c r="N167" s="62"/>
      <c r="O167" s="62"/>
      <c r="P167" s="62"/>
      <c r="Q167" s="62"/>
      <c r="R167" s="62"/>
      <c r="S167" s="62"/>
      <c r="T167" s="62"/>
      <c r="U167" s="87"/>
      <c r="V167" s="104">
        <v>0.27074482150434098</v>
      </c>
      <c r="W167" s="105">
        <v>0.72925517849565902</v>
      </c>
      <c r="X167" s="105">
        <v>0.29446265538305033</v>
      </c>
      <c r="Y167" s="105">
        <v>0.1001315808939216</v>
      </c>
      <c r="Z167" s="106">
        <f t="shared" si="30"/>
        <v>0.43479252311260869</v>
      </c>
      <c r="AA167" s="195">
        <v>0.69359962463378899</v>
      </c>
      <c r="AB167" s="195">
        <v>0.340330848693848</v>
      </c>
      <c r="AC167" s="90"/>
      <c r="AD167" s="91"/>
      <c r="AE167" s="91"/>
      <c r="AF167" s="91"/>
      <c r="AG167" s="91"/>
      <c r="AH167" s="91"/>
      <c r="AI167" s="91"/>
      <c r="AJ167" s="91"/>
      <c r="AK167" s="92"/>
      <c r="AL167" s="90"/>
      <c r="AM167" s="91"/>
      <c r="AN167" s="91"/>
      <c r="AO167" s="91"/>
      <c r="AP167" s="91"/>
      <c r="AQ167" s="91"/>
      <c r="AR167" s="91"/>
      <c r="AS167" s="92"/>
      <c r="BN167" s="90"/>
      <c r="BO167" s="91"/>
      <c r="BP167" s="91"/>
      <c r="BQ167" s="91"/>
      <c r="BR167" s="91"/>
      <c r="BS167" s="92"/>
      <c r="BT167" s="64">
        <f t="shared" si="25"/>
        <v>1961</v>
      </c>
      <c r="BU167" s="67"/>
      <c r="BV167" s="67"/>
      <c r="BW167" s="67"/>
      <c r="BX167" s="67"/>
      <c r="BY167" s="67"/>
      <c r="BZ167" s="67"/>
      <c r="CA167" s="67"/>
      <c r="CB167" s="73"/>
      <c r="CC167" s="91"/>
      <c r="CD167" s="91"/>
      <c r="CE167" s="91"/>
      <c r="CF167" s="90"/>
      <c r="CG167" s="91"/>
      <c r="CH167" s="91"/>
      <c r="CI167" s="92"/>
      <c r="CL167" s="143">
        <f t="shared" si="26"/>
        <v>1961</v>
      </c>
      <c r="CM167" s="78"/>
      <c r="CN167" s="63"/>
      <c r="CO167" s="103"/>
      <c r="CQ167" s="1">
        <v>1961</v>
      </c>
      <c r="CR167" s="164"/>
    </row>
    <row r="168" spans="1:96" ht="15">
      <c r="A168" s="143">
        <f t="shared" si="23"/>
        <v>1962</v>
      </c>
      <c r="B168" s="156">
        <v>1557.7144190144998</v>
      </c>
      <c r="C168" s="140">
        <v>4259.0821069419817</v>
      </c>
      <c r="D168" s="157">
        <v>32188.602649524437</v>
      </c>
      <c r="E168" s="147">
        <v>3.9719864726066589E-2</v>
      </c>
      <c r="F168" s="67">
        <v>0.25428652763366699</v>
      </c>
      <c r="G168" s="67">
        <v>0.70599359273910522</v>
      </c>
      <c r="H168" s="67">
        <v>0.32007354497909546</v>
      </c>
      <c r="I168" s="67">
        <v>0.12133508920669556</v>
      </c>
      <c r="J168" s="67">
        <v>0.38592004776000977</v>
      </c>
      <c r="K168" s="67">
        <f t="shared" si="31"/>
        <v>0.29400639235973358</v>
      </c>
      <c r="L168" s="73">
        <f t="shared" si="32"/>
        <v>0.1987384557723999</v>
      </c>
      <c r="M168" s="64">
        <f t="shared" si="24"/>
        <v>1962</v>
      </c>
      <c r="N168" s="62">
        <f>E168*$C168/0.5/$B168</f>
        <v>0.21720305478326768</v>
      </c>
      <c r="O168" s="62">
        <f>F168*$C168/0.4/$B168</f>
        <v>1.7381671291297165</v>
      </c>
      <c r="P168" s="62">
        <f>G168*$C168/0.1/$B168</f>
        <v>19.303183187795984</v>
      </c>
      <c r="Q168" s="62">
        <f>H168*$C168/0.01/$B168</f>
        <v>87.51408420475471</v>
      </c>
      <c r="R168" s="62">
        <f>I168*$C168/0.001/$B168</f>
        <v>331.75279183163019</v>
      </c>
      <c r="S168" s="62">
        <f>J168*$C168/0.09/$B168</f>
        <v>11.724194185911678</v>
      </c>
      <c r="T168" s="62">
        <f>K168*$C168/0.9/$B168</f>
        <v>0.89318708782613376</v>
      </c>
      <c r="U168" s="87">
        <f>C168/B168</f>
        <v>2.734186738565676</v>
      </c>
      <c r="V168" s="104">
        <v>0.26374999999999993</v>
      </c>
      <c r="W168" s="105">
        <v>0.73625000000000007</v>
      </c>
      <c r="X168" s="105">
        <v>0.29621000000000003</v>
      </c>
      <c r="Y168" s="105">
        <v>0.10095000000000001</v>
      </c>
      <c r="Z168" s="106">
        <f t="shared" si="30"/>
        <v>0.44004000000000004</v>
      </c>
      <c r="AA168" s="195">
        <v>0.67349678039550798</v>
      </c>
      <c r="AB168" s="195">
        <v>0.327640266418457</v>
      </c>
      <c r="AC168" s="90"/>
      <c r="AD168" s="91"/>
      <c r="AE168" s="91"/>
      <c r="AF168" s="91"/>
      <c r="AG168" s="91"/>
      <c r="AH168" s="91"/>
      <c r="AI168" s="91"/>
      <c r="AJ168" s="91"/>
      <c r="AK168" s="92"/>
      <c r="AL168" s="90"/>
      <c r="AM168" s="91"/>
      <c r="AN168" s="91"/>
      <c r="AO168" s="91"/>
      <c r="AP168" s="91"/>
      <c r="AQ168" s="91"/>
      <c r="AR168" s="91"/>
      <c r="AS168" s="92"/>
      <c r="BN168" s="90"/>
      <c r="BO168" s="91"/>
      <c r="BP168" s="91"/>
      <c r="BQ168" s="91"/>
      <c r="BR168" s="91"/>
      <c r="BS168" s="92"/>
      <c r="BT168" s="64">
        <f t="shared" si="25"/>
        <v>1962</v>
      </c>
      <c r="BU168" s="67"/>
      <c r="BV168" s="67"/>
      <c r="BW168" s="67"/>
      <c r="BX168" s="67"/>
      <c r="BY168" s="67"/>
      <c r="BZ168" s="67"/>
      <c r="CA168" s="67"/>
      <c r="CB168" s="73"/>
      <c r="CC168" s="91"/>
      <c r="CD168" s="91"/>
      <c r="CE168" s="91"/>
      <c r="CF168" s="90"/>
      <c r="CG168" s="91"/>
      <c r="CH168" s="91"/>
      <c r="CI168" s="92"/>
      <c r="CL168" s="143">
        <f t="shared" si="26"/>
        <v>1962</v>
      </c>
      <c r="CM168" s="78">
        <f>G168</f>
        <v>0.70599359273910522</v>
      </c>
      <c r="CN168" s="63"/>
      <c r="CO168" s="103"/>
      <c r="CQ168" s="1">
        <v>1962</v>
      </c>
      <c r="CR168" s="164">
        <v>0.20519798088031418</v>
      </c>
    </row>
    <row r="169" spans="1:96" ht="15">
      <c r="A169" s="143">
        <f t="shared" si="23"/>
        <v>1963</v>
      </c>
      <c r="B169" s="156">
        <v>1710.3771397974426</v>
      </c>
      <c r="C169" s="140">
        <v>4756.0944615343215</v>
      </c>
      <c r="D169" s="157">
        <v>32857.340446326518</v>
      </c>
      <c r="E169" s="147"/>
      <c r="F169" s="67"/>
      <c r="G169" s="67"/>
      <c r="H169" s="67"/>
      <c r="I169" s="67"/>
      <c r="J169" s="67"/>
      <c r="K169" s="67"/>
      <c r="L169" s="73"/>
      <c r="M169" s="64">
        <f t="shared" si="24"/>
        <v>1963</v>
      </c>
      <c r="N169" s="62"/>
      <c r="O169" s="62"/>
      <c r="P169" s="62"/>
      <c r="Q169" s="62"/>
      <c r="R169" s="62"/>
      <c r="S169" s="62"/>
      <c r="T169" s="62"/>
      <c r="U169" s="87"/>
      <c r="V169" s="104">
        <v>0.26862499999999989</v>
      </c>
      <c r="W169" s="105">
        <v>0.73137500000000011</v>
      </c>
      <c r="X169" s="105">
        <v>0.29084500000000002</v>
      </c>
      <c r="Y169" s="105">
        <v>9.9115000000000009E-2</v>
      </c>
      <c r="Z169" s="106">
        <f t="shared" si="30"/>
        <v>0.44053000000000009</v>
      </c>
      <c r="AA169" s="195">
        <v>0.67945976257324203</v>
      </c>
      <c r="AB169" s="195">
        <v>0.32382762908935497</v>
      </c>
      <c r="AC169" s="90"/>
      <c r="AD169" s="91"/>
      <c r="AE169" s="91"/>
      <c r="AF169" s="91"/>
      <c r="AG169" s="91"/>
      <c r="AH169" s="91"/>
      <c r="AI169" s="91"/>
      <c r="AJ169" s="91"/>
      <c r="AK169" s="92"/>
      <c r="AL169" s="90"/>
      <c r="AM169" s="91"/>
      <c r="AN169" s="91"/>
      <c r="AO169" s="91"/>
      <c r="AP169" s="91"/>
      <c r="AQ169" s="91"/>
      <c r="AR169" s="91"/>
      <c r="AS169" s="92"/>
      <c r="BN169" s="90"/>
      <c r="BO169" s="91"/>
      <c r="BP169" s="91"/>
      <c r="BQ169" s="91"/>
      <c r="BR169" s="91"/>
      <c r="BS169" s="92"/>
      <c r="BT169" s="64">
        <f t="shared" si="25"/>
        <v>1963</v>
      </c>
      <c r="BU169" s="67"/>
      <c r="BV169" s="67"/>
      <c r="BW169" s="67"/>
      <c r="BX169" s="67"/>
      <c r="BY169" s="67"/>
      <c r="BZ169" s="67"/>
      <c r="CA169" s="67"/>
      <c r="CB169" s="73"/>
      <c r="CC169" s="91"/>
      <c r="CD169" s="91"/>
      <c r="CE169" s="91"/>
      <c r="CF169" s="90"/>
      <c r="CG169" s="91"/>
      <c r="CH169" s="91"/>
      <c r="CI169" s="92"/>
      <c r="CL169" s="143">
        <f t="shared" si="26"/>
        <v>1963</v>
      </c>
      <c r="CM169" s="78"/>
      <c r="CN169" s="63"/>
      <c r="CO169" s="103"/>
      <c r="CQ169" s="1">
        <v>1963</v>
      </c>
      <c r="CR169" s="164"/>
    </row>
    <row r="170" spans="1:96" ht="15">
      <c r="A170" s="143">
        <f t="shared" ref="A170:A220" si="42">A169+1</f>
        <v>1964</v>
      </c>
      <c r="B170" s="156">
        <v>1883.837753163476</v>
      </c>
      <c r="C170" s="140">
        <v>5295.4206705463712</v>
      </c>
      <c r="D170" s="157">
        <v>33059.515702772303</v>
      </c>
      <c r="E170" s="147">
        <v>4.0449939668178558E-2</v>
      </c>
      <c r="F170" s="67">
        <v>0.23060718178749084</v>
      </c>
      <c r="G170" s="67">
        <v>0.72894287109375</v>
      </c>
      <c r="H170" s="67">
        <v>0.32549843192100525</v>
      </c>
      <c r="I170" s="67">
        <v>0.11364001035690308</v>
      </c>
      <c r="J170" s="67">
        <v>0.40344443917274475</v>
      </c>
      <c r="K170" s="67">
        <f t="shared" si="31"/>
        <v>0.2710571214556694</v>
      </c>
      <c r="L170" s="73">
        <f t="shared" si="32"/>
        <v>0.21185842156410217</v>
      </c>
      <c r="M170" s="64">
        <f t="shared" ref="M170:M220" si="43">M169+1</f>
        <v>1964</v>
      </c>
      <c r="N170" s="62">
        <f t="shared" ref="N170:N201" si="44">E170*$C170/0.5/$B170</f>
        <v>0.2274075315472654</v>
      </c>
      <c r="O170" s="62">
        <f t="shared" ref="O170:O201" si="45">F170*$C170/0.4/$B170</f>
        <v>1.6205775088157941</v>
      </c>
      <c r="P170" s="62">
        <f t="shared" ref="P170:P201" si="46">G170*$C170/0.1/$B170</f>
        <v>20.490401260698661</v>
      </c>
      <c r="Q170" s="62">
        <f t="shared" ref="Q170:Q201" si="47">H170*$C170/0.01/$B170</f>
        <v>91.496792742922949</v>
      </c>
      <c r="R170" s="62">
        <f t="shared" ref="R170:R201" si="48">I170*$C170/0.001/$B170</f>
        <v>319.43921860282813</v>
      </c>
      <c r="S170" s="62">
        <f t="shared" ref="S170:S201" si="49">J170*$C170/0.09/$B170</f>
        <v>12.600802207118187</v>
      </c>
      <c r="T170" s="62">
        <f t="shared" ref="T170:T201" si="50">K170*$C170/0.9/$B170</f>
        <v>0.84659418811105602</v>
      </c>
      <c r="U170" s="87">
        <f t="shared" ref="U170:U201" si="51">C170/B170</f>
        <v>2.8109749163132118</v>
      </c>
      <c r="V170" s="104">
        <v>0.27349999999999997</v>
      </c>
      <c r="W170" s="105">
        <v>0.72650000000000003</v>
      </c>
      <c r="X170" s="105">
        <v>0.28548000000000001</v>
      </c>
      <c r="Y170" s="105">
        <v>9.7280000000000005E-2</v>
      </c>
      <c r="Z170" s="106">
        <f t="shared" si="30"/>
        <v>0.44102000000000002</v>
      </c>
      <c r="AA170" s="195">
        <v>0.68493743896484405</v>
      </c>
      <c r="AB170" s="195">
        <v>0.320717658996582</v>
      </c>
      <c r="AC170" s="90"/>
      <c r="AD170" s="91"/>
      <c r="AE170" s="91"/>
      <c r="AF170" s="91"/>
      <c r="AG170" s="91"/>
      <c r="AH170" s="91"/>
      <c r="AI170" s="91"/>
      <c r="AJ170" s="91"/>
      <c r="AK170" s="92"/>
      <c r="AL170" s="90"/>
      <c r="AM170" s="91"/>
      <c r="AN170" s="91"/>
      <c r="AO170" s="91"/>
      <c r="AP170" s="91"/>
      <c r="AQ170" s="91"/>
      <c r="AR170" s="91"/>
      <c r="AS170" s="92"/>
      <c r="BN170" s="90"/>
      <c r="BO170" s="91"/>
      <c r="BP170" s="91"/>
      <c r="BQ170" s="91"/>
      <c r="BR170" s="91"/>
      <c r="BS170" s="92"/>
      <c r="BT170" s="64">
        <f t="shared" ref="BT170:BT220" si="52">BT169+1</f>
        <v>1964</v>
      </c>
      <c r="BU170" s="67"/>
      <c r="BV170" s="67"/>
      <c r="BW170" s="67"/>
      <c r="BX170" s="67"/>
      <c r="BY170" s="67"/>
      <c r="BZ170" s="67"/>
      <c r="CA170" s="67"/>
      <c r="CB170" s="73"/>
      <c r="CC170" s="91"/>
      <c r="CD170" s="91"/>
      <c r="CE170" s="91"/>
      <c r="CF170" s="90"/>
      <c r="CG170" s="91"/>
      <c r="CH170" s="91"/>
      <c r="CI170" s="92"/>
      <c r="CL170" s="143">
        <f t="shared" ref="CL170:CL233" si="53">CL169+1</f>
        <v>1964</v>
      </c>
      <c r="CM170" s="78">
        <f t="shared" ref="CM170:CM201" si="54">G170</f>
        <v>0.72894287109375</v>
      </c>
      <c r="CN170" s="63"/>
      <c r="CO170" s="103"/>
      <c r="CQ170" s="1">
        <v>1964</v>
      </c>
      <c r="CR170" s="164">
        <v>0.25289394429641254</v>
      </c>
    </row>
    <row r="171" spans="1:96" ht="15">
      <c r="A171" s="143">
        <f t="shared" si="42"/>
        <v>1965</v>
      </c>
      <c r="B171" s="156">
        <v>2017.0738746577276</v>
      </c>
      <c r="C171" s="140">
        <v>5826.9915386645926</v>
      </c>
      <c r="D171" s="157">
        <v>33287.094159396976</v>
      </c>
      <c r="E171" s="147">
        <v>4.5693818479776382E-2</v>
      </c>
      <c r="F171" s="67">
        <v>0.23853594064712524</v>
      </c>
      <c r="G171" s="67">
        <v>0.71577024459838867</v>
      </c>
      <c r="H171" s="67">
        <v>0.31861624121665955</v>
      </c>
      <c r="I171" s="67">
        <v>0.1112373024225235</v>
      </c>
      <c r="J171" s="67">
        <v>0.39715400338172913</v>
      </c>
      <c r="K171" s="67">
        <f t="shared" si="31"/>
        <v>0.28422975912690163</v>
      </c>
      <c r="L171" s="73">
        <f t="shared" si="32"/>
        <v>0.20737893879413605</v>
      </c>
      <c r="M171" s="64">
        <f t="shared" si="43"/>
        <v>1965</v>
      </c>
      <c r="N171" s="62">
        <f t="shared" si="44"/>
        <v>0.26400371051963911</v>
      </c>
      <c r="O171" s="62">
        <f t="shared" si="45"/>
        <v>1.7227268238428488</v>
      </c>
      <c r="P171" s="62">
        <f t="shared" si="46"/>
        <v>20.677414007012644</v>
      </c>
      <c r="Q171" s="62">
        <f t="shared" si="47"/>
        <v>92.042942252951917</v>
      </c>
      <c r="R171" s="62">
        <f t="shared" si="48"/>
        <v>321.34609849622228</v>
      </c>
      <c r="S171" s="62">
        <f t="shared" si="49"/>
        <v>12.747910868574948</v>
      </c>
      <c r="T171" s="62">
        <f t="shared" si="50"/>
        <v>0.91232509421884334</v>
      </c>
      <c r="U171" s="87">
        <f t="shared" si="51"/>
        <v>2.8888339747364786</v>
      </c>
      <c r="V171" s="104">
        <v>0.27840500000000001</v>
      </c>
      <c r="W171" s="105">
        <v>0.72159499999999999</v>
      </c>
      <c r="X171" s="105">
        <v>0.28447500000000003</v>
      </c>
      <c r="Y171" s="105">
        <v>9.8875000000000005E-2</v>
      </c>
      <c r="Z171" s="106">
        <f t="shared" si="30"/>
        <v>0.43711999999999995</v>
      </c>
      <c r="AA171" s="195">
        <v>0.68159248352050805</v>
      </c>
      <c r="AB171" s="195">
        <v>0.30936054229736298</v>
      </c>
      <c r="AC171" s="90"/>
      <c r="AD171" s="91"/>
      <c r="AE171" s="91"/>
      <c r="AF171" s="91"/>
      <c r="AG171" s="91"/>
      <c r="AH171" s="91"/>
      <c r="AI171" s="91"/>
      <c r="AJ171" s="91"/>
      <c r="AK171" s="92"/>
      <c r="AL171" s="90"/>
      <c r="AM171" s="91"/>
      <c r="AN171" s="91"/>
      <c r="AO171" s="91"/>
      <c r="AP171" s="91"/>
      <c r="AQ171" s="91"/>
      <c r="AR171" s="91"/>
      <c r="AS171" s="92"/>
      <c r="BN171" s="90"/>
      <c r="BO171" s="91"/>
      <c r="BP171" s="91"/>
      <c r="BQ171" s="91"/>
      <c r="BR171" s="91"/>
      <c r="BS171" s="92"/>
      <c r="BT171" s="64">
        <f t="shared" si="52"/>
        <v>1965</v>
      </c>
      <c r="BU171" s="67"/>
      <c r="BV171" s="67"/>
      <c r="BW171" s="67"/>
      <c r="BX171" s="67"/>
      <c r="BY171" s="67"/>
      <c r="BZ171" s="67"/>
      <c r="CA171" s="67"/>
      <c r="CB171" s="73"/>
      <c r="CC171" s="91"/>
      <c r="CD171" s="91"/>
      <c r="CE171" s="91"/>
      <c r="CF171" s="90"/>
      <c r="CG171" s="91"/>
      <c r="CH171" s="91"/>
      <c r="CI171" s="92"/>
      <c r="CL171" s="143">
        <f t="shared" si="53"/>
        <v>1965</v>
      </c>
      <c r="CM171" s="78">
        <f t="shared" si="54"/>
        <v>0.71577024459838867</v>
      </c>
      <c r="CN171" s="63"/>
      <c r="CO171" s="103"/>
      <c r="CQ171" s="1">
        <v>1965</v>
      </c>
      <c r="CR171" s="164"/>
    </row>
    <row r="172" spans="1:96" ht="15">
      <c r="A172" s="143">
        <f t="shared" si="42"/>
        <v>1966</v>
      </c>
      <c r="B172" s="156">
        <v>2171.2992930915211</v>
      </c>
      <c r="C172" s="140">
        <v>6427.085829644916</v>
      </c>
      <c r="D172" s="157">
        <v>33454.409288453084</v>
      </c>
      <c r="E172" s="147">
        <v>5.2719481289386749E-2</v>
      </c>
      <c r="F172" s="67">
        <v>0.25299263000488281</v>
      </c>
      <c r="G172" s="67">
        <v>0.69428789615631104</v>
      </c>
      <c r="H172" s="67">
        <v>0.30487611889839172</v>
      </c>
      <c r="I172" s="67">
        <v>0.10644026100635529</v>
      </c>
      <c r="J172" s="67">
        <v>0.38941177725791931</v>
      </c>
      <c r="K172" s="67">
        <f t="shared" si="31"/>
        <v>0.30571211129426956</v>
      </c>
      <c r="L172" s="73">
        <f t="shared" si="32"/>
        <v>0.19843585789203644</v>
      </c>
      <c r="M172" s="64">
        <f t="shared" si="43"/>
        <v>1966</v>
      </c>
      <c r="N172" s="62">
        <f t="shared" si="44"/>
        <v>0.31210126786235354</v>
      </c>
      <c r="O172" s="62">
        <f t="shared" si="45"/>
        <v>1.872157091012838</v>
      </c>
      <c r="P172" s="62">
        <f t="shared" si="46"/>
        <v>20.551049379870641</v>
      </c>
      <c r="Q172" s="62">
        <f t="shared" si="47"/>
        <v>90.243891747373198</v>
      </c>
      <c r="R172" s="62">
        <f t="shared" si="48"/>
        <v>315.06512961813843</v>
      </c>
      <c r="S172" s="62">
        <f t="shared" si="49"/>
        <v>12.807400227925916</v>
      </c>
      <c r="T172" s="62">
        <f t="shared" si="50"/>
        <v>1.0054594114847912</v>
      </c>
      <c r="U172" s="87">
        <f t="shared" si="51"/>
        <v>2.9600183862695211</v>
      </c>
      <c r="V172" s="104">
        <v>0.28330999999999995</v>
      </c>
      <c r="W172" s="105">
        <v>0.71669000000000005</v>
      </c>
      <c r="X172" s="105">
        <v>0.28347</v>
      </c>
      <c r="Y172" s="105">
        <v>0.10047</v>
      </c>
      <c r="Z172" s="106">
        <f t="shared" si="30"/>
        <v>0.43322000000000005</v>
      </c>
      <c r="AA172" s="195">
        <v>0.66289489746093799</v>
      </c>
      <c r="AB172" s="195">
        <v>0.29270679473876898</v>
      </c>
      <c r="AC172" s="90"/>
      <c r="AD172" s="91"/>
      <c r="AE172" s="91"/>
      <c r="AF172" s="91"/>
      <c r="AG172" s="91"/>
      <c r="AH172" s="91"/>
      <c r="AI172" s="91"/>
      <c r="AJ172" s="91"/>
      <c r="AK172" s="92"/>
      <c r="AL172" s="90"/>
      <c r="AM172" s="91"/>
      <c r="AN172" s="91"/>
      <c r="AO172" s="91"/>
      <c r="AP172" s="91"/>
      <c r="AQ172" s="91"/>
      <c r="AR172" s="91"/>
      <c r="AS172" s="92"/>
      <c r="BN172" s="90"/>
      <c r="BO172" s="91"/>
      <c r="BP172" s="91"/>
      <c r="BQ172" s="91"/>
      <c r="BR172" s="91"/>
      <c r="BS172" s="92"/>
      <c r="BT172" s="64">
        <f t="shared" si="52"/>
        <v>1966</v>
      </c>
      <c r="BU172" s="67"/>
      <c r="BV172" s="67"/>
      <c r="BW172" s="67"/>
      <c r="BX172" s="67"/>
      <c r="BY172" s="67"/>
      <c r="BZ172" s="67"/>
      <c r="CA172" s="67"/>
      <c r="CB172" s="73"/>
      <c r="CC172" s="91"/>
      <c r="CD172" s="91"/>
      <c r="CE172" s="91"/>
      <c r="CF172" s="90"/>
      <c r="CG172" s="91"/>
      <c r="CH172" s="91"/>
      <c r="CI172" s="92"/>
      <c r="CL172" s="143">
        <f t="shared" si="53"/>
        <v>1966</v>
      </c>
      <c r="CM172" s="78">
        <f t="shared" si="54"/>
        <v>0.69428789615631104</v>
      </c>
      <c r="CN172" s="63"/>
      <c r="CO172" s="103"/>
      <c r="CQ172" s="1">
        <v>1966</v>
      </c>
      <c r="CR172" s="164"/>
    </row>
    <row r="173" spans="1:96" ht="15">
      <c r="A173" s="143">
        <f t="shared" si="42"/>
        <v>1967</v>
      </c>
      <c r="B173" s="156">
        <v>2316.0807210259622</v>
      </c>
      <c r="C173" s="140">
        <v>7049.3957391922831</v>
      </c>
      <c r="D173" s="157">
        <v>33850.372870975552</v>
      </c>
      <c r="E173" s="147">
        <v>6.0266230255365372E-2</v>
      </c>
      <c r="F173" s="67">
        <v>0.2668788731098175</v>
      </c>
      <c r="G173" s="67">
        <v>0.67285490036010742</v>
      </c>
      <c r="H173" s="67">
        <v>0.29204955697059631</v>
      </c>
      <c r="I173" s="67">
        <v>0.10196226090192795</v>
      </c>
      <c r="J173" s="67">
        <v>0.38080534338951111</v>
      </c>
      <c r="K173" s="67">
        <f t="shared" si="31"/>
        <v>0.32714510336518288</v>
      </c>
      <c r="L173" s="73">
        <f t="shared" si="32"/>
        <v>0.19008729606866837</v>
      </c>
      <c r="M173" s="64">
        <f t="shared" si="43"/>
        <v>1967</v>
      </c>
      <c r="N173" s="62">
        <f t="shared" si="44"/>
        <v>0.36686157172549722</v>
      </c>
      <c r="O173" s="62">
        <f t="shared" si="45"/>
        <v>2.0307310253713911</v>
      </c>
      <c r="P173" s="62">
        <f t="shared" si="46"/>
        <v>20.479512758916574</v>
      </c>
      <c r="Q173" s="62">
        <f t="shared" si="47"/>
        <v>88.890377777054937</v>
      </c>
      <c r="R173" s="62">
        <f t="shared" si="48"/>
        <v>310.33992944860131</v>
      </c>
      <c r="S173" s="62">
        <f t="shared" si="49"/>
        <v>12.878305534678981</v>
      </c>
      <c r="T173" s="62">
        <f t="shared" si="50"/>
        <v>1.1063591066792278</v>
      </c>
      <c r="U173" s="87">
        <f t="shared" si="51"/>
        <v>3.0436744605643917</v>
      </c>
      <c r="V173" s="104">
        <v>0.29196749999999994</v>
      </c>
      <c r="W173" s="105">
        <v>0.70803250000000006</v>
      </c>
      <c r="X173" s="105">
        <v>0.27790000000000004</v>
      </c>
      <c r="Y173" s="105">
        <v>9.4030000000000002E-2</v>
      </c>
      <c r="Z173" s="106">
        <f t="shared" si="30"/>
        <v>0.43013250000000003</v>
      </c>
      <c r="AA173" s="195">
        <v>0.66712905883789098</v>
      </c>
      <c r="AB173" s="195">
        <v>0.29912342071533199</v>
      </c>
      <c r="AC173" s="90"/>
      <c r="AD173" s="91"/>
      <c r="AE173" s="91"/>
      <c r="AF173" s="91"/>
      <c r="AG173" s="91"/>
      <c r="AH173" s="91"/>
      <c r="AI173" s="91"/>
      <c r="AJ173" s="91"/>
      <c r="AK173" s="92"/>
      <c r="AL173" s="90"/>
      <c r="AM173" s="91"/>
      <c r="AN173" s="91"/>
      <c r="AO173" s="91"/>
      <c r="AP173" s="91"/>
      <c r="AQ173" s="91"/>
      <c r="AR173" s="91"/>
      <c r="AS173" s="92"/>
      <c r="BN173" s="90"/>
      <c r="BO173" s="91"/>
      <c r="BP173" s="91"/>
      <c r="BQ173" s="91"/>
      <c r="BR173" s="91"/>
      <c r="BS173" s="92"/>
      <c r="BT173" s="64">
        <f t="shared" si="52"/>
        <v>1967</v>
      </c>
      <c r="BU173" s="67"/>
      <c r="BV173" s="67"/>
      <c r="BW173" s="67"/>
      <c r="BX173" s="67"/>
      <c r="BY173" s="67"/>
      <c r="BZ173" s="67"/>
      <c r="CA173" s="67"/>
      <c r="CB173" s="73"/>
      <c r="CC173" s="91"/>
      <c r="CD173" s="91"/>
      <c r="CE173" s="91"/>
      <c r="CF173" s="90"/>
      <c r="CG173" s="91"/>
      <c r="CH173" s="91"/>
      <c r="CI173" s="92"/>
      <c r="CL173" s="143">
        <f t="shared" si="53"/>
        <v>1967</v>
      </c>
      <c r="CM173" s="78">
        <f t="shared" si="54"/>
        <v>0.67285490036010742</v>
      </c>
      <c r="CN173" s="63"/>
      <c r="CO173" s="103"/>
      <c r="CQ173" s="1">
        <v>1967</v>
      </c>
      <c r="CR173" s="164"/>
    </row>
    <row r="174" spans="1:96" ht="15">
      <c r="A174" s="143">
        <f t="shared" si="42"/>
        <v>1968</v>
      </c>
      <c r="B174" s="156">
        <v>2486.6406955594298</v>
      </c>
      <c r="C174" s="140">
        <v>7832.4281273807646</v>
      </c>
      <c r="D174" s="157">
        <v>34257.12681071824</v>
      </c>
      <c r="E174" s="147">
        <v>7.3577061295509338E-2</v>
      </c>
      <c r="F174" s="67">
        <v>0.30179905891418457</v>
      </c>
      <c r="G174" s="67">
        <v>0.62462389469146729</v>
      </c>
      <c r="H174" s="67">
        <v>0.25710725784301758</v>
      </c>
      <c r="I174" s="67">
        <v>8.9763060212135315E-2</v>
      </c>
      <c r="J174" s="67">
        <v>0.36751663684844971</v>
      </c>
      <c r="K174" s="67">
        <f t="shared" si="31"/>
        <v>0.37537612020969391</v>
      </c>
      <c r="L174" s="73">
        <f t="shared" si="32"/>
        <v>0.16734419763088226</v>
      </c>
      <c r="M174" s="64">
        <f t="shared" si="43"/>
        <v>1968</v>
      </c>
      <c r="N174" s="62">
        <f t="shared" si="44"/>
        <v>0.46350648523534782</v>
      </c>
      <c r="O174" s="62">
        <f t="shared" si="45"/>
        <v>2.3765188936199579</v>
      </c>
      <c r="P174" s="62">
        <f t="shared" si="46"/>
        <v>19.67442168284358</v>
      </c>
      <c r="Q174" s="62">
        <f t="shared" si="47"/>
        <v>80.983719187075494</v>
      </c>
      <c r="R174" s="62">
        <f t="shared" si="48"/>
        <v>282.73594929127097</v>
      </c>
      <c r="S174" s="62">
        <f t="shared" si="49"/>
        <v>12.862277515706703</v>
      </c>
      <c r="T174" s="62">
        <f t="shared" si="50"/>
        <v>1.3137342222951747</v>
      </c>
      <c r="U174" s="87">
        <f t="shared" si="51"/>
        <v>3.1498029214142944</v>
      </c>
      <c r="V174" s="104">
        <v>0.29528999999999994</v>
      </c>
      <c r="W174" s="105">
        <v>0.70471000000000006</v>
      </c>
      <c r="X174" s="105">
        <v>0.28639000000000003</v>
      </c>
      <c r="Y174" s="105">
        <v>9.9960000000000007E-2</v>
      </c>
      <c r="Z174" s="106">
        <f t="shared" si="30"/>
        <v>0.41832000000000003</v>
      </c>
      <c r="AA174" s="195">
        <v>0.67358558654785206</v>
      </c>
      <c r="AB174" s="195">
        <v>0.30529533386230501</v>
      </c>
      <c r="AC174" s="90"/>
      <c r="AD174" s="91"/>
      <c r="AE174" s="91"/>
      <c r="AF174" s="91"/>
      <c r="AG174" s="91"/>
      <c r="AH174" s="91"/>
      <c r="AI174" s="91"/>
      <c r="AJ174" s="91"/>
      <c r="AK174" s="92"/>
      <c r="AL174" s="90"/>
      <c r="AM174" s="91"/>
      <c r="AN174" s="91"/>
      <c r="AO174" s="91"/>
      <c r="AP174" s="91"/>
      <c r="AQ174" s="91"/>
      <c r="AR174" s="91"/>
      <c r="AS174" s="92"/>
      <c r="BN174" s="90"/>
      <c r="BO174" s="91"/>
      <c r="BP174" s="91"/>
      <c r="BQ174" s="91"/>
      <c r="BR174" s="91"/>
      <c r="BS174" s="92"/>
      <c r="BT174" s="64">
        <f t="shared" si="52"/>
        <v>1968</v>
      </c>
      <c r="BU174" s="67"/>
      <c r="BV174" s="67"/>
      <c r="BW174" s="67"/>
      <c r="BX174" s="67"/>
      <c r="BY174" s="67"/>
      <c r="BZ174" s="67"/>
      <c r="CA174" s="67"/>
      <c r="CB174" s="73"/>
      <c r="CC174" s="91"/>
      <c r="CD174" s="91"/>
      <c r="CE174" s="91"/>
      <c r="CF174" s="90"/>
      <c r="CG174" s="91"/>
      <c r="CH174" s="91"/>
      <c r="CI174" s="92"/>
      <c r="CL174" s="143">
        <f t="shared" si="53"/>
        <v>1968</v>
      </c>
      <c r="CM174" s="78">
        <f t="shared" si="54"/>
        <v>0.62462389469146729</v>
      </c>
      <c r="CN174" s="63"/>
      <c r="CO174" s="103"/>
      <c r="CQ174" s="1">
        <v>1968</v>
      </c>
      <c r="CR174" s="164"/>
    </row>
    <row r="175" spans="1:96" ht="15">
      <c r="A175" s="143">
        <f t="shared" si="42"/>
        <v>1969</v>
      </c>
      <c r="B175" s="156">
        <v>2821.2496149480603</v>
      </c>
      <c r="C175" s="140">
        <v>8921.5172280181287</v>
      </c>
      <c r="D175" s="157">
        <v>34708.075096924003</v>
      </c>
      <c r="E175" s="147">
        <v>8.5637032985687256E-2</v>
      </c>
      <c r="F175" s="67">
        <v>0.32676839828491211</v>
      </c>
      <c r="G175" s="67">
        <v>0.58759456872940063</v>
      </c>
      <c r="H175" s="67">
        <v>0.23332299292087555</v>
      </c>
      <c r="I175" s="67">
        <v>8.145923912525177E-2</v>
      </c>
      <c r="J175" s="67">
        <v>0.35427157580852509</v>
      </c>
      <c r="K175" s="67">
        <f t="shared" si="31"/>
        <v>0.41240543127059937</v>
      </c>
      <c r="L175" s="73">
        <f t="shared" si="32"/>
        <v>0.15186375379562378</v>
      </c>
      <c r="M175" s="64">
        <f t="shared" si="43"/>
        <v>1969</v>
      </c>
      <c r="N175" s="62">
        <f t="shared" si="44"/>
        <v>0.54161266772719163</v>
      </c>
      <c r="O175" s="62">
        <f t="shared" si="45"/>
        <v>2.5833143932253613</v>
      </c>
      <c r="P175" s="62">
        <f t="shared" si="46"/>
        <v>18.581252223248388</v>
      </c>
      <c r="Q175" s="62">
        <f t="shared" si="47"/>
        <v>73.782734076674942</v>
      </c>
      <c r="R175" s="62">
        <f t="shared" si="48"/>
        <v>257.59507467422782</v>
      </c>
      <c r="S175" s="62">
        <f t="shared" si="49"/>
        <v>12.447754239534326</v>
      </c>
      <c r="T175" s="62">
        <f t="shared" si="50"/>
        <v>1.4490356568374894</v>
      </c>
      <c r="U175" s="87">
        <f t="shared" si="51"/>
        <v>3.162257313478579</v>
      </c>
      <c r="V175" s="104">
        <v>0.29889999999999994</v>
      </c>
      <c r="W175" s="105">
        <v>0.70110000000000006</v>
      </c>
      <c r="X175" s="105">
        <v>0.27878000000000003</v>
      </c>
      <c r="Y175" s="105">
        <v>9.9800000000000014E-2</v>
      </c>
      <c r="Z175" s="106">
        <f t="shared" si="30"/>
        <v>0.42232000000000003</v>
      </c>
      <c r="AA175" s="195">
        <v>0.64605384826660195</v>
      </c>
      <c r="AB175" s="195">
        <v>0.276011428833008</v>
      </c>
      <c r="AC175" s="90"/>
      <c r="AD175" s="91"/>
      <c r="AE175" s="91"/>
      <c r="AF175" s="91"/>
      <c r="AG175" s="91"/>
      <c r="AH175" s="91"/>
      <c r="AI175" s="91"/>
      <c r="AJ175" s="91"/>
      <c r="AK175" s="92"/>
      <c r="AL175" s="90"/>
      <c r="AM175" s="91"/>
      <c r="AN175" s="91"/>
      <c r="AO175" s="91"/>
      <c r="AP175" s="91"/>
      <c r="AQ175" s="91"/>
      <c r="AR175" s="91"/>
      <c r="AS175" s="92"/>
      <c r="BN175" s="90"/>
      <c r="BO175" s="91"/>
      <c r="BP175" s="91"/>
      <c r="BQ175" s="91"/>
      <c r="BR175" s="91"/>
      <c r="BS175" s="92"/>
      <c r="BT175" s="64">
        <f t="shared" si="52"/>
        <v>1969</v>
      </c>
      <c r="BU175" s="67"/>
      <c r="BV175" s="67"/>
      <c r="BW175" s="67"/>
      <c r="BX175" s="67"/>
      <c r="BY175" s="67"/>
      <c r="BZ175" s="67"/>
      <c r="CA175" s="67"/>
      <c r="CB175" s="73"/>
      <c r="CC175" s="91"/>
      <c r="CD175" s="91"/>
      <c r="CE175" s="91"/>
      <c r="CF175" s="90"/>
      <c r="CG175" s="91"/>
      <c r="CH175" s="91"/>
      <c r="CI175" s="92"/>
      <c r="CL175" s="143">
        <f t="shared" si="53"/>
        <v>1969</v>
      </c>
      <c r="CM175" s="78">
        <f t="shared" si="54"/>
        <v>0.58759456872940063</v>
      </c>
      <c r="CN175" s="63"/>
      <c r="CO175" s="103"/>
      <c r="CQ175" s="1">
        <v>1969</v>
      </c>
      <c r="CR175" s="164"/>
    </row>
    <row r="176" spans="1:96" ht="15">
      <c r="A176" s="143">
        <f t="shared" si="42"/>
        <v>1970</v>
      </c>
      <c r="B176" s="156">
        <v>3112.1891666370907</v>
      </c>
      <c r="C176" s="140">
        <v>9647.2558387813497</v>
      </c>
      <c r="D176" s="157">
        <v>35172.802321980431</v>
      </c>
      <c r="E176" s="147">
        <v>6.8479195237159729E-2</v>
      </c>
      <c r="F176" s="67">
        <v>0.34987175464630127</v>
      </c>
      <c r="G176" s="67">
        <v>0.5816490650177002</v>
      </c>
      <c r="H176" s="67">
        <v>0.2032662034034729</v>
      </c>
      <c r="I176" s="67">
        <v>6.8930543959140778E-2</v>
      </c>
      <c r="J176" s="67">
        <v>0.37838286161422729</v>
      </c>
      <c r="K176" s="67">
        <f t="shared" ref="K176:K218" si="55">E176+F176</f>
        <v>0.418350949883461</v>
      </c>
      <c r="L176" s="73">
        <f t="shared" ref="L176:L218" si="56">H176-I176</f>
        <v>0.13433565944433212</v>
      </c>
      <c r="M176" s="64">
        <f t="shared" si="43"/>
        <v>1970</v>
      </c>
      <c r="N176" s="62">
        <f t="shared" si="44"/>
        <v>0.42454766128538057</v>
      </c>
      <c r="O176" s="62">
        <f t="shared" si="45"/>
        <v>2.7113569798549748</v>
      </c>
      <c r="P176" s="62">
        <f t="shared" si="46"/>
        <v>18.030129398198152</v>
      </c>
      <c r="Q176" s="62">
        <f t="shared" si="47"/>
        <v>63.009057695872926</v>
      </c>
      <c r="R176" s="62">
        <f t="shared" si="48"/>
        <v>213.67293473319233</v>
      </c>
      <c r="S176" s="62">
        <f t="shared" si="49"/>
        <v>13.03247069845651</v>
      </c>
      <c r="T176" s="62">
        <f t="shared" si="50"/>
        <v>1.4409073584274226</v>
      </c>
      <c r="U176" s="87">
        <f t="shared" si="51"/>
        <v>3.0998295162134362</v>
      </c>
      <c r="V176" s="104">
        <v>0.29997499999999988</v>
      </c>
      <c r="W176" s="105">
        <v>0.70002500000000012</v>
      </c>
      <c r="X176" s="105">
        <v>0.27554000000000001</v>
      </c>
      <c r="Y176" s="105">
        <v>9.4650000000000012E-2</v>
      </c>
      <c r="Z176" s="106">
        <f t="shared" si="30"/>
        <v>0.42448500000000011</v>
      </c>
      <c r="AA176" s="195">
        <v>0.64461517333984397</v>
      </c>
      <c r="AB176" s="195">
        <v>0.273867111206055</v>
      </c>
      <c r="AC176" s="93">
        <v>6.0384958271286315E-2</v>
      </c>
      <c r="AD176" s="94">
        <v>0.28967461884463747</v>
      </c>
      <c r="AE176" s="94">
        <v>0.64994043111801147</v>
      </c>
      <c r="AF176" s="94">
        <v>9.8070661734905931E-2</v>
      </c>
      <c r="AG176" s="94">
        <v>0.36678932356742422</v>
      </c>
      <c r="AH176" s="94">
        <v>0.53514003753662109</v>
      </c>
      <c r="AI176" s="94">
        <v>0.10634216063953603</v>
      </c>
      <c r="AJ176" s="94">
        <v>0.33623801601060455</v>
      </c>
      <c r="AK176" s="95">
        <v>0.55741983652114868</v>
      </c>
      <c r="AL176" s="93">
        <v>0.28881750381885168</v>
      </c>
      <c r="AM176" s="94">
        <v>0.35865756132626481</v>
      </c>
      <c r="AN176" s="94">
        <v>0.22095968558401191</v>
      </c>
      <c r="AO176" s="94">
        <v>0.13156524927087176</v>
      </c>
      <c r="AP176" s="94">
        <v>0.89528502313676328</v>
      </c>
      <c r="AQ176" s="94">
        <v>1.1117772948122862</v>
      </c>
      <c r="AR176" s="94">
        <v>0.68493735526656063</v>
      </c>
      <c r="AS176" s="95">
        <v>0.40782984299782654</v>
      </c>
      <c r="AT176" s="52">
        <v>1.0165727430774041E-2</v>
      </c>
      <c r="AU176" s="52">
        <v>1.9473492737738509E-3</v>
      </c>
      <c r="AV176" s="52">
        <v>6.9435070917683583E-3</v>
      </c>
      <c r="AW176" s="52">
        <v>4.9422765549548525E-2</v>
      </c>
      <c r="AX176" s="12">
        <v>0.1813325434923172</v>
      </c>
      <c r="AY176" s="12">
        <v>7.4270587773812555E-2</v>
      </c>
      <c r="AZ176" s="12">
        <v>3.6256198073044213E-2</v>
      </c>
      <c r="BA176" s="12">
        <v>5.8015229989368144E-2</v>
      </c>
      <c r="BB176" s="12">
        <v>9.7319222521036863E-2</v>
      </c>
      <c r="BC176" s="12">
        <v>0.28243961825772923</v>
      </c>
      <c r="BD176" s="12">
        <v>0.17775997925658288</v>
      </c>
      <c r="BE176" s="12">
        <v>2.4127251537417585E-2</v>
      </c>
      <c r="BF176" s="54">
        <v>2.7257607784122229E-2</v>
      </c>
      <c r="BG176" s="54">
        <v>7.452441543448915E-2</v>
      </c>
      <c r="BH176" s="55">
        <v>9.8139398986025778E-2</v>
      </c>
      <c r="BI176" s="56">
        <v>3.3526790644337603E-3</v>
      </c>
      <c r="BJ176" s="12">
        <f>BB176-BF176</f>
        <v>7.0061614736914635E-2</v>
      </c>
      <c r="BK176" s="12">
        <f>BC176-BG176</f>
        <v>0.20791520282324008</v>
      </c>
      <c r="BL176" s="12">
        <f>BD176-BH176</f>
        <v>7.9620580270557101E-2</v>
      </c>
      <c r="BM176" s="12">
        <f>BE176-BI176</f>
        <v>2.0774572472983824E-2</v>
      </c>
      <c r="BN176" s="112">
        <v>0.20327410101890564</v>
      </c>
      <c r="BO176" s="113">
        <v>0.20327410101890564</v>
      </c>
      <c r="BP176" s="113">
        <v>0.20327410101890564</v>
      </c>
      <c r="BQ176" s="180">
        <v>0.20327410101890564</v>
      </c>
      <c r="BR176" s="113">
        <v>0.20327410101890564</v>
      </c>
      <c r="BS176" s="114">
        <v>0.20327410101890564</v>
      </c>
      <c r="BT176" s="64">
        <f t="shared" si="52"/>
        <v>1970</v>
      </c>
      <c r="BU176" s="67"/>
      <c r="BV176" s="67"/>
      <c r="BW176" s="67"/>
      <c r="BX176" s="67"/>
      <c r="BY176" s="67"/>
      <c r="BZ176" s="67"/>
      <c r="CA176" s="67"/>
      <c r="CB176" s="73"/>
      <c r="CC176" s="113"/>
      <c r="CD176" s="113"/>
      <c r="CE176" s="113"/>
      <c r="CF176" s="90"/>
      <c r="CG176" s="91"/>
      <c r="CH176" s="91"/>
      <c r="CI176" s="92"/>
      <c r="CK176" s="1" t="s">
        <v>54</v>
      </c>
      <c r="CL176" s="143">
        <f t="shared" si="53"/>
        <v>1970</v>
      </c>
      <c r="CM176" s="78">
        <f t="shared" si="54"/>
        <v>0.5816490650177002</v>
      </c>
      <c r="CN176" s="63"/>
      <c r="CO176" s="103"/>
      <c r="CQ176" s="1">
        <v>1970</v>
      </c>
      <c r="CR176" s="164"/>
    </row>
    <row r="177" spans="1:96" ht="15">
      <c r="A177" s="143">
        <f t="shared" si="42"/>
        <v>1971</v>
      </c>
      <c r="B177" s="156">
        <v>3426.5086141209476</v>
      </c>
      <c r="C177" s="140">
        <v>10410.776428835921</v>
      </c>
      <c r="D177" s="157">
        <v>35674.949009174852</v>
      </c>
      <c r="E177" s="147">
        <v>7.1591839194297791E-2</v>
      </c>
      <c r="F177" s="67">
        <v>0.35545629262924194</v>
      </c>
      <c r="G177" s="67">
        <v>0.57295185327529907</v>
      </c>
      <c r="H177" s="67">
        <v>0.19840297102928162</v>
      </c>
      <c r="I177" s="67">
        <v>6.6073209047317505E-2</v>
      </c>
      <c r="J177" s="67">
        <v>0.37454888224601746</v>
      </c>
      <c r="K177" s="67">
        <f t="shared" si="55"/>
        <v>0.42704813182353973</v>
      </c>
      <c r="L177" s="73">
        <f t="shared" si="56"/>
        <v>0.13232976198196411</v>
      </c>
      <c r="M177" s="64">
        <f t="shared" si="43"/>
        <v>1971</v>
      </c>
      <c r="N177" s="62">
        <f t="shared" si="44"/>
        <v>0.43503560966369648</v>
      </c>
      <c r="O177" s="62">
        <f t="shared" si="45"/>
        <v>2.6999611043844398</v>
      </c>
      <c r="P177" s="62">
        <f t="shared" si="46"/>
        <v>17.408021752388319</v>
      </c>
      <c r="Q177" s="62">
        <f t="shared" si="47"/>
        <v>60.280863316392434</v>
      </c>
      <c r="R177" s="62">
        <f t="shared" si="48"/>
        <v>200.75052620401237</v>
      </c>
      <c r="S177" s="62">
        <f t="shared" si="49"/>
        <v>12.644372689721196</v>
      </c>
      <c r="T177" s="62">
        <f t="shared" si="50"/>
        <v>1.4416691628729157</v>
      </c>
      <c r="U177" s="87">
        <f t="shared" si="51"/>
        <v>3.0383044670987207</v>
      </c>
      <c r="V177" s="104">
        <v>0.30109749999999991</v>
      </c>
      <c r="W177" s="105">
        <v>0.69890250000000009</v>
      </c>
      <c r="X177" s="105">
        <v>0.26989000000000002</v>
      </c>
      <c r="Y177" s="105">
        <v>9.2230000000000006E-2</v>
      </c>
      <c r="Z177" s="106">
        <f t="shared" si="30"/>
        <v>0.42901250000000007</v>
      </c>
      <c r="AA177" s="195">
        <v>0.63398857116699203</v>
      </c>
      <c r="AB177" s="195">
        <v>0.26727466583252002</v>
      </c>
      <c r="AC177" s="93"/>
      <c r="AD177" s="94"/>
      <c r="AE177" s="94"/>
      <c r="AF177" s="94"/>
      <c r="AG177" s="94"/>
      <c r="AH177" s="94"/>
      <c r="AI177" s="94"/>
      <c r="AJ177" s="94"/>
      <c r="AK177" s="95"/>
      <c r="AL177" s="93">
        <v>0.29824525397639823</v>
      </c>
      <c r="AM177" s="94">
        <v>0.35138019497178041</v>
      </c>
      <c r="AN177" s="94">
        <v>0.21146188254857118</v>
      </c>
      <c r="AO177" s="94">
        <v>0.13891266850325035</v>
      </c>
      <c r="AP177" s="94">
        <v>0.90615988744748321</v>
      </c>
      <c r="AQ177" s="94">
        <v>1.0676000160327799</v>
      </c>
      <c r="AR177" s="94">
        <v>0.64248558236842879</v>
      </c>
      <c r="AS177" s="95">
        <v>0.42205898125002927</v>
      </c>
      <c r="AT177" s="52">
        <v>1.0496001999712234E-2</v>
      </c>
      <c r="AU177" s="52">
        <v>1.8568082624114265E-3</v>
      </c>
      <c r="AV177" s="52">
        <v>7.395343039588935E-3</v>
      </c>
      <c r="AW177" s="52">
        <v>5.1842773695926749E-2</v>
      </c>
      <c r="AX177" s="12">
        <v>0.18638969957828522</v>
      </c>
      <c r="AY177" s="12">
        <v>7.1277424047330076E-2</v>
      </c>
      <c r="AZ177" s="12">
        <v>3.6249062868271079E-2</v>
      </c>
      <c r="BA177" s="12">
        <v>6.1539364637398467E-2</v>
      </c>
      <c r="BB177" s="12">
        <v>0.10135955223813653</v>
      </c>
      <c r="BC177" s="12">
        <v>0.27824596066322482</v>
      </c>
      <c r="BD177" s="12">
        <v>0.16781747719414405</v>
      </c>
      <c r="BE177" s="12">
        <v>2.5530528895002531E-2</v>
      </c>
      <c r="BF177" s="54">
        <v>2.8940840158611536E-2</v>
      </c>
      <c r="BG177" s="54">
        <v>7.4579468803657983E-2</v>
      </c>
      <c r="BH177" s="55">
        <v>9.1345127006343285E-2</v>
      </c>
      <c r="BI177" s="55">
        <v>3.5384134702984619E-3</v>
      </c>
      <c r="BJ177" s="12">
        <f t="shared" ref="BJ177:BJ218" si="57">BB177-BF177</f>
        <v>7.2418712079524994E-2</v>
      </c>
      <c r="BK177" s="12">
        <f t="shared" ref="BK177:BK218" si="58">BC177-BG177</f>
        <v>0.20366649185956684</v>
      </c>
      <c r="BL177" s="12">
        <f t="shared" ref="BL177:BL218" si="59">BD177-BH177</f>
        <v>7.6472350187800769E-2</v>
      </c>
      <c r="BM177" s="12">
        <f t="shared" ref="BM177:BM218" si="60">BE177-BI177</f>
        <v>2.199211542470407E-2</v>
      </c>
      <c r="BN177" s="112">
        <v>0.20027652382850647</v>
      </c>
      <c r="BO177" s="113">
        <v>0.20300176739692688</v>
      </c>
      <c r="BP177" s="113">
        <v>0.20048385858535767</v>
      </c>
      <c r="BQ177" s="180">
        <v>0.20385897159576416</v>
      </c>
      <c r="BR177" s="113">
        <v>0.2001926600933075</v>
      </c>
      <c r="BS177" s="114">
        <v>0.20356546342372894</v>
      </c>
      <c r="BT177" s="64">
        <f t="shared" si="52"/>
        <v>1971</v>
      </c>
      <c r="BU177" s="67"/>
      <c r="BV177" s="67"/>
      <c r="BW177" s="67"/>
      <c r="BX177" s="67"/>
      <c r="BY177" s="67"/>
      <c r="BZ177" s="67"/>
      <c r="CA177" s="67"/>
      <c r="CB177" s="73"/>
      <c r="CC177" s="113"/>
      <c r="CD177" s="113"/>
      <c r="CE177" s="113"/>
      <c r="CF177" s="90"/>
      <c r="CG177" s="91"/>
      <c r="CH177" s="91"/>
      <c r="CI177" s="92"/>
      <c r="CK177" s="1" t="s">
        <v>57</v>
      </c>
      <c r="CL177" s="143">
        <f t="shared" si="53"/>
        <v>1971</v>
      </c>
      <c r="CM177" s="78">
        <f t="shared" si="54"/>
        <v>0.57295185327529907</v>
      </c>
      <c r="CN177" s="63"/>
      <c r="CO177" s="103"/>
      <c r="CQ177" s="1">
        <v>1971</v>
      </c>
      <c r="CR177" s="164"/>
    </row>
    <row r="178" spans="1:96" ht="15">
      <c r="A178" s="143">
        <f t="shared" si="42"/>
        <v>1972</v>
      </c>
      <c r="B178" s="156">
        <v>3776.7104116618289</v>
      </c>
      <c r="C178" s="140">
        <v>11570.526782363475</v>
      </c>
      <c r="D178" s="157">
        <v>36101.23506798366</v>
      </c>
      <c r="E178" s="147">
        <v>7.3273450136184692E-2</v>
      </c>
      <c r="F178" s="67">
        <v>0.355682373046875</v>
      </c>
      <c r="G178" s="67">
        <v>0.5710442066192627</v>
      </c>
      <c r="H178" s="67">
        <v>0.19785000383853912</v>
      </c>
      <c r="I178" s="67">
        <v>6.571362167596817E-2</v>
      </c>
      <c r="J178" s="67">
        <v>0.37319420278072357</v>
      </c>
      <c r="K178" s="67">
        <f t="shared" si="55"/>
        <v>0.42895582318305969</v>
      </c>
      <c r="L178" s="73">
        <f t="shared" si="56"/>
        <v>0.13213638216257095</v>
      </c>
      <c r="M178" s="64">
        <f t="shared" si="43"/>
        <v>1972</v>
      </c>
      <c r="N178" s="62">
        <f t="shared" si="44"/>
        <v>0.44896871871298438</v>
      </c>
      <c r="O178" s="62">
        <f t="shared" si="45"/>
        <v>2.7242176224616794</v>
      </c>
      <c r="P178" s="62">
        <f t="shared" si="46"/>
        <v>17.494807825878137</v>
      </c>
      <c r="Q178" s="62">
        <f t="shared" si="47"/>
        <v>60.614357967076067</v>
      </c>
      <c r="R178" s="62">
        <f t="shared" si="48"/>
        <v>201.32367502154477</v>
      </c>
      <c r="S178" s="62">
        <f t="shared" si="49"/>
        <v>12.703746699078369</v>
      </c>
      <c r="T178" s="62">
        <f t="shared" si="50"/>
        <v>1.4601904537124044</v>
      </c>
      <c r="U178" s="87">
        <f t="shared" si="51"/>
        <v>3.0636520996250303</v>
      </c>
      <c r="V178" s="104">
        <v>0.30344249999999995</v>
      </c>
      <c r="W178" s="105">
        <v>0.69655750000000005</v>
      </c>
      <c r="X178" s="105">
        <v>0.26495000000000002</v>
      </c>
      <c r="Y178" s="105">
        <v>8.7230000000000002E-2</v>
      </c>
      <c r="Z178" s="106">
        <f t="shared" si="30"/>
        <v>0.43160750000000003</v>
      </c>
      <c r="AA178" s="195">
        <v>0.65987777709960904</v>
      </c>
      <c r="AB178" s="195">
        <v>0.28352386474609398</v>
      </c>
      <c r="AC178" s="93"/>
      <c r="AD178" s="94"/>
      <c r="AE178" s="94"/>
      <c r="AF178" s="94"/>
      <c r="AG178" s="94"/>
      <c r="AH178" s="94"/>
      <c r="AI178" s="94"/>
      <c r="AJ178" s="94"/>
      <c r="AK178" s="95"/>
      <c r="AL178" s="93">
        <v>0.29742700729927007</v>
      </c>
      <c r="AM178" s="94">
        <v>0.34689781021897809</v>
      </c>
      <c r="AN178" s="94">
        <v>0.21123210879772086</v>
      </c>
      <c r="AO178" s="94">
        <v>0.14444307368403098</v>
      </c>
      <c r="AP178" s="94">
        <v>0.9112128753975981</v>
      </c>
      <c r="AQ178" s="94">
        <v>1.0627742046326976</v>
      </c>
      <c r="AR178" s="94">
        <v>0.64714169362636054</v>
      </c>
      <c r="AS178" s="95">
        <v>0.44252332596837451</v>
      </c>
      <c r="AT178" s="52">
        <v>1.017946223959143E-2</v>
      </c>
      <c r="AU178" s="52">
        <v>1.7827446273057522E-3</v>
      </c>
      <c r="AV178" s="52">
        <v>7.7613078337168961E-3</v>
      </c>
      <c r="AW178" s="52">
        <v>5.3553139206970593E-2</v>
      </c>
      <c r="AX178" s="12">
        <v>0.18517625890672207</v>
      </c>
      <c r="AY178" s="12">
        <v>6.8900960109129064E-2</v>
      </c>
      <c r="AZ178" s="12">
        <v>3.731934521679578E-2</v>
      </c>
      <c r="BA178" s="12">
        <v>6.4284895320099927E-2</v>
      </c>
      <c r="BB178" s="12">
        <v>0.10207128152251244</v>
      </c>
      <c r="BC178" s="12">
        <v>0.27621410735944363</v>
      </c>
      <c r="BD178" s="12">
        <v>0.16615145800587514</v>
      </c>
      <c r="BE178" s="12">
        <v>2.6605038914943004E-2</v>
      </c>
      <c r="BF178" s="54">
        <v>2.9686324298381805E-2</v>
      </c>
      <c r="BG178" s="54">
        <v>7.517529939419941E-2</v>
      </c>
      <c r="BH178" s="55">
        <v>8.9310035168842547E-2</v>
      </c>
      <c r="BI178" s="55">
        <v>3.6777254472844419E-3</v>
      </c>
      <c r="BJ178" s="12">
        <f t="shared" si="57"/>
        <v>7.238495722413063E-2</v>
      </c>
      <c r="BK178" s="12">
        <f t="shared" si="58"/>
        <v>0.2010388079652442</v>
      </c>
      <c r="BL178" s="12">
        <f t="shared" si="59"/>
        <v>7.6841422837032589E-2</v>
      </c>
      <c r="BM178" s="12">
        <f t="shared" si="60"/>
        <v>2.2927313467658562E-2</v>
      </c>
      <c r="BN178" s="112">
        <v>0.19870096445083618</v>
      </c>
      <c r="BO178" s="113">
        <v>0.20265166461467743</v>
      </c>
      <c r="BP178" s="113">
        <v>0.1990848183631897</v>
      </c>
      <c r="BQ178" s="180">
        <v>0.20430779457092285</v>
      </c>
      <c r="BR178" s="113">
        <v>0.19852957129478455</v>
      </c>
      <c r="BS178" s="114">
        <v>0.20370648801326752</v>
      </c>
      <c r="BT178" s="64">
        <f t="shared" si="52"/>
        <v>1972</v>
      </c>
      <c r="BU178" s="67"/>
      <c r="BV178" s="67"/>
      <c r="BW178" s="67"/>
      <c r="BX178" s="67"/>
      <c r="BY178" s="67"/>
      <c r="BZ178" s="67"/>
      <c r="CA178" s="67"/>
      <c r="CB178" s="73"/>
      <c r="CC178" s="113"/>
      <c r="CD178" s="113"/>
      <c r="CE178" s="113"/>
      <c r="CF178" s="90"/>
      <c r="CG178" s="91"/>
      <c r="CH178" s="91"/>
      <c r="CI178" s="92"/>
      <c r="CK178" s="1" t="s">
        <v>58</v>
      </c>
      <c r="CL178" s="143">
        <f t="shared" si="53"/>
        <v>1972</v>
      </c>
      <c r="CM178" s="78">
        <f t="shared" si="54"/>
        <v>0.5710442066192627</v>
      </c>
      <c r="CN178" s="63"/>
      <c r="CO178" s="103"/>
      <c r="CQ178" s="1">
        <v>1972</v>
      </c>
      <c r="CR178" s="164"/>
    </row>
    <row r="179" spans="1:96" ht="15">
      <c r="A179" s="143">
        <f t="shared" si="42"/>
        <v>1973</v>
      </c>
      <c r="B179" s="156">
        <v>4271.993052548065</v>
      </c>
      <c r="C179" s="140">
        <v>13004.593649460996</v>
      </c>
      <c r="D179" s="157">
        <v>36515.054341009061</v>
      </c>
      <c r="E179" s="147">
        <v>7.4032455682754517E-2</v>
      </c>
      <c r="F179" s="67">
        <v>0.35723128914833069</v>
      </c>
      <c r="G179" s="67">
        <v>0.56873625516891479</v>
      </c>
      <c r="H179" s="67">
        <v>0.19778589904308319</v>
      </c>
      <c r="I179" s="67">
        <v>6.5837770700454712E-2</v>
      </c>
      <c r="J179" s="67">
        <v>0.3709503561258316</v>
      </c>
      <c r="K179" s="67">
        <f t="shared" si="55"/>
        <v>0.43126374483108521</v>
      </c>
      <c r="L179" s="73">
        <f t="shared" si="56"/>
        <v>0.13194812834262848</v>
      </c>
      <c r="M179" s="64">
        <f t="shared" si="43"/>
        <v>1973</v>
      </c>
      <c r="N179" s="62">
        <f t="shared" si="44"/>
        <v>0.45073200783962175</v>
      </c>
      <c r="O179" s="62">
        <f t="shared" si="45"/>
        <v>2.7186653261738165</v>
      </c>
      <c r="P179" s="62">
        <f t="shared" si="46"/>
        <v>17.313192697671603</v>
      </c>
      <c r="Q179" s="62">
        <f t="shared" si="47"/>
        <v>60.20902222943571</v>
      </c>
      <c r="R179" s="62">
        <f t="shared" si="48"/>
        <v>200.42014212432275</v>
      </c>
      <c r="S179" s="62">
        <f t="shared" si="49"/>
        <v>12.546989416364482</v>
      </c>
      <c r="T179" s="62">
        <f t="shared" si="50"/>
        <v>1.4587023715437086</v>
      </c>
      <c r="U179" s="87">
        <f t="shared" si="51"/>
        <v>3.0441514041564979</v>
      </c>
      <c r="V179" s="104">
        <v>0.30934499999999998</v>
      </c>
      <c r="W179" s="105">
        <v>0.69065500000000002</v>
      </c>
      <c r="X179" s="105">
        <v>0.24857000000000001</v>
      </c>
      <c r="Y179" s="105">
        <v>7.9690000000000011E-2</v>
      </c>
      <c r="Z179" s="106">
        <f t="shared" si="30"/>
        <v>0.44208500000000001</v>
      </c>
      <c r="AA179" s="195">
        <v>0.63403190612793003</v>
      </c>
      <c r="AB179" s="195">
        <v>0.26665752410888699</v>
      </c>
      <c r="AC179" s="93"/>
      <c r="AD179" s="94"/>
      <c r="AE179" s="94"/>
      <c r="AF179" s="94"/>
      <c r="AG179" s="94"/>
      <c r="AH179" s="94"/>
      <c r="AI179" s="94"/>
      <c r="AJ179" s="94"/>
      <c r="AK179" s="95"/>
      <c r="AL179" s="93">
        <v>0.30180744165141743</v>
      </c>
      <c r="AM179" s="94">
        <v>0.33819705287489166</v>
      </c>
      <c r="AN179" s="94">
        <v>0.2129066004607581</v>
      </c>
      <c r="AO179" s="94">
        <v>0.14708890501293292</v>
      </c>
      <c r="AP179" s="94">
        <v>0.91874754728804264</v>
      </c>
      <c r="AQ179" s="94">
        <v>1.0295230333906906</v>
      </c>
      <c r="AR179" s="94">
        <v>0.64811992674680319</v>
      </c>
      <c r="AS179" s="95">
        <v>0.44776089673096142</v>
      </c>
      <c r="AT179" s="52">
        <v>1.0101641873973222E-2</v>
      </c>
      <c r="AU179" s="52">
        <v>1.6889168123263567E-3</v>
      </c>
      <c r="AV179" s="52">
        <v>8.0665886230792821E-3</v>
      </c>
      <c r="AW179" s="52">
        <v>5.4174015739193851E-2</v>
      </c>
      <c r="AX179" s="12">
        <v>0.1871488131582737</v>
      </c>
      <c r="AY179" s="12">
        <v>6.5742400006907856E-2</v>
      </c>
      <c r="AZ179" s="12">
        <v>3.8579510579500473E-2</v>
      </c>
      <c r="BA179" s="12">
        <v>6.5763364260969931E-2</v>
      </c>
      <c r="BB179" s="12">
        <v>0.10455699404701591</v>
      </c>
      <c r="BC179" s="12">
        <v>0.27076574163912898</v>
      </c>
      <c r="BD179" s="12">
        <v>0.16626050526577096</v>
      </c>
      <c r="BE179" s="12">
        <v>2.7151525869830998E-2</v>
      </c>
      <c r="BF179" s="54">
        <v>3.095568111166358E-2</v>
      </c>
      <c r="BG179" s="54">
        <v>7.4798179373667173E-2</v>
      </c>
      <c r="BH179" s="55">
        <v>8.8288318576154365E-2</v>
      </c>
      <c r="BI179" s="55">
        <v>3.7435037971984162E-3</v>
      </c>
      <c r="BJ179" s="12">
        <f t="shared" si="57"/>
        <v>7.3601312935352325E-2</v>
      </c>
      <c r="BK179" s="12">
        <f t="shared" si="58"/>
        <v>0.1959675622654618</v>
      </c>
      <c r="BL179" s="12">
        <f t="shared" si="59"/>
        <v>7.7972186689616599E-2</v>
      </c>
      <c r="BM179" s="12">
        <f t="shared" si="60"/>
        <v>2.3408022072632581E-2</v>
      </c>
      <c r="BN179" s="112">
        <v>0.19797846674919128</v>
      </c>
      <c r="BO179" s="113">
        <v>0.20222613215446472</v>
      </c>
      <c r="BP179" s="113">
        <v>0.19851231575012207</v>
      </c>
      <c r="BQ179" s="180">
        <v>0.2046205997467041</v>
      </c>
      <c r="BR179" s="113">
        <v>0.19771024584770203</v>
      </c>
      <c r="BS179" s="114">
        <v>0.20369976758956909</v>
      </c>
      <c r="BT179" s="64">
        <f t="shared" si="52"/>
        <v>1973</v>
      </c>
      <c r="BU179" s="67"/>
      <c r="BV179" s="67"/>
      <c r="BW179" s="67"/>
      <c r="BX179" s="67"/>
      <c r="BY179" s="67"/>
      <c r="BZ179" s="67"/>
      <c r="CA179" s="67"/>
      <c r="CB179" s="73"/>
      <c r="CC179" s="113"/>
      <c r="CD179" s="113"/>
      <c r="CE179" s="113"/>
      <c r="CF179" s="90"/>
      <c r="CG179" s="91"/>
      <c r="CH179" s="91"/>
      <c r="CI179" s="92"/>
      <c r="CK179" s="1" t="s">
        <v>59</v>
      </c>
      <c r="CL179" s="143">
        <f t="shared" si="53"/>
        <v>1973</v>
      </c>
      <c r="CM179" s="78">
        <f t="shared" si="54"/>
        <v>0.56873625516891479</v>
      </c>
      <c r="CN179" s="63"/>
      <c r="CO179" s="103"/>
      <c r="CQ179" s="1">
        <v>1973</v>
      </c>
      <c r="CR179" s="164"/>
    </row>
    <row r="180" spans="1:96" ht="15">
      <c r="A180" s="143">
        <f t="shared" si="42"/>
        <v>1974</v>
      </c>
      <c r="B180" s="156">
        <v>4915.496928456525</v>
      </c>
      <c r="C180" s="140">
        <v>14827.785062568755</v>
      </c>
      <c r="D180" s="157">
        <v>36914.520383885014</v>
      </c>
      <c r="E180" s="147">
        <v>7.4739322066307068E-2</v>
      </c>
      <c r="F180" s="67">
        <v>0.36787649989128113</v>
      </c>
      <c r="G180" s="67">
        <v>0.557384192943573</v>
      </c>
      <c r="H180" s="67">
        <v>0.19133062660694122</v>
      </c>
      <c r="I180" s="67">
        <v>6.1959821730852127E-2</v>
      </c>
      <c r="J180" s="67">
        <v>0.36605356633663177</v>
      </c>
      <c r="K180" s="67">
        <f t="shared" si="55"/>
        <v>0.4426158219575882</v>
      </c>
      <c r="L180" s="73">
        <f t="shared" si="56"/>
        <v>0.1293708048760891</v>
      </c>
      <c r="M180" s="64">
        <f t="shared" si="43"/>
        <v>1974</v>
      </c>
      <c r="N180" s="62">
        <f t="shared" si="44"/>
        <v>0.45090806461729843</v>
      </c>
      <c r="O180" s="62">
        <f t="shared" si="45"/>
        <v>2.7742839377944795</v>
      </c>
      <c r="P180" s="62">
        <f t="shared" si="46"/>
        <v>16.813708014737397</v>
      </c>
      <c r="Q180" s="62">
        <f t="shared" si="47"/>
        <v>57.715617535847976</v>
      </c>
      <c r="R180" s="62">
        <f t="shared" si="48"/>
        <v>186.9041792746342</v>
      </c>
      <c r="S180" s="62">
        <f t="shared" si="49"/>
        <v>12.269051401280665</v>
      </c>
      <c r="T180" s="62">
        <f t="shared" si="50"/>
        <v>1.4835195638071565</v>
      </c>
      <c r="U180" s="87">
        <f t="shared" si="51"/>
        <v>3.0165383639502563</v>
      </c>
      <c r="V180" s="104">
        <v>0.31476249999999995</v>
      </c>
      <c r="W180" s="105">
        <v>0.68523750000000005</v>
      </c>
      <c r="X180" s="105">
        <v>0.24876000000000001</v>
      </c>
      <c r="Y180" s="105">
        <v>7.9530000000000003E-2</v>
      </c>
      <c r="Z180" s="106">
        <f t="shared" si="30"/>
        <v>0.43647750000000007</v>
      </c>
      <c r="AA180" s="195">
        <v>0.61041164398193404</v>
      </c>
      <c r="AB180" s="195">
        <v>0.23667243957519499</v>
      </c>
      <c r="AC180" s="93"/>
      <c r="AD180" s="94"/>
      <c r="AE180" s="94"/>
      <c r="AF180" s="94"/>
      <c r="AG180" s="94"/>
      <c r="AH180" s="94"/>
      <c r="AI180" s="94"/>
      <c r="AJ180" s="94"/>
      <c r="AK180" s="95"/>
      <c r="AL180" s="93">
        <v>0.32884457379994159</v>
      </c>
      <c r="AM180" s="94">
        <v>0.32919271957554069</v>
      </c>
      <c r="AN180" s="94">
        <v>0.19545149819226038</v>
      </c>
      <c r="AO180" s="94">
        <v>0.14651120843225751</v>
      </c>
      <c r="AP180" s="94">
        <v>0.99197227264439491</v>
      </c>
      <c r="AQ180" s="94">
        <v>0.99302246773273684</v>
      </c>
      <c r="AR180" s="94">
        <v>0.58958694258850763</v>
      </c>
      <c r="AS180" s="95">
        <v>0.44195668098461699</v>
      </c>
      <c r="AT180" s="52">
        <v>1.1487384654742527E-2</v>
      </c>
      <c r="AU180" s="52">
        <v>1.5961441454654471E-3</v>
      </c>
      <c r="AV180" s="52">
        <v>8.0505880356385867E-3</v>
      </c>
      <c r="AW180" s="52">
        <v>5.3602578354389724E-2</v>
      </c>
      <c r="AX180" s="12">
        <v>0.20269204676151276</v>
      </c>
      <c r="AY180" s="12">
        <v>6.2599711643785111E-2</v>
      </c>
      <c r="AZ180" s="12">
        <v>3.678190319403335E-2</v>
      </c>
      <c r="BA180" s="12">
        <v>6.5804826982736181E-2</v>
      </c>
      <c r="BB180" s="12">
        <v>0.11466515017673373</v>
      </c>
      <c r="BC180" s="12">
        <v>0.26499687287481233</v>
      </c>
      <c r="BD180" s="12">
        <v>0.15061901220522375</v>
      </c>
      <c r="BE180" s="12">
        <v>2.7103805048005702E-2</v>
      </c>
      <c r="BF180" s="54">
        <v>3.4549436997622252E-2</v>
      </c>
      <c r="BG180" s="54">
        <v>7.4274951485225907E-2</v>
      </c>
      <c r="BH180" s="55">
        <v>7.8779444956941336E-2</v>
      </c>
      <c r="BI180" s="55">
        <v>3.7272190321619961E-3</v>
      </c>
      <c r="BJ180" s="12">
        <f t="shared" si="57"/>
        <v>8.0115713179111481E-2</v>
      </c>
      <c r="BK180" s="12">
        <f t="shared" si="58"/>
        <v>0.19072192138958644</v>
      </c>
      <c r="BL180" s="12">
        <f t="shared" si="59"/>
        <v>7.1839567248282415E-2</v>
      </c>
      <c r="BM180" s="12">
        <f t="shared" si="60"/>
        <v>2.3376586015843706E-2</v>
      </c>
      <c r="BN180" s="112">
        <v>0.19499057531356812</v>
      </c>
      <c r="BO180" s="113">
        <v>0.20172767341136932</v>
      </c>
      <c r="BP180" s="113">
        <v>0.19565021991729736</v>
      </c>
      <c r="BQ180" s="180">
        <v>0.20479755103588104</v>
      </c>
      <c r="BR180" s="113">
        <v>0.19468024373054504</v>
      </c>
      <c r="BS180" s="114">
        <v>0.2035481184720993</v>
      </c>
      <c r="BT180" s="64">
        <f t="shared" si="52"/>
        <v>1974</v>
      </c>
      <c r="BU180" s="67"/>
      <c r="BV180" s="67"/>
      <c r="BW180" s="67"/>
      <c r="BX180" s="67"/>
      <c r="BY180" s="67"/>
      <c r="BZ180" s="67"/>
      <c r="CA180" s="67"/>
      <c r="CB180" s="73"/>
      <c r="CC180" s="113"/>
      <c r="CD180" s="113"/>
      <c r="CE180" s="113"/>
      <c r="CF180" s="90"/>
      <c r="CG180" s="91"/>
      <c r="CH180" s="91"/>
      <c r="CI180" s="92"/>
      <c r="CK180" s="1" t="s">
        <v>60</v>
      </c>
      <c r="CL180" s="143">
        <f t="shared" si="53"/>
        <v>1974</v>
      </c>
      <c r="CM180" s="78">
        <f t="shared" si="54"/>
        <v>0.557384192943573</v>
      </c>
      <c r="CN180" s="63"/>
      <c r="CO180" s="103"/>
      <c r="CQ180" s="1">
        <v>1974</v>
      </c>
      <c r="CR180" s="164"/>
    </row>
    <row r="181" spans="1:96" ht="15">
      <c r="A181" s="143">
        <f>A180+1</f>
        <v>1975</v>
      </c>
      <c r="B181" s="156">
        <v>5487.4249202088458</v>
      </c>
      <c r="C181" s="140">
        <v>17021.012004254546</v>
      </c>
      <c r="D181" s="157">
        <v>37281.95811993815</v>
      </c>
      <c r="E181" s="147">
        <v>7.5695693492889404E-2</v>
      </c>
      <c r="F181" s="67">
        <v>0.37501487135887146</v>
      </c>
      <c r="G181" s="67">
        <v>0.54928940534591675</v>
      </c>
      <c r="H181" s="67">
        <v>0.18681147694587708</v>
      </c>
      <c r="I181" s="67">
        <v>5.9193704277276993E-2</v>
      </c>
      <c r="J181" s="67">
        <v>0.36247792840003967</v>
      </c>
      <c r="K181" s="67">
        <f t="shared" si="55"/>
        <v>0.45071056485176086</v>
      </c>
      <c r="L181" s="73">
        <f t="shared" si="56"/>
        <v>0.12761777266860008</v>
      </c>
      <c r="M181" s="64">
        <f>M180+1</f>
        <v>1975</v>
      </c>
      <c r="N181" s="62">
        <f t="shared" si="44"/>
        <v>0.46958904271033097</v>
      </c>
      <c r="O181" s="62">
        <f t="shared" si="45"/>
        <v>2.9080728757061469</v>
      </c>
      <c r="P181" s="62">
        <f t="shared" si="46"/>
        <v>17.03797627876585</v>
      </c>
      <c r="Q181" s="62">
        <f t="shared" si="47"/>
        <v>57.945583545355881</v>
      </c>
      <c r="R181" s="62">
        <f t="shared" si="48"/>
        <v>183.60829819635683</v>
      </c>
      <c r="S181" s="62">
        <f t="shared" si="49"/>
        <v>12.49268658247807</v>
      </c>
      <c r="T181" s="62">
        <f t="shared" si="50"/>
        <v>1.553359635152916</v>
      </c>
      <c r="U181" s="87">
        <f t="shared" si="51"/>
        <v>3.1018213919556903</v>
      </c>
      <c r="V181" s="104">
        <v>0.31792249999999989</v>
      </c>
      <c r="W181" s="105">
        <v>0.68207750000000011</v>
      </c>
      <c r="X181" s="105">
        <v>0.24714000000000003</v>
      </c>
      <c r="Y181" s="105">
        <v>7.597000000000001E-2</v>
      </c>
      <c r="Z181" s="106">
        <f t="shared" si="30"/>
        <v>0.43493750000000009</v>
      </c>
      <c r="AA181" s="195">
        <v>0.586549034118652</v>
      </c>
      <c r="AB181" s="195">
        <v>0.22126346588134799</v>
      </c>
      <c r="AC181" s="93">
        <v>6.4950857543955423E-2</v>
      </c>
      <c r="AD181" s="94">
        <v>0.30143080348056106</v>
      </c>
      <c r="AE181" s="94">
        <v>0.63361829519271851</v>
      </c>
      <c r="AF181" s="94">
        <v>0.11689680429603626</v>
      </c>
      <c r="AG181" s="94">
        <v>0.37536327714782508</v>
      </c>
      <c r="AH181" s="94">
        <v>0.50773996114730835</v>
      </c>
      <c r="AI181" s="94">
        <v>0.12148407764959754</v>
      </c>
      <c r="AJ181" s="94">
        <v>0.37456978034196103</v>
      </c>
      <c r="AK181" s="95">
        <v>0.50394618511199951</v>
      </c>
      <c r="AL181" s="93">
        <v>0.34763546383827221</v>
      </c>
      <c r="AM181" s="94">
        <v>0.32307119434000797</v>
      </c>
      <c r="AN181" s="94">
        <v>0.18186922630771238</v>
      </c>
      <c r="AO181" s="94">
        <v>0.14742411551400744</v>
      </c>
      <c r="AP181" s="94">
        <v>1.0783031183359917</v>
      </c>
      <c r="AQ181" s="94">
        <v>1.0021091417285111</v>
      </c>
      <c r="AR181" s="94">
        <v>0.56412585669969306</v>
      </c>
      <c r="AS181" s="95">
        <v>0.45728327519149514</v>
      </c>
      <c r="AT181" s="52">
        <v>1.2584760277547957E-2</v>
      </c>
      <c r="AU181" s="52">
        <v>1.519545849353445E-3</v>
      </c>
      <c r="AV181" s="52">
        <v>8.0130679924368745E-3</v>
      </c>
      <c r="AW181" s="52">
        <v>5.3575672486835937E-2</v>
      </c>
      <c r="AX181" s="12">
        <v>0.21302438527345657</v>
      </c>
      <c r="AY181" s="12">
        <v>6.0069196966152899E-2</v>
      </c>
      <c r="AZ181" s="12">
        <v>3.5401800506155018E-2</v>
      </c>
      <c r="BA181" s="12">
        <v>6.6516473212516969E-2</v>
      </c>
      <c r="BB181" s="12">
        <v>0.12202632986009121</v>
      </c>
      <c r="BC181" s="12">
        <v>0.2614824640297827</v>
      </c>
      <c r="BD181" s="12">
        <v>0.13845436415492107</v>
      </c>
      <c r="BE181" s="12">
        <v>2.7331972885724257E-2</v>
      </c>
      <c r="BF181" s="54">
        <v>3.7397095933556557E-2</v>
      </c>
      <c r="BG181" s="54">
        <v>7.4334701483026511E-2</v>
      </c>
      <c r="BH181" s="55">
        <v>7.1331234346394337E-2</v>
      </c>
      <c r="BI181" s="55">
        <v>3.7488513390459459E-3</v>
      </c>
      <c r="BJ181" s="12">
        <f t="shared" si="57"/>
        <v>8.4629233926534653E-2</v>
      </c>
      <c r="BK181" s="12">
        <f t="shared" si="58"/>
        <v>0.18714776254675619</v>
      </c>
      <c r="BL181" s="12">
        <f t="shared" si="59"/>
        <v>6.7123129808526735E-2</v>
      </c>
      <c r="BM181" s="12">
        <f t="shared" si="60"/>
        <v>2.3583121546678312E-2</v>
      </c>
      <c r="BN181" s="112">
        <v>0.19139339029788971</v>
      </c>
      <c r="BO181" s="113">
        <v>0.2011587917804718</v>
      </c>
      <c r="BP181" s="113">
        <v>0.19215236604213715</v>
      </c>
      <c r="BQ181" s="180">
        <v>0.20483887195587158</v>
      </c>
      <c r="BR181" s="113">
        <v>0.19108268618583679</v>
      </c>
      <c r="BS181" s="114">
        <v>0.20325450599193573</v>
      </c>
      <c r="BT181" s="64">
        <f>BT180+1</f>
        <v>1975</v>
      </c>
      <c r="BU181" s="67"/>
      <c r="BV181" s="67"/>
      <c r="BW181" s="67"/>
      <c r="BX181" s="67"/>
      <c r="BY181" s="67"/>
      <c r="BZ181" s="67"/>
      <c r="CA181" s="67"/>
      <c r="CB181" s="73"/>
      <c r="CC181" s="113"/>
      <c r="CD181" s="113"/>
      <c r="CE181" s="113"/>
      <c r="CF181" s="90"/>
      <c r="CG181" s="91"/>
      <c r="CH181" s="91"/>
      <c r="CI181" s="92"/>
      <c r="CK181" s="1" t="s">
        <v>61</v>
      </c>
      <c r="CL181" s="143">
        <f>CL180+1</f>
        <v>1975</v>
      </c>
      <c r="CM181" s="78">
        <f t="shared" si="54"/>
        <v>0.54928940534591675</v>
      </c>
      <c r="CN181" s="63"/>
      <c r="CO181" s="103"/>
      <c r="CQ181" s="1">
        <v>1975</v>
      </c>
      <c r="CR181" s="164"/>
    </row>
    <row r="182" spans="1:96" ht="15">
      <c r="A182" s="143">
        <f t="shared" si="42"/>
        <v>1976</v>
      </c>
      <c r="B182" s="156">
        <v>6293.0790192792956</v>
      </c>
      <c r="C182" s="140">
        <v>19259.792082538854</v>
      </c>
      <c r="D182" s="157">
        <v>37591.040685146763</v>
      </c>
      <c r="E182" s="147">
        <v>7.8778117895126343E-2</v>
      </c>
      <c r="F182" s="67">
        <v>0.37993830442428589</v>
      </c>
      <c r="G182" s="67">
        <v>0.54128360748291016</v>
      </c>
      <c r="H182" s="67">
        <v>0.18303044140338898</v>
      </c>
      <c r="I182" s="67">
        <v>5.916278064250946E-2</v>
      </c>
      <c r="J182" s="67">
        <v>0.35825316607952118</v>
      </c>
      <c r="K182" s="67">
        <f t="shared" si="55"/>
        <v>0.45871642231941223</v>
      </c>
      <c r="L182" s="73">
        <f t="shared" si="56"/>
        <v>0.12386766076087952</v>
      </c>
      <c r="M182" s="64">
        <f t="shared" si="43"/>
        <v>1976</v>
      </c>
      <c r="N182" s="62">
        <f t="shared" si="44"/>
        <v>0.48219644681583146</v>
      </c>
      <c r="O182" s="62">
        <f t="shared" si="45"/>
        <v>2.9069763485355558</v>
      </c>
      <c r="P182" s="62">
        <f t="shared" si="46"/>
        <v>16.565833204810655</v>
      </c>
      <c r="Q182" s="62">
        <f t="shared" si="47"/>
        <v>56.015953961567952</v>
      </c>
      <c r="R182" s="62">
        <f t="shared" si="48"/>
        <v>181.06603313080308</v>
      </c>
      <c r="S182" s="62">
        <f t="shared" si="49"/>
        <v>12.182486454059841</v>
      </c>
      <c r="T182" s="62">
        <f t="shared" si="50"/>
        <v>1.5598764031357089</v>
      </c>
      <c r="U182" s="87">
        <f t="shared" si="51"/>
        <v>3.0604719920940306</v>
      </c>
      <c r="V182" s="104">
        <v>0.32290499999999989</v>
      </c>
      <c r="W182" s="105">
        <v>0.67709500000000011</v>
      </c>
      <c r="X182" s="105">
        <v>0.23460000000000003</v>
      </c>
      <c r="Y182" s="105">
        <v>7.1870000000000003E-2</v>
      </c>
      <c r="Z182" s="106">
        <f t="shared" si="30"/>
        <v>0.44249500000000008</v>
      </c>
      <c r="AA182" s="195">
        <v>0.60951808929443396</v>
      </c>
      <c r="AB182" s="195">
        <v>0.230811309814453</v>
      </c>
      <c r="AC182" s="93"/>
      <c r="AD182" s="94"/>
      <c r="AE182" s="94"/>
      <c r="AF182" s="94"/>
      <c r="AG182" s="94"/>
      <c r="AH182" s="94"/>
      <c r="AI182" s="94"/>
      <c r="AJ182" s="94"/>
      <c r="AK182" s="95"/>
      <c r="AL182" s="93">
        <v>0.35645701290770881</v>
      </c>
      <c r="AM182" s="94">
        <v>0.3160283000989661</v>
      </c>
      <c r="AN182" s="94">
        <v>0.17620335760528116</v>
      </c>
      <c r="AO182" s="94">
        <v>0.15131132938804381</v>
      </c>
      <c r="AP182" s="94">
        <v>1.0909267043895434</v>
      </c>
      <c r="AQ182" s="94">
        <v>0.96719576116197303</v>
      </c>
      <c r="AR182" s="94">
        <v>0.53926544086389183</v>
      </c>
      <c r="AS182" s="95">
        <v>0.46308408567862258</v>
      </c>
      <c r="AT182" s="52">
        <v>1.3498145734757827E-2</v>
      </c>
      <c r="AU182" s="52">
        <v>1.8099316704650295E-3</v>
      </c>
      <c r="AV182" s="52">
        <v>8.2004726337704462E-3</v>
      </c>
      <c r="AW182" s="52">
        <v>5.5269117264262292E-2</v>
      </c>
      <c r="AX182" s="12">
        <v>0.21676680445671082</v>
      </c>
      <c r="AY182" s="12">
        <v>6.053263570848183E-2</v>
      </c>
      <c r="AZ182" s="12">
        <v>3.4790052875576905E-2</v>
      </c>
      <c r="BA182" s="12">
        <v>6.7848955760888896E-2</v>
      </c>
      <c r="BB182" s="12">
        <v>0.12619207240641117</v>
      </c>
      <c r="BC182" s="12">
        <v>0.25368574283892609</v>
      </c>
      <c r="BD182" s="12">
        <v>0.13321283739698456</v>
      </c>
      <c r="BE182" s="12">
        <v>2.8193259479546852E-2</v>
      </c>
      <c r="BF182" s="54">
        <v>3.8075083866715431E-2</v>
      </c>
      <c r="BG182" s="54">
        <v>7.2894798998973068E-2</v>
      </c>
      <c r="BH182" s="55">
        <v>6.8206075599064858E-2</v>
      </c>
      <c r="BI182" s="55">
        <v>3.8545770334955233E-3</v>
      </c>
      <c r="BJ182" s="12">
        <f t="shared" si="57"/>
        <v>8.811698853969574E-2</v>
      </c>
      <c r="BK182" s="12">
        <f t="shared" si="58"/>
        <v>0.18079094383995303</v>
      </c>
      <c r="BL182" s="12">
        <f t="shared" si="59"/>
        <v>6.5006761797919699E-2</v>
      </c>
      <c r="BM182" s="12">
        <f t="shared" si="60"/>
        <v>2.4338682446051328E-2</v>
      </c>
      <c r="BN182" s="112">
        <v>0.18745727837085724</v>
      </c>
      <c r="BO182" s="113">
        <v>0.19926927983760834</v>
      </c>
      <c r="BP182" s="113">
        <v>0.1883188784122467</v>
      </c>
      <c r="BQ182" s="180">
        <v>0.2036750316619873</v>
      </c>
      <c r="BR182" s="113">
        <v>0.18713857233524323</v>
      </c>
      <c r="BS182" s="114">
        <v>0.20174331963062286</v>
      </c>
      <c r="BT182" s="64">
        <f t="shared" si="52"/>
        <v>1976</v>
      </c>
      <c r="BU182" s="67"/>
      <c r="BV182" s="67"/>
      <c r="BW182" s="67"/>
      <c r="BX182" s="67"/>
      <c r="BY182" s="67"/>
      <c r="BZ182" s="67"/>
      <c r="CA182" s="67"/>
      <c r="CB182" s="73"/>
      <c r="CC182" s="113"/>
      <c r="CD182" s="113"/>
      <c r="CE182" s="113"/>
      <c r="CF182" s="90"/>
      <c r="CG182" s="91"/>
      <c r="CH182" s="91"/>
      <c r="CI182" s="92"/>
      <c r="CK182" s="1" t="s">
        <v>55</v>
      </c>
      <c r="CL182" s="143">
        <f t="shared" si="53"/>
        <v>1976</v>
      </c>
      <c r="CM182" s="78">
        <f t="shared" si="54"/>
        <v>0.54128360748291016</v>
      </c>
      <c r="CN182" s="63"/>
      <c r="CO182" s="103"/>
      <c r="CQ182" s="1">
        <v>1976</v>
      </c>
      <c r="CR182" s="164"/>
    </row>
    <row r="183" spans="1:96" ht="15">
      <c r="A183" s="143">
        <f t="shared" si="42"/>
        <v>1977</v>
      </c>
      <c r="B183" s="156">
        <v>6990.8042435346033</v>
      </c>
      <c r="C183" s="140">
        <v>21541.321572219156</v>
      </c>
      <c r="D183" s="157">
        <v>37951.744025887907</v>
      </c>
      <c r="E183" s="147">
        <v>8.2103103399276733E-2</v>
      </c>
      <c r="F183" s="67">
        <v>0.38548219203948975</v>
      </c>
      <c r="G183" s="67">
        <v>0.53241473436355591</v>
      </c>
      <c r="H183" s="67">
        <v>0.17867012321949005</v>
      </c>
      <c r="I183" s="67">
        <v>5.878135934472084E-2</v>
      </c>
      <c r="J183" s="67">
        <v>0.35374461114406586</v>
      </c>
      <c r="K183" s="67">
        <f t="shared" si="55"/>
        <v>0.46758529543876648</v>
      </c>
      <c r="L183" s="73">
        <f t="shared" si="56"/>
        <v>0.11988876387476921</v>
      </c>
      <c r="M183" s="64">
        <f t="shared" si="43"/>
        <v>1977</v>
      </c>
      <c r="N183" s="62">
        <f t="shared" si="44"/>
        <v>0.50598165555462826</v>
      </c>
      <c r="O183" s="62">
        <f t="shared" si="45"/>
        <v>2.9695424052126387</v>
      </c>
      <c r="P183" s="62">
        <f t="shared" si="46"/>
        <v>16.405719003389269</v>
      </c>
      <c r="Q183" s="62">
        <f t="shared" si="47"/>
        <v>55.055047252661701</v>
      </c>
      <c r="R183" s="62">
        <f t="shared" si="48"/>
        <v>181.12768144922143</v>
      </c>
      <c r="S183" s="62">
        <f t="shared" si="49"/>
        <v>12.111349197914555</v>
      </c>
      <c r="T183" s="62">
        <f t="shared" si="50"/>
        <v>1.6008975442915221</v>
      </c>
      <c r="U183" s="87">
        <f t="shared" si="51"/>
        <v>3.0813795983690286</v>
      </c>
      <c r="V183" s="104">
        <v>0.32815249999999985</v>
      </c>
      <c r="W183" s="105">
        <v>0.67184750000000015</v>
      </c>
      <c r="X183" s="105">
        <v>0.23906000000000002</v>
      </c>
      <c r="Y183" s="105">
        <v>7.332000000000001E-2</v>
      </c>
      <c r="Z183" s="106">
        <f t="shared" si="30"/>
        <v>0.4327875000000001</v>
      </c>
      <c r="AA183" s="195">
        <v>0.57665588378906296</v>
      </c>
      <c r="AB183" s="195">
        <v>0.206281089782715</v>
      </c>
      <c r="AC183" s="93"/>
      <c r="AD183" s="94"/>
      <c r="AE183" s="94"/>
      <c r="AF183" s="94"/>
      <c r="AG183" s="94"/>
      <c r="AH183" s="94"/>
      <c r="AI183" s="94"/>
      <c r="AJ183" s="94"/>
      <c r="AK183" s="95"/>
      <c r="AL183" s="93">
        <v>0.36646061182437795</v>
      </c>
      <c r="AM183" s="94">
        <v>0.3079354423652485</v>
      </c>
      <c r="AN183" s="94">
        <v>0.17093390372224623</v>
      </c>
      <c r="AO183" s="94">
        <v>0.15467004208812737</v>
      </c>
      <c r="AP183" s="94">
        <v>1.1292042528814703</v>
      </c>
      <c r="AQ183" s="94">
        <v>0.94886598971901859</v>
      </c>
      <c r="AR183" s="94">
        <v>0.52671224359930535</v>
      </c>
      <c r="AS183" s="95">
        <v>0.47659711216923462</v>
      </c>
      <c r="AT183" s="52">
        <v>1.4439249902920892E-2</v>
      </c>
      <c r="AU183" s="52">
        <v>2.0788100688137762E-3</v>
      </c>
      <c r="AV183" s="52">
        <v>8.8016020885696017E-3</v>
      </c>
      <c r="AW183" s="52">
        <v>5.6782963825536631E-2</v>
      </c>
      <c r="AX183" s="12">
        <v>0.22116068005561829</v>
      </c>
      <c r="AY183" s="12">
        <v>6.0710050115132322E-2</v>
      </c>
      <c r="AZ183" s="12">
        <v>3.4686835051731119E-2</v>
      </c>
      <c r="BA183" s="12">
        <v>6.8924275505957422E-2</v>
      </c>
      <c r="BB183" s="12">
        <v>0.13086069375276566</v>
      </c>
      <c r="BC183" s="12">
        <v>0.24514658998145197</v>
      </c>
      <c r="BD183" s="12">
        <v>0.12744547089729921</v>
      </c>
      <c r="BE183" s="12">
        <v>2.8962805906291317E-2</v>
      </c>
      <c r="BF183" s="54">
        <v>3.8872562348842621E-2</v>
      </c>
      <c r="BG183" s="54">
        <v>7.1204064223724578E-2</v>
      </c>
      <c r="BH183" s="55">
        <v>6.464647583184599E-2</v>
      </c>
      <c r="BI183" s="55">
        <v>3.9471687900046563E-3</v>
      </c>
      <c r="BJ183" s="12">
        <f t="shared" si="57"/>
        <v>9.1988131403923035E-2</v>
      </c>
      <c r="BK183" s="12">
        <f t="shared" si="58"/>
        <v>0.1739425257577274</v>
      </c>
      <c r="BL183" s="12">
        <f t="shared" si="59"/>
        <v>6.2798995065453223E-2</v>
      </c>
      <c r="BM183" s="12">
        <f t="shared" si="60"/>
        <v>2.5015637116286661E-2</v>
      </c>
      <c r="BN183" s="112">
        <v>0.18369826674461365</v>
      </c>
      <c r="BO183" s="113">
        <v>0.19735854864120483</v>
      </c>
      <c r="BP183" s="113">
        <v>0.18463818728923798</v>
      </c>
      <c r="BQ183" s="180">
        <v>0.20248597860336304</v>
      </c>
      <c r="BR183" s="113">
        <v>0.18339529633522034</v>
      </c>
      <c r="BS183" s="114">
        <v>0.20019936561584473</v>
      </c>
      <c r="BT183" s="64">
        <f t="shared" si="52"/>
        <v>1977</v>
      </c>
      <c r="BU183" s="67"/>
      <c r="BV183" s="67"/>
      <c r="BW183" s="67"/>
      <c r="BX183" s="67"/>
      <c r="BY183" s="67"/>
      <c r="BZ183" s="67"/>
      <c r="CA183" s="67"/>
      <c r="CB183" s="73"/>
      <c r="CC183" s="113"/>
      <c r="CD183" s="113"/>
      <c r="CE183" s="113"/>
      <c r="CF183" s="90"/>
      <c r="CG183" s="91"/>
      <c r="CH183" s="91"/>
      <c r="CI183" s="92"/>
      <c r="CK183" s="1" t="s">
        <v>62</v>
      </c>
      <c r="CL183" s="143">
        <f t="shared" si="53"/>
        <v>1977</v>
      </c>
      <c r="CM183" s="78">
        <f t="shared" si="54"/>
        <v>0.53241473436355591</v>
      </c>
      <c r="CN183" s="63"/>
      <c r="CO183" s="103"/>
      <c r="CQ183" s="1">
        <v>1977</v>
      </c>
      <c r="CR183" s="164">
        <v>0.46621261111054335</v>
      </c>
    </row>
    <row r="184" spans="1:96" ht="12.75" customHeight="1">
      <c r="A184" s="143">
        <f t="shared" si="42"/>
        <v>1978</v>
      </c>
      <c r="B184" s="156">
        <v>7868.444927759243</v>
      </c>
      <c r="C184" s="140">
        <v>25027.552335623317</v>
      </c>
      <c r="D184" s="157">
        <v>38330.742957349496</v>
      </c>
      <c r="E184" s="147">
        <v>8.3371587097644806E-2</v>
      </c>
      <c r="F184" s="67">
        <v>0.39197266101837158</v>
      </c>
      <c r="G184" s="67">
        <v>0.52465575933456421</v>
      </c>
      <c r="H184" s="67">
        <v>0.1760200709104538</v>
      </c>
      <c r="I184" s="67">
        <v>5.9690885245800018E-2</v>
      </c>
      <c r="J184" s="67">
        <v>0.34863568842411041</v>
      </c>
      <c r="K184" s="67">
        <f t="shared" si="55"/>
        <v>0.47534424811601639</v>
      </c>
      <c r="L184" s="73">
        <f t="shared" si="56"/>
        <v>0.11632918566465378</v>
      </c>
      <c r="M184" s="64">
        <f t="shared" si="43"/>
        <v>1978</v>
      </c>
      <c r="N184" s="62">
        <f t="shared" si="44"/>
        <v>0.53036826934607428</v>
      </c>
      <c r="O184" s="62">
        <f t="shared" si="45"/>
        <v>3.1169171220737426</v>
      </c>
      <c r="P184" s="62">
        <f t="shared" si="46"/>
        <v>16.687985485680166</v>
      </c>
      <c r="Q184" s="62">
        <f t="shared" si="47"/>
        <v>55.98757540120517</v>
      </c>
      <c r="R184" s="62">
        <f t="shared" si="48"/>
        <v>189.86175389987503</v>
      </c>
      <c r="S184" s="62">
        <f t="shared" si="49"/>
        <v>12.321364383955165</v>
      </c>
      <c r="T184" s="62">
        <f t="shared" si="50"/>
        <v>1.6799455372250383</v>
      </c>
      <c r="U184" s="87">
        <f t="shared" si="51"/>
        <v>3.1807495083721204</v>
      </c>
      <c r="V184" s="104">
        <v>0.33222999999999991</v>
      </c>
      <c r="W184" s="105">
        <v>0.66777000000000009</v>
      </c>
      <c r="X184" s="105">
        <v>0.22941000000000003</v>
      </c>
      <c r="Y184" s="105">
        <v>7.0720000000000005E-2</v>
      </c>
      <c r="Z184" s="106">
        <f t="shared" si="30"/>
        <v>0.43836000000000008</v>
      </c>
      <c r="AA184" s="195">
        <v>0.58840881347656204</v>
      </c>
      <c r="AB184" s="195">
        <v>0.211547393798828</v>
      </c>
      <c r="AC184" s="93"/>
      <c r="AD184" s="94"/>
      <c r="AE184" s="94"/>
      <c r="AF184" s="94"/>
      <c r="AG184" s="94"/>
      <c r="AH184" s="94"/>
      <c r="AI184" s="94"/>
      <c r="AJ184" s="94"/>
      <c r="AK184" s="95"/>
      <c r="AL184" s="93">
        <v>0.38728354893934852</v>
      </c>
      <c r="AM184" s="94">
        <v>0.29328447810567565</v>
      </c>
      <c r="AN184" s="94">
        <v>0.1699915193512857</v>
      </c>
      <c r="AO184" s="94">
        <v>0.14944045360369024</v>
      </c>
      <c r="AP184" s="94">
        <v>1.2318519578894427</v>
      </c>
      <c r="AQ184" s="94">
        <v>0.93286445954780151</v>
      </c>
      <c r="AR184" s="94">
        <v>0.54070044160403175</v>
      </c>
      <c r="AS184" s="95">
        <v>0.47533264933084429</v>
      </c>
      <c r="AT184" s="52">
        <v>1.6847035567337798E-2</v>
      </c>
      <c r="AU184" s="52">
        <v>2.2801336314067235E-3</v>
      </c>
      <c r="AV184" s="52">
        <v>9.1031800086148196E-3</v>
      </c>
      <c r="AW184" s="52">
        <v>5.514037386166043E-2</v>
      </c>
      <c r="AX184" s="12">
        <v>0.2314516045153141</v>
      </c>
      <c r="AY184" s="12">
        <v>5.9466927400803331E-2</v>
      </c>
      <c r="AZ184" s="12">
        <v>3.4876892649658431E-2</v>
      </c>
      <c r="BA184" s="12">
        <v>6.6177675036014211E-2</v>
      </c>
      <c r="BB184" s="12">
        <v>0.1389849204570055</v>
      </c>
      <c r="BC184" s="12">
        <v>0.23153742254086052</v>
      </c>
      <c r="BD184" s="12">
        <v>0.12601145017645415</v>
      </c>
      <c r="BE184" s="12">
        <v>2.8122407714225195E-2</v>
      </c>
      <c r="BF184" s="54">
        <v>4.0660502389073372E-2</v>
      </c>
      <c r="BG184" s="54">
        <v>6.798389926792664E-2</v>
      </c>
      <c r="BH184" s="55">
        <v>6.3555508845478226E-2</v>
      </c>
      <c r="BI184" s="55">
        <v>3.8205026555484228E-3</v>
      </c>
      <c r="BJ184" s="12">
        <f t="shared" si="57"/>
        <v>9.8324418067932129E-2</v>
      </c>
      <c r="BK184" s="12">
        <f t="shared" si="58"/>
        <v>0.16355352327293388</v>
      </c>
      <c r="BL184" s="12">
        <f t="shared" si="59"/>
        <v>6.2455941330975928E-2</v>
      </c>
      <c r="BM184" s="12">
        <f t="shared" si="60"/>
        <v>2.430190505867677E-2</v>
      </c>
      <c r="BN184" s="112">
        <v>0.18039447069168091</v>
      </c>
      <c r="BO184" s="113">
        <v>0.19542887806892395</v>
      </c>
      <c r="BP184" s="113">
        <v>0.18146717548370361</v>
      </c>
      <c r="BQ184" s="180">
        <v>0.20127376914024353</v>
      </c>
      <c r="BR184" s="113">
        <v>0.18025270104408264</v>
      </c>
      <c r="BS184" s="114">
        <v>0.19862590730190277</v>
      </c>
      <c r="BT184" s="64">
        <f t="shared" si="52"/>
        <v>1978</v>
      </c>
      <c r="BU184" s="67"/>
      <c r="BV184" s="67"/>
      <c r="BW184" s="67"/>
      <c r="BX184" s="67"/>
      <c r="BY184" s="67"/>
      <c r="BZ184" s="67"/>
      <c r="CA184" s="67"/>
      <c r="CB184" s="73"/>
      <c r="CC184" s="113"/>
      <c r="CD184" s="113"/>
      <c r="CE184" s="113"/>
      <c r="CF184" s="90"/>
      <c r="CG184" s="91"/>
      <c r="CH184" s="91"/>
      <c r="CI184" s="92"/>
      <c r="CK184" s="1" t="s">
        <v>63</v>
      </c>
      <c r="CL184" s="143">
        <f t="shared" si="53"/>
        <v>1978</v>
      </c>
      <c r="CM184" s="78">
        <f t="shared" si="54"/>
        <v>0.52465575933456421</v>
      </c>
      <c r="CN184" s="63"/>
      <c r="CO184" s="103"/>
      <c r="CQ184" s="1">
        <v>1978</v>
      </c>
      <c r="CR184" s="164"/>
    </row>
    <row r="185" spans="1:96" ht="15">
      <c r="A185" s="143">
        <f>A184+1</f>
        <v>1979</v>
      </c>
      <c r="B185" s="156">
        <v>8913.0676659333603</v>
      </c>
      <c r="C185" s="140">
        <v>29237.673553081124</v>
      </c>
      <c r="D185" s="157">
        <v>38676.539651727275</v>
      </c>
      <c r="E185" s="147">
        <v>8.3870209753513336E-2</v>
      </c>
      <c r="F185" s="67">
        <v>0.39700406789779663</v>
      </c>
      <c r="G185" s="67">
        <v>0.51912575960159302</v>
      </c>
      <c r="H185" s="67">
        <v>0.17435543239116669</v>
      </c>
      <c r="I185" s="67">
        <v>6.1141196638345718E-2</v>
      </c>
      <c r="J185" s="67">
        <v>0.34477032721042633</v>
      </c>
      <c r="K185" s="67">
        <f t="shared" si="55"/>
        <v>0.48087427765130997</v>
      </c>
      <c r="L185" s="73">
        <f t="shared" si="56"/>
        <v>0.11321423575282097</v>
      </c>
      <c r="M185" s="64">
        <f>M184+1</f>
        <v>1979</v>
      </c>
      <c r="N185" s="62">
        <f t="shared" si="44"/>
        <v>0.55024148935256101</v>
      </c>
      <c r="O185" s="62">
        <f t="shared" si="45"/>
        <v>3.2557464420487818</v>
      </c>
      <c r="P185" s="62">
        <f t="shared" si="46"/>
        <v>17.02896248643842</v>
      </c>
      <c r="Q185" s="62">
        <f t="shared" si="47"/>
        <v>57.194081830471681</v>
      </c>
      <c r="R185" s="62">
        <f t="shared" si="48"/>
        <v>200.56241183820251</v>
      </c>
      <c r="S185" s="62">
        <f t="shared" si="49"/>
        <v>12.566171448212504</v>
      </c>
      <c r="T185" s="62">
        <f t="shared" si="50"/>
        <v>1.7526881349953261</v>
      </c>
      <c r="U185" s="87">
        <f t="shared" si="51"/>
        <v>3.2803154479383623</v>
      </c>
      <c r="V185" s="104">
        <v>0.32580999999999993</v>
      </c>
      <c r="W185" s="105">
        <v>0.67419000000000007</v>
      </c>
      <c r="X185" s="105">
        <v>0.24360000000000001</v>
      </c>
      <c r="Y185" s="105">
        <v>7.8900000000000012E-2</v>
      </c>
      <c r="Z185" s="106">
        <f t="shared" si="30"/>
        <v>0.43059000000000003</v>
      </c>
      <c r="AA185" s="195">
        <v>0.54024837493896505</v>
      </c>
      <c r="AB185" s="195">
        <v>0.18525869369506801</v>
      </c>
      <c r="AC185" s="93">
        <v>6.3330863663295628E-2</v>
      </c>
      <c r="AD185" s="94">
        <v>0.32915162378574669</v>
      </c>
      <c r="AE185" s="94">
        <v>0.60751748085021973</v>
      </c>
      <c r="AF185" s="94">
        <v>0.13291272661618403</v>
      </c>
      <c r="AG185" s="94">
        <v>0.39764379316499587</v>
      </c>
      <c r="AH185" s="94">
        <v>0.46944347023963928</v>
      </c>
      <c r="AI185" s="94">
        <v>0.12809501952940405</v>
      </c>
      <c r="AJ185" s="94">
        <v>0.39542044847033853</v>
      </c>
      <c r="AK185" s="95">
        <v>0.47648453712463379</v>
      </c>
      <c r="AL185" s="93">
        <v>0.40591623108313879</v>
      </c>
      <c r="AM185" s="94">
        <v>0.28008242538412048</v>
      </c>
      <c r="AN185" s="94">
        <v>0.17011094073153354</v>
      </c>
      <c r="AO185" s="94">
        <v>0.14389040280120718</v>
      </c>
      <c r="AP185" s="94">
        <v>1.3315332833909381</v>
      </c>
      <c r="AQ185" s="94">
        <v>0.91875870668357396</v>
      </c>
      <c r="AR185" s="94">
        <v>0.55801754674497661</v>
      </c>
      <c r="AS185" s="95">
        <v>0.47200591111887324</v>
      </c>
      <c r="AT185" s="52">
        <v>1.8932190522946257E-2</v>
      </c>
      <c r="AU185" s="52">
        <v>2.4642091657565315E-3</v>
      </c>
      <c r="AV185" s="52">
        <v>9.1144835265934629E-3</v>
      </c>
      <c r="AW185" s="52">
        <v>5.3359536522835531E-2</v>
      </c>
      <c r="AX185" s="12">
        <v>0.24041155725717545</v>
      </c>
      <c r="AY185" s="12">
        <v>5.8361331801602009E-2</v>
      </c>
      <c r="AZ185" s="12">
        <v>3.4910404117018345E-2</v>
      </c>
      <c r="BA185" s="12">
        <v>6.331918293144817E-2</v>
      </c>
      <c r="BB185" s="12">
        <v>0.14657249115407467</v>
      </c>
      <c r="BC185" s="12">
        <v>0.21925688776470817</v>
      </c>
      <c r="BD185" s="12">
        <v>0.1260860557598836</v>
      </c>
      <c r="BE185" s="12">
        <v>2.7211686209755205E-2</v>
      </c>
      <c r="BF185" s="54">
        <v>4.222317598760128E-2</v>
      </c>
      <c r="BG185" s="54">
        <v>6.5083679357114121E-2</v>
      </c>
      <c r="BH185" s="55">
        <v>6.3383637490037448E-2</v>
      </c>
      <c r="BI185" s="55">
        <v>3.685153805604106E-3</v>
      </c>
      <c r="BJ185" s="12">
        <f t="shared" si="57"/>
        <v>0.10434931516647339</v>
      </c>
      <c r="BK185" s="12">
        <f t="shared" si="58"/>
        <v>0.15417320840759405</v>
      </c>
      <c r="BL185" s="12">
        <f t="shared" si="59"/>
        <v>6.2702418269846155E-2</v>
      </c>
      <c r="BM185" s="12">
        <f t="shared" si="60"/>
        <v>2.3526532404151097E-2</v>
      </c>
      <c r="BN185" s="112">
        <v>0.17830350995063782</v>
      </c>
      <c r="BO185" s="113">
        <v>0.1934826523065567</v>
      </c>
      <c r="BP185" s="113">
        <v>0.17946523427963257</v>
      </c>
      <c r="BQ185" s="180">
        <v>0.20004069805145264</v>
      </c>
      <c r="BR185" s="113">
        <v>0.17822268605232239</v>
      </c>
      <c r="BS185" s="114">
        <v>0.19702640175819397</v>
      </c>
      <c r="BT185" s="64">
        <f>BT184+1</f>
        <v>1979</v>
      </c>
      <c r="BU185" s="67"/>
      <c r="BV185" s="67"/>
      <c r="BW185" s="67"/>
      <c r="BX185" s="67"/>
      <c r="BY185" s="67"/>
      <c r="BZ185" s="67"/>
      <c r="CA185" s="67"/>
      <c r="CB185" s="73"/>
      <c r="CC185" s="113"/>
      <c r="CD185" s="113"/>
      <c r="CE185" s="113"/>
      <c r="CF185" s="90"/>
      <c r="CG185" s="91"/>
      <c r="CH185" s="91"/>
      <c r="CI185" s="92"/>
      <c r="CK185" s="1" t="s">
        <v>64</v>
      </c>
      <c r="CL185" s="143">
        <f>CL184+1</f>
        <v>1979</v>
      </c>
      <c r="CM185" s="78">
        <f t="shared" si="54"/>
        <v>0.51912575960159302</v>
      </c>
      <c r="CN185" s="63"/>
      <c r="CO185" s="103"/>
      <c r="CQ185" s="1">
        <v>1979</v>
      </c>
      <c r="CR185" s="164"/>
    </row>
    <row r="186" spans="1:96" ht="15">
      <c r="A186" s="143">
        <f t="shared" si="42"/>
        <v>1980</v>
      </c>
      <c r="B186" s="156">
        <v>9971.0285890828054</v>
      </c>
      <c r="C186" s="140">
        <v>33035.770069945123</v>
      </c>
      <c r="D186" s="157">
        <v>39055.460679992044</v>
      </c>
      <c r="E186" s="147">
        <v>8.3410792052745819E-2</v>
      </c>
      <c r="F186" s="67">
        <v>0.40013140439987183</v>
      </c>
      <c r="G186" s="67">
        <v>0.51645779609680176</v>
      </c>
      <c r="H186" s="67">
        <v>0.17206966876983643</v>
      </c>
      <c r="I186" s="67">
        <v>5.8637764304876328E-2</v>
      </c>
      <c r="J186" s="67">
        <v>0.34438812732696533</v>
      </c>
      <c r="K186" s="67">
        <f t="shared" si="55"/>
        <v>0.48354219645261765</v>
      </c>
      <c r="L186" s="73">
        <f t="shared" si="56"/>
        <v>0.1134319044649601</v>
      </c>
      <c r="M186" s="64">
        <f t="shared" si="43"/>
        <v>1980</v>
      </c>
      <c r="N186" s="62">
        <f t="shared" si="44"/>
        <v>0.55270922613210316</v>
      </c>
      <c r="O186" s="62">
        <f t="shared" si="45"/>
        <v>3.3142641592642157</v>
      </c>
      <c r="P186" s="62">
        <f t="shared" si="46"/>
        <v>17.111154431314265</v>
      </c>
      <c r="Q186" s="62">
        <f t="shared" si="47"/>
        <v>57.009705294755584</v>
      </c>
      <c r="R186" s="62">
        <f t="shared" si="48"/>
        <v>194.27721841179877</v>
      </c>
      <c r="S186" s="62">
        <f t="shared" si="49"/>
        <v>12.677982113154115</v>
      </c>
      <c r="T186" s="62">
        <f t="shared" si="50"/>
        <v>1.7800669741908202</v>
      </c>
      <c r="U186" s="87">
        <f t="shared" si="51"/>
        <v>3.3131757445882473</v>
      </c>
      <c r="V186" s="104">
        <v>0.32869999999999999</v>
      </c>
      <c r="W186" s="105">
        <v>0.67130000000000001</v>
      </c>
      <c r="X186" s="105">
        <v>0.24341000000000002</v>
      </c>
      <c r="Y186" s="105">
        <v>8.0190000000000011E-2</v>
      </c>
      <c r="Z186" s="106">
        <f t="shared" si="30"/>
        <v>0.42788999999999999</v>
      </c>
      <c r="AA186" s="195">
        <v>0.521030158996582</v>
      </c>
      <c r="AB186" s="195">
        <v>0.18754444122314501</v>
      </c>
      <c r="AC186" s="93"/>
      <c r="AD186" s="94"/>
      <c r="AE186" s="94"/>
      <c r="AF186" s="94"/>
      <c r="AG186" s="94"/>
      <c r="AH186" s="94"/>
      <c r="AI186" s="94"/>
      <c r="AJ186" s="94"/>
      <c r="AK186" s="95"/>
      <c r="AL186" s="93">
        <v>0.41533375353534491</v>
      </c>
      <c r="AM186" s="94">
        <v>0.26942293582109017</v>
      </c>
      <c r="AN186" s="94">
        <v>0.17439331358579876</v>
      </c>
      <c r="AO186" s="94">
        <v>0.14084999705776632</v>
      </c>
      <c r="AP186" s="94">
        <v>1.3760737181220981</v>
      </c>
      <c r="AQ186" s="94">
        <v>0.89264553599819207</v>
      </c>
      <c r="AR186" s="94">
        <v>0.57779569659084073</v>
      </c>
      <c r="AS186" s="95">
        <v>0.46666079387711734</v>
      </c>
      <c r="AT186" s="52">
        <v>2.0123341173601261E-2</v>
      </c>
      <c r="AU186" s="52">
        <v>2.302245225344824E-3</v>
      </c>
      <c r="AV186" s="52">
        <v>9.2334067835553174E-3</v>
      </c>
      <c r="AW186" s="52">
        <v>5.1751483431908232E-2</v>
      </c>
      <c r="AX186" s="12">
        <v>0.24428633227944374</v>
      </c>
      <c r="AY186" s="12">
        <v>5.5858161225872741E-2</v>
      </c>
      <c r="AZ186" s="12">
        <v>3.760858817793658E-2</v>
      </c>
      <c r="BA186" s="12">
        <v>6.237907591463443E-2</v>
      </c>
      <c r="BB186" s="12">
        <v>0.15101072005927563</v>
      </c>
      <c r="BC186" s="12">
        <v>0.21104485192039935</v>
      </c>
      <c r="BD186" s="12">
        <v>0.12746974364837999</v>
      </c>
      <c r="BE186" s="12">
        <v>2.6885728586136842E-2</v>
      </c>
      <c r="BF186" s="54">
        <v>4.3179916217923164E-2</v>
      </c>
      <c r="BG186" s="54">
        <v>6.2697071983992769E-2</v>
      </c>
      <c r="BH186" s="55">
        <v>6.251856882614977E-2</v>
      </c>
      <c r="BI186" s="55">
        <v>3.6278683650976702E-3</v>
      </c>
      <c r="BJ186" s="12">
        <f t="shared" si="57"/>
        <v>0.10783080384135246</v>
      </c>
      <c r="BK186" s="12">
        <f t="shared" si="58"/>
        <v>0.14834777993640658</v>
      </c>
      <c r="BL186" s="12">
        <f t="shared" si="59"/>
        <v>6.4951174822230215E-2</v>
      </c>
      <c r="BM186" s="12">
        <f t="shared" si="60"/>
        <v>2.3257860221039171E-2</v>
      </c>
      <c r="BN186" s="112">
        <v>0.17574557662010193</v>
      </c>
      <c r="BO186" s="113">
        <v>0.18900719285011292</v>
      </c>
      <c r="BP186" s="113">
        <v>0.17682446539402008</v>
      </c>
      <c r="BQ186" s="180">
        <v>0.19583539664745331</v>
      </c>
      <c r="BR186" s="113">
        <v>0.17544929683208466</v>
      </c>
      <c r="BS186" s="114">
        <v>0.19252985715866089</v>
      </c>
      <c r="BT186" s="64">
        <f t="shared" si="52"/>
        <v>1980</v>
      </c>
      <c r="BU186" s="67"/>
      <c r="BV186" s="67"/>
      <c r="BW186" s="67"/>
      <c r="BX186" s="67"/>
      <c r="BY186" s="67"/>
      <c r="BZ186" s="67"/>
      <c r="CA186" s="67"/>
      <c r="CB186" s="73"/>
      <c r="CC186" s="113"/>
      <c r="CD186" s="113"/>
      <c r="CE186" s="113"/>
      <c r="CF186" s="90"/>
      <c r="CG186" s="91"/>
      <c r="CH186" s="91"/>
      <c r="CI186" s="92"/>
      <c r="CK186" s="1" t="s">
        <v>56</v>
      </c>
      <c r="CL186" s="143">
        <f t="shared" si="53"/>
        <v>1980</v>
      </c>
      <c r="CM186" s="78">
        <f t="shared" si="54"/>
        <v>0.51645779609680176</v>
      </c>
      <c r="CN186" s="63"/>
      <c r="CO186" s="103"/>
      <c r="CQ186" s="1">
        <v>1980</v>
      </c>
      <c r="CR186" s="164"/>
    </row>
    <row r="187" spans="1:96" ht="15">
      <c r="A187" s="143">
        <f t="shared" si="42"/>
        <v>1981</v>
      </c>
      <c r="B187" s="156">
        <v>11097.709110447611</v>
      </c>
      <c r="C187" s="140">
        <v>36779.73040443939</v>
      </c>
      <c r="D187" s="157">
        <v>39427.998575676451</v>
      </c>
      <c r="E187" s="147">
        <v>8.4803491830825806E-2</v>
      </c>
      <c r="F187" s="67">
        <v>0.40610593557357788</v>
      </c>
      <c r="G187" s="67">
        <v>0.50909054279327393</v>
      </c>
      <c r="H187" s="67">
        <v>0.16674692928791046</v>
      </c>
      <c r="I187" s="67">
        <v>5.4349217563867569E-2</v>
      </c>
      <c r="J187" s="67">
        <v>0.34234361350536346</v>
      </c>
      <c r="K187" s="67">
        <f t="shared" si="55"/>
        <v>0.49090942740440369</v>
      </c>
      <c r="L187" s="73">
        <f t="shared" si="56"/>
        <v>0.11239771172404289</v>
      </c>
      <c r="M187" s="64">
        <f t="shared" si="43"/>
        <v>1981</v>
      </c>
      <c r="N187" s="62">
        <f t="shared" si="44"/>
        <v>0.5621069242041159</v>
      </c>
      <c r="O187" s="62">
        <f t="shared" si="45"/>
        <v>3.3647635465542454</v>
      </c>
      <c r="P187" s="62">
        <f t="shared" si="46"/>
        <v>16.872142465654438</v>
      </c>
      <c r="Q187" s="62">
        <f t="shared" si="47"/>
        <v>55.262820857358939</v>
      </c>
      <c r="R187" s="62">
        <f t="shared" si="48"/>
        <v>180.12272170743952</v>
      </c>
      <c r="S187" s="62">
        <f t="shared" si="49"/>
        <v>12.606511533242829</v>
      </c>
      <c r="T187" s="62">
        <f t="shared" si="50"/>
        <v>1.8077320896930622</v>
      </c>
      <c r="U187" s="87">
        <f t="shared" si="51"/>
        <v>3.3141732260592591</v>
      </c>
      <c r="V187" s="104">
        <v>0.33046999999999993</v>
      </c>
      <c r="W187" s="105">
        <v>0.66953000000000007</v>
      </c>
      <c r="X187" s="105">
        <v>0.25287999999999999</v>
      </c>
      <c r="Y187" s="105">
        <v>8.7650000000000006E-2</v>
      </c>
      <c r="Z187" s="106">
        <f t="shared" si="30"/>
        <v>0.41665000000000008</v>
      </c>
      <c r="AA187" s="195">
        <v>0.53165088653564496</v>
      </c>
      <c r="AB187" s="195">
        <v>0.17385614395141599</v>
      </c>
      <c r="AC187" s="93"/>
      <c r="AD187" s="94"/>
      <c r="AE187" s="94"/>
      <c r="AF187" s="94"/>
      <c r="AG187" s="94"/>
      <c r="AH187" s="94"/>
      <c r="AI187" s="94"/>
      <c r="AJ187" s="94"/>
      <c r="AK187" s="95"/>
      <c r="AL187" s="93">
        <v>0.42978227645957623</v>
      </c>
      <c r="AM187" s="94">
        <v>0.25829265455392569</v>
      </c>
      <c r="AN187" s="94">
        <v>0.17049395067269257</v>
      </c>
      <c r="AO187" s="94">
        <v>0.14143111831380545</v>
      </c>
      <c r="AP187" s="94">
        <v>1.4243729136771259</v>
      </c>
      <c r="AQ187" s="94">
        <v>0.85602660021039356</v>
      </c>
      <c r="AR187" s="94">
        <v>0.56504648652450573</v>
      </c>
      <c r="AS187" s="95">
        <v>0.46872722564723329</v>
      </c>
      <c r="AT187" s="52">
        <v>2.1908798430537502E-2</v>
      </c>
      <c r="AU187" s="52">
        <v>2.1417724360191992E-3</v>
      </c>
      <c r="AV187" s="52">
        <v>9.2708391027092746E-3</v>
      </c>
      <c r="AW187" s="52">
        <v>5.1482452320179804E-2</v>
      </c>
      <c r="AX187" s="12">
        <v>0.2508775033056736</v>
      </c>
      <c r="AY187" s="12">
        <v>5.3280193171787817E-2</v>
      </c>
      <c r="AZ187" s="12">
        <v>3.8911848771970667E-2</v>
      </c>
      <c r="BA187" s="12">
        <v>6.3035909899699941E-2</v>
      </c>
      <c r="BB187" s="12">
        <v>0.15717519633471966</v>
      </c>
      <c r="BC187" s="12">
        <v>0.20245331614889125</v>
      </c>
      <c r="BD187" s="12">
        <v>0.12215445177876881</v>
      </c>
      <c r="BE187" s="12">
        <v>2.7246707201154501E-2</v>
      </c>
      <c r="BF187" s="54">
        <v>4.461531899869442E-2</v>
      </c>
      <c r="BG187" s="54">
        <v>6.0193598248459705E-2</v>
      </c>
      <c r="BH187" s="55">
        <v>5.821359779572783E-2</v>
      </c>
      <c r="BI187" s="55">
        <v>3.6635031004100954E-3</v>
      </c>
      <c r="BJ187" s="12">
        <f t="shared" si="57"/>
        <v>0.11255987733602524</v>
      </c>
      <c r="BK187" s="12">
        <f t="shared" si="58"/>
        <v>0.14225971790043154</v>
      </c>
      <c r="BL187" s="12">
        <f t="shared" si="59"/>
        <v>6.3940853983040974E-2</v>
      </c>
      <c r="BM187" s="12">
        <f t="shared" si="60"/>
        <v>2.3583204100744406E-2</v>
      </c>
      <c r="BN187" s="112">
        <v>0.17081758379936218</v>
      </c>
      <c r="BO187" s="113">
        <v>0.18451510369777679</v>
      </c>
      <c r="BP187" s="113">
        <v>0.17182782292366028</v>
      </c>
      <c r="BQ187" s="180">
        <v>0.19151368737220764</v>
      </c>
      <c r="BR187" s="113">
        <v>0.17036479711532593</v>
      </c>
      <c r="BS187" s="114">
        <v>0.18793806433677673</v>
      </c>
      <c r="BT187" s="64">
        <f t="shared" si="52"/>
        <v>1981</v>
      </c>
      <c r="BU187" s="67"/>
      <c r="BV187" s="67"/>
      <c r="BW187" s="67"/>
      <c r="BX187" s="67"/>
      <c r="BY187" s="67"/>
      <c r="BZ187" s="67"/>
      <c r="CA187" s="67"/>
      <c r="CB187" s="73"/>
      <c r="CC187" s="113"/>
      <c r="CD187" s="113"/>
      <c r="CE187" s="113"/>
      <c r="CF187" s="90"/>
      <c r="CG187" s="91"/>
      <c r="CH187" s="91"/>
      <c r="CI187" s="92"/>
      <c r="CK187" s="1" t="s">
        <v>65</v>
      </c>
      <c r="CL187" s="143">
        <f t="shared" si="53"/>
        <v>1981</v>
      </c>
      <c r="CM187" s="78">
        <f t="shared" si="54"/>
        <v>0.50909054279327393</v>
      </c>
      <c r="CN187" s="63"/>
      <c r="CO187" s="103"/>
      <c r="CQ187" s="1">
        <v>1981</v>
      </c>
      <c r="CR187" s="164"/>
    </row>
    <row r="188" spans="1:96" ht="15">
      <c r="A188" s="143">
        <f t="shared" si="42"/>
        <v>1982</v>
      </c>
      <c r="B188" s="156">
        <v>12547.538498961845</v>
      </c>
      <c r="C188" s="140">
        <v>40533.850059149969</v>
      </c>
      <c r="D188" s="157">
        <v>39824.957304681273</v>
      </c>
      <c r="E188" s="147">
        <v>8.7500564754009247E-2</v>
      </c>
      <c r="F188" s="67">
        <v>0.4100455641746521</v>
      </c>
      <c r="G188" s="67">
        <v>0.50245386362075806</v>
      </c>
      <c r="H188" s="67">
        <v>0.16178768873214722</v>
      </c>
      <c r="I188" s="67">
        <v>5.0349198281764984E-2</v>
      </c>
      <c r="J188" s="67">
        <v>0.34066617488861084</v>
      </c>
      <c r="K188" s="67">
        <f t="shared" si="55"/>
        <v>0.49754612892866135</v>
      </c>
      <c r="L188" s="73">
        <f t="shared" si="56"/>
        <v>0.11143849045038223</v>
      </c>
      <c r="M188" s="64">
        <f t="shared" si="43"/>
        <v>1982</v>
      </c>
      <c r="N188" s="62">
        <f t="shared" si="44"/>
        <v>0.56532757753616814</v>
      </c>
      <c r="O188" s="62">
        <f t="shared" si="45"/>
        <v>3.3115509900706948</v>
      </c>
      <c r="P188" s="62">
        <f t="shared" si="46"/>
        <v>16.231382411243022</v>
      </c>
      <c r="Q188" s="62">
        <f t="shared" si="47"/>
        <v>52.264258181219098</v>
      </c>
      <c r="R188" s="62">
        <f t="shared" si="48"/>
        <v>162.64918046837062</v>
      </c>
      <c r="S188" s="62">
        <f t="shared" si="49"/>
        <v>12.227729547912345</v>
      </c>
      <c r="T188" s="62">
        <f t="shared" si="50"/>
        <v>1.7858713164404021</v>
      </c>
      <c r="U188" s="87">
        <f t="shared" si="51"/>
        <v>3.2304224499891872</v>
      </c>
      <c r="V188" s="104">
        <v>0.3408699999999999</v>
      </c>
      <c r="W188" s="105">
        <v>0.6591300000000001</v>
      </c>
      <c r="X188" s="105">
        <v>0.25663000000000002</v>
      </c>
      <c r="Y188" s="105">
        <v>9.4160000000000008E-2</v>
      </c>
      <c r="Z188" s="106">
        <f t="shared" ref="Z188:Z218" si="61">W188-X188</f>
        <v>0.40250000000000008</v>
      </c>
      <c r="AA188" s="195">
        <v>0.51228263854980505</v>
      </c>
      <c r="AB188" s="195">
        <v>0.172027168273926</v>
      </c>
      <c r="AC188" s="93"/>
      <c r="AD188" s="94"/>
      <c r="AE188" s="94"/>
      <c r="AF188" s="94"/>
      <c r="AG188" s="94"/>
      <c r="AH188" s="94"/>
      <c r="AI188" s="94"/>
      <c r="AJ188" s="94"/>
      <c r="AK188" s="95"/>
      <c r="AL188" s="93">
        <v>0.4355410070700288</v>
      </c>
      <c r="AM188" s="94">
        <v>0.24891913968333751</v>
      </c>
      <c r="AN188" s="94">
        <v>0.16839213880523829</v>
      </c>
      <c r="AO188" s="94">
        <v>0.14714771444139546</v>
      </c>
      <c r="AP188" s="94">
        <v>1.4069814471299202</v>
      </c>
      <c r="AQ188" s="94">
        <v>0.80411397706504784</v>
      </c>
      <c r="AR188" s="94">
        <v>0.54397774559813705</v>
      </c>
      <c r="AS188" s="95">
        <v>0.47534928019608202</v>
      </c>
      <c r="AT188" s="52">
        <v>2.304105371072751E-2</v>
      </c>
      <c r="AU188" s="52">
        <v>2.0010555036568205E-3</v>
      </c>
      <c r="AV188" s="52">
        <v>9.3970803510248779E-3</v>
      </c>
      <c r="AW188" s="52">
        <v>5.3061302289256804E-2</v>
      </c>
      <c r="AX188" s="12">
        <v>0.25242346525192261</v>
      </c>
      <c r="AY188" s="12">
        <v>5.1086071407691142E-2</v>
      </c>
      <c r="AZ188" s="12">
        <v>4.0537084608551155E-2</v>
      </c>
      <c r="BA188" s="12">
        <v>6.599941500711605E-2</v>
      </c>
      <c r="BB188" s="12">
        <v>0.16035029105842113</v>
      </c>
      <c r="BC188" s="12">
        <v>0.19522867195706917</v>
      </c>
      <c r="BD188" s="12">
        <v>0.11822985985586115</v>
      </c>
      <c r="BE188" s="12">
        <v>2.8608169621737869E-2</v>
      </c>
      <c r="BF188" s="54">
        <v>4.5176362618803978E-2</v>
      </c>
      <c r="BG188" s="54">
        <v>5.8092651027065179E-2</v>
      </c>
      <c r="BH188" s="55">
        <v>5.4649073837793008E-2</v>
      </c>
      <c r="BI188" s="55">
        <v>3.8330827702242774E-3</v>
      </c>
      <c r="BJ188" s="12">
        <f t="shared" si="57"/>
        <v>0.11517392843961716</v>
      </c>
      <c r="BK188" s="12">
        <f t="shared" si="58"/>
        <v>0.13713602093000399</v>
      </c>
      <c r="BL188" s="12">
        <f t="shared" si="59"/>
        <v>6.3580786018068144E-2</v>
      </c>
      <c r="BM188" s="12">
        <f t="shared" si="60"/>
        <v>2.4775086851513591E-2</v>
      </c>
      <c r="BN188" s="112">
        <v>0.16519938409328461</v>
      </c>
      <c r="BO188" s="113">
        <v>0.18001055717468262</v>
      </c>
      <c r="BP188" s="113">
        <v>0.16612961888313293</v>
      </c>
      <c r="BQ188" s="180">
        <v>0.18707799911499023</v>
      </c>
      <c r="BR188" s="113">
        <v>0.16463160514831543</v>
      </c>
      <c r="BS188" s="114">
        <v>0.18325680494308472</v>
      </c>
      <c r="BT188" s="64">
        <f t="shared" si="52"/>
        <v>1982</v>
      </c>
      <c r="BU188" s="67"/>
      <c r="BV188" s="67"/>
      <c r="BW188" s="67"/>
      <c r="BX188" s="67"/>
      <c r="BY188" s="67"/>
      <c r="BZ188" s="67"/>
      <c r="CA188" s="67"/>
      <c r="CB188" s="73"/>
      <c r="CC188" s="113"/>
      <c r="CD188" s="113"/>
      <c r="CE188" s="113"/>
      <c r="CF188" s="90"/>
      <c r="CG188" s="91"/>
      <c r="CH188" s="91"/>
      <c r="CI188" s="92"/>
      <c r="CK188" s="1" t="s">
        <v>66</v>
      </c>
      <c r="CL188" s="143">
        <f t="shared" si="53"/>
        <v>1982</v>
      </c>
      <c r="CM188" s="78">
        <f t="shared" si="54"/>
        <v>0.50245386362075806</v>
      </c>
      <c r="CN188" s="63"/>
      <c r="CO188" s="103"/>
      <c r="CQ188" s="1">
        <v>1982</v>
      </c>
      <c r="CR188" s="164"/>
    </row>
    <row r="189" spans="1:96" ht="15">
      <c r="A189" s="143">
        <f t="shared" si="42"/>
        <v>1983</v>
      </c>
      <c r="B189" s="156">
        <v>13707.619980418462</v>
      </c>
      <c r="C189" s="140">
        <v>44475.358493850894</v>
      </c>
      <c r="D189" s="157">
        <v>40201.528915100338</v>
      </c>
      <c r="E189" s="147">
        <v>8.9038558304309845E-2</v>
      </c>
      <c r="F189" s="67">
        <v>0.41085955500602722</v>
      </c>
      <c r="G189" s="67">
        <v>0.50010192394256592</v>
      </c>
      <c r="H189" s="67">
        <v>0.15927664935588837</v>
      </c>
      <c r="I189" s="67">
        <v>4.7800347208976746E-2</v>
      </c>
      <c r="J189" s="67">
        <v>0.34082527458667755</v>
      </c>
      <c r="K189" s="67">
        <f t="shared" si="55"/>
        <v>0.49989811331033707</v>
      </c>
      <c r="L189" s="73">
        <f t="shared" si="56"/>
        <v>0.11147630214691162</v>
      </c>
      <c r="M189" s="64">
        <f t="shared" si="43"/>
        <v>1983</v>
      </c>
      <c r="N189" s="62">
        <f t="shared" si="44"/>
        <v>0.57778400714591949</v>
      </c>
      <c r="O189" s="62">
        <f t="shared" si="45"/>
        <v>3.3326584092680829</v>
      </c>
      <c r="P189" s="62">
        <f t="shared" si="46"/>
        <v>16.226166455288009</v>
      </c>
      <c r="Q189" s="62">
        <f t="shared" si="47"/>
        <v>51.678453954238272</v>
      </c>
      <c r="R189" s="62">
        <f t="shared" si="48"/>
        <v>155.09166297918381</v>
      </c>
      <c r="S189" s="62">
        <f t="shared" si="49"/>
        <v>12.287023399849092</v>
      </c>
      <c r="T189" s="62">
        <f t="shared" si="50"/>
        <v>1.8021726303113252</v>
      </c>
      <c r="U189" s="87">
        <f t="shared" si="51"/>
        <v>3.2445718919392719</v>
      </c>
      <c r="V189" s="104">
        <v>0.34995999999999994</v>
      </c>
      <c r="W189" s="105">
        <v>0.65004000000000006</v>
      </c>
      <c r="X189" s="105">
        <v>0.24722000000000002</v>
      </c>
      <c r="Y189" s="105">
        <v>8.9380000000000001E-2</v>
      </c>
      <c r="Z189" s="106">
        <f t="shared" si="61"/>
        <v>0.40282000000000007</v>
      </c>
      <c r="AA189" s="195">
        <v>0.506638832092285</v>
      </c>
      <c r="AB189" s="195">
        <v>0.174615592956543</v>
      </c>
      <c r="AC189" s="93"/>
      <c r="AD189" s="94"/>
      <c r="AE189" s="94"/>
      <c r="AF189" s="94"/>
      <c r="AG189" s="94"/>
      <c r="AH189" s="94"/>
      <c r="AI189" s="94"/>
      <c r="AJ189" s="94"/>
      <c r="AK189" s="95"/>
      <c r="AL189" s="93">
        <v>0.43392992701204303</v>
      </c>
      <c r="AM189" s="94">
        <v>0.24106261115570912</v>
      </c>
      <c r="AN189" s="94">
        <v>0.17455337979506313</v>
      </c>
      <c r="AO189" s="94">
        <v>0.15045408203718463</v>
      </c>
      <c r="AP189" s="94">
        <v>1.4079168442545344</v>
      </c>
      <c r="AQ189" s="94">
        <v>0.78214497235330016</v>
      </c>
      <c r="AR189" s="94">
        <v>0.56635098972606213</v>
      </c>
      <c r="AS189" s="95">
        <v>0.48815908560537452</v>
      </c>
      <c r="AT189" s="52">
        <v>2.3637848816953522E-2</v>
      </c>
      <c r="AU189" s="52">
        <v>1.8768938201927112E-3</v>
      </c>
      <c r="AV189" s="52">
        <v>9.7834398974421741E-3</v>
      </c>
      <c r="AW189" s="52">
        <v>5.3740241116269537E-2</v>
      </c>
      <c r="AX189" s="12">
        <v>0.24974438175559044</v>
      </c>
      <c r="AY189" s="12">
        <v>4.9221319551128968E-2</v>
      </c>
      <c r="AZ189" s="12">
        <v>4.3986527132750586E-2</v>
      </c>
      <c r="BA189" s="12">
        <v>6.7907357765413512E-2</v>
      </c>
      <c r="BB189" s="12">
        <v>0.16091432981193066</v>
      </c>
      <c r="BC189" s="12">
        <v>0.18918533305537136</v>
      </c>
      <c r="BD189" s="12">
        <v>0.12046967049916726</v>
      </c>
      <c r="BE189" s="12">
        <v>2.9516992924510245E-2</v>
      </c>
      <c r="BF189" s="54">
        <v>4.4985847547650337E-2</v>
      </c>
      <c r="BG189" s="54">
        <v>5.6339957949493452E-2</v>
      </c>
      <c r="BH189" s="55">
        <v>5.3993989722603511E-2</v>
      </c>
      <c r="BI189" s="55">
        <v>3.9411963665000604E-3</v>
      </c>
      <c r="BJ189" s="12">
        <f t="shared" si="57"/>
        <v>0.11592848226428032</v>
      </c>
      <c r="BK189" s="12">
        <f t="shared" si="58"/>
        <v>0.13284537510587791</v>
      </c>
      <c r="BL189" s="12">
        <f t="shared" si="59"/>
        <v>6.6475680776563753E-2</v>
      </c>
      <c r="BM189" s="12">
        <f t="shared" si="60"/>
        <v>2.5575796558010185E-2</v>
      </c>
      <c r="BN189" s="112">
        <v>0.16137489676475525</v>
      </c>
      <c r="BO189" s="113">
        <v>0.17549768090248108</v>
      </c>
      <c r="BP189" s="113">
        <v>0.16230426728725433</v>
      </c>
      <c r="BQ189" s="180">
        <v>0.18253104388713837</v>
      </c>
      <c r="BR189" s="113">
        <v>0.16051806509494781</v>
      </c>
      <c r="BS189" s="114">
        <v>0.17849206924438477</v>
      </c>
      <c r="BT189" s="64">
        <f t="shared" si="52"/>
        <v>1983</v>
      </c>
      <c r="BU189" s="67"/>
      <c r="BV189" s="67"/>
      <c r="BW189" s="67"/>
      <c r="BX189" s="67"/>
      <c r="BY189" s="67"/>
      <c r="BZ189" s="67"/>
      <c r="CA189" s="67"/>
      <c r="CB189" s="73"/>
      <c r="CC189" s="113"/>
      <c r="CD189" s="113"/>
      <c r="CE189" s="113"/>
      <c r="CF189" s="90"/>
      <c r="CG189" s="91"/>
      <c r="CH189" s="91"/>
      <c r="CI189" s="92"/>
      <c r="CK189" s="1" t="s">
        <v>4</v>
      </c>
      <c r="CL189" s="143">
        <f t="shared" si="53"/>
        <v>1983</v>
      </c>
      <c r="CM189" s="78">
        <f t="shared" si="54"/>
        <v>0.50010192394256592</v>
      </c>
      <c r="CN189" s="171"/>
      <c r="CO189" s="174"/>
      <c r="CQ189" s="1">
        <v>1983</v>
      </c>
      <c r="CR189" s="164"/>
    </row>
    <row r="190" spans="1:96" ht="15">
      <c r="A190" s="143">
        <f>A189+1</f>
        <v>1984</v>
      </c>
      <c r="B190" s="156">
        <v>14734.266844629787</v>
      </c>
      <c r="C190" s="140">
        <v>47750.13348172266</v>
      </c>
      <c r="D190" s="157">
        <v>40588.084517959345</v>
      </c>
      <c r="E190" s="147">
        <v>8.9819058775901794E-2</v>
      </c>
      <c r="F190" s="67">
        <v>0.41042736172676086</v>
      </c>
      <c r="G190" s="67">
        <v>0.49975359439849854</v>
      </c>
      <c r="H190" s="67">
        <v>0.15803715586662292</v>
      </c>
      <c r="I190" s="67">
        <v>4.6170804649591446E-2</v>
      </c>
      <c r="J190" s="67">
        <v>0.34171643853187561</v>
      </c>
      <c r="K190" s="67">
        <f t="shared" si="55"/>
        <v>0.50024642050266266</v>
      </c>
      <c r="L190" s="73">
        <f t="shared" si="56"/>
        <v>0.11186635121703148</v>
      </c>
      <c r="M190" s="64">
        <f>M189+1</f>
        <v>1984</v>
      </c>
      <c r="N190" s="62">
        <f t="shared" si="44"/>
        <v>0.5821629390830767</v>
      </c>
      <c r="O190" s="62">
        <f t="shared" si="45"/>
        <v>3.3252352345829457</v>
      </c>
      <c r="P190" s="62">
        <f t="shared" si="46"/>
        <v>16.195784352308287</v>
      </c>
      <c r="Q190" s="62">
        <f t="shared" si="47"/>
        <v>51.215953717123426</v>
      </c>
      <c r="R190" s="62">
        <f t="shared" si="48"/>
        <v>149.62821755736479</v>
      </c>
      <c r="S190" s="62">
        <f t="shared" si="49"/>
        <v>12.304654422884385</v>
      </c>
      <c r="T190" s="62">
        <f t="shared" si="50"/>
        <v>1.8013061815274629</v>
      </c>
      <c r="U190" s="87">
        <f t="shared" si="51"/>
        <v>3.2407539503145486</v>
      </c>
      <c r="V190" s="104">
        <v>0.35617999999999994</v>
      </c>
      <c r="W190" s="105">
        <v>0.64382000000000006</v>
      </c>
      <c r="X190" s="105">
        <v>0.24809000000000003</v>
      </c>
      <c r="Y190" s="105">
        <v>9.3070000000000014E-2</v>
      </c>
      <c r="Z190" s="106">
        <f t="shared" si="61"/>
        <v>0.39573000000000003</v>
      </c>
      <c r="AA190" s="195">
        <v>0.46705844879150399</v>
      </c>
      <c r="AB190" s="195">
        <v>0.152216196060181</v>
      </c>
      <c r="AC190" s="93">
        <v>6.8541954255058796E-2</v>
      </c>
      <c r="AD190" s="94">
        <v>0.3515418048360871</v>
      </c>
      <c r="AE190" s="94">
        <v>0.57991617918014526</v>
      </c>
      <c r="AF190" s="94">
        <v>0.14851560469446123</v>
      </c>
      <c r="AG190" s="94">
        <v>0.40340580259559861</v>
      </c>
      <c r="AH190" s="94">
        <v>0.44807854294776917</v>
      </c>
      <c r="AI190" s="94">
        <v>0.13659466499381701</v>
      </c>
      <c r="AJ190" s="94">
        <v>0.41435613832750712</v>
      </c>
      <c r="AK190" s="95">
        <v>0.4490492045879364</v>
      </c>
      <c r="AL190" s="93">
        <v>0.42910003545691272</v>
      </c>
      <c r="AM190" s="94">
        <v>0.23074047433590814</v>
      </c>
      <c r="AN190" s="94">
        <v>0.18822560744966271</v>
      </c>
      <c r="AO190" s="94">
        <v>0.15193388275751651</v>
      </c>
      <c r="AP190" s="94">
        <v>1.3906076349871026</v>
      </c>
      <c r="AQ190" s="94">
        <v>0.74777310370154704</v>
      </c>
      <c r="AR190" s="94">
        <v>0.60999288089284998</v>
      </c>
      <c r="AS190" s="95">
        <v>0.4923803307330491</v>
      </c>
      <c r="AT190" s="52">
        <v>2.3755110614565922E-2</v>
      </c>
      <c r="AU190" s="52">
        <v>1.7381353986685862E-3</v>
      </c>
      <c r="AV190" s="52">
        <v>1.0575098491980413E-2</v>
      </c>
      <c r="AW190" s="52">
        <v>5.3750424106238572E-2</v>
      </c>
      <c r="AX190" s="12">
        <v>0.24502290785312653</v>
      </c>
      <c r="AY190" s="12">
        <v>4.6872157374713556E-2</v>
      </c>
      <c r="AZ190" s="12">
        <v>4.9528556552772551E-2</v>
      </c>
      <c r="BA190" s="12">
        <v>6.9004399119805465E-2</v>
      </c>
      <c r="BB190" s="12">
        <v>0.16077856160700321</v>
      </c>
      <c r="BC190" s="12">
        <v>0.18119804873805645</v>
      </c>
      <c r="BD190" s="12">
        <v>0.12770066406658045</v>
      </c>
      <c r="BE190" s="12">
        <v>3.0075931317206959E-2</v>
      </c>
      <c r="BF190" s="54">
        <v>4.463498480618E-2</v>
      </c>
      <c r="BG190" s="54">
        <v>5.4004917397395921E-2</v>
      </c>
      <c r="BH190" s="55">
        <v>5.5394167041833524E-2</v>
      </c>
      <c r="BI190" s="55">
        <v>4.0021618013655015E-3</v>
      </c>
      <c r="BJ190" s="12">
        <f t="shared" si="57"/>
        <v>0.11614357680082321</v>
      </c>
      <c r="BK190" s="12">
        <f t="shared" si="58"/>
        <v>0.12719313134066051</v>
      </c>
      <c r="BL190" s="12">
        <f t="shared" si="59"/>
        <v>7.2306497024746924E-2</v>
      </c>
      <c r="BM190" s="12">
        <f t="shared" si="60"/>
        <v>2.6073769515841456E-2</v>
      </c>
      <c r="BN190" s="112">
        <v>0.15927109122276306</v>
      </c>
      <c r="BO190" s="113">
        <v>0.17098060250282288</v>
      </c>
      <c r="BP190" s="113">
        <v>0.16019450128078461</v>
      </c>
      <c r="BQ190" s="180">
        <v>0.17787575721740723</v>
      </c>
      <c r="BR190" s="113">
        <v>0.15797273814678192</v>
      </c>
      <c r="BS190" s="114">
        <v>0.17364996671676636</v>
      </c>
      <c r="BT190" s="64">
        <f>BT189+1</f>
        <v>1984</v>
      </c>
      <c r="BU190" s="67">
        <v>8.772103122523485E-2</v>
      </c>
      <c r="BV190" s="67">
        <v>0.36156059746467689</v>
      </c>
      <c r="BW190" s="67">
        <v>0.55071836709976196</v>
      </c>
      <c r="BX190" s="67">
        <v>0.16147342324256897</v>
      </c>
      <c r="BY190" s="67">
        <v>4.7531986967293029E-2</v>
      </c>
      <c r="BZ190" s="67">
        <f>BW190-BX190</f>
        <v>0.38924494385719299</v>
      </c>
      <c r="CA190" s="67">
        <f>BU190+BV190</f>
        <v>0.44928162868991173</v>
      </c>
      <c r="CB190" s="73">
        <f>BX190-BY190</f>
        <v>0.11394143627527595</v>
      </c>
      <c r="CC190" s="113"/>
      <c r="CD190" s="113"/>
      <c r="CE190" s="113"/>
      <c r="CF190" s="90"/>
      <c r="CG190" s="91"/>
      <c r="CH190" s="91"/>
      <c r="CI190" s="92"/>
      <c r="CL190" s="143">
        <f>CL189+1</f>
        <v>1984</v>
      </c>
      <c r="CM190" s="78">
        <f t="shared" si="54"/>
        <v>0.49975359439849854</v>
      </c>
      <c r="CN190" s="172">
        <f>CM190</f>
        <v>0.49975359439849854</v>
      </c>
      <c r="CO190" s="175"/>
      <c r="CQ190" s="1">
        <v>1984</v>
      </c>
      <c r="CR190" s="164">
        <v>0.50299363933744745</v>
      </c>
    </row>
    <row r="191" spans="1:96" ht="15">
      <c r="A191" s="143">
        <f t="shared" si="42"/>
        <v>1985</v>
      </c>
      <c r="B191" s="156">
        <v>15744.437955511232</v>
      </c>
      <c r="C191" s="140">
        <v>50281.951687846158</v>
      </c>
      <c r="D191" s="157">
        <v>40997.561476880335</v>
      </c>
      <c r="E191" s="147">
        <v>9.1878205537796021E-2</v>
      </c>
      <c r="F191" s="67">
        <v>0.40675032138824463</v>
      </c>
      <c r="G191" s="67">
        <v>0.50137150287628174</v>
      </c>
      <c r="H191" s="67">
        <v>0.16139578819274902</v>
      </c>
      <c r="I191" s="67">
        <v>4.8287864774465561E-2</v>
      </c>
      <c r="J191" s="67">
        <v>0.33997571468353271</v>
      </c>
      <c r="K191" s="67">
        <f t="shared" si="55"/>
        <v>0.49862852692604065</v>
      </c>
      <c r="L191" s="73">
        <f t="shared" si="56"/>
        <v>0.11310792341828346</v>
      </c>
      <c r="M191" s="64">
        <f t="shared" si="43"/>
        <v>1985</v>
      </c>
      <c r="N191" s="62">
        <f t="shared" si="44"/>
        <v>0.58685048079475266</v>
      </c>
      <c r="O191" s="62">
        <f t="shared" si="45"/>
        <v>3.2475278042396654</v>
      </c>
      <c r="P191" s="62">
        <f t="shared" si="46"/>
        <v>16.011964197466607</v>
      </c>
      <c r="Q191" s="62">
        <f t="shared" si="47"/>
        <v>51.543886466197762</v>
      </c>
      <c r="R191" s="62">
        <f t="shared" si="48"/>
        <v>154.213703312859</v>
      </c>
      <c r="S191" s="62">
        <f t="shared" si="49"/>
        <v>12.063972834274256</v>
      </c>
      <c r="T191" s="62">
        <f t="shared" si="50"/>
        <v>1.7693737356591581</v>
      </c>
      <c r="U191" s="87">
        <f t="shared" si="51"/>
        <v>3.1936326866622324</v>
      </c>
      <c r="V191" s="104">
        <v>0.36315999999999993</v>
      </c>
      <c r="W191" s="105">
        <v>0.63684000000000007</v>
      </c>
      <c r="X191" s="105">
        <v>0.25073000000000001</v>
      </c>
      <c r="Y191" s="105">
        <v>9.6600000000000005E-2</v>
      </c>
      <c r="Z191" s="106">
        <f t="shared" si="61"/>
        <v>0.38611000000000006</v>
      </c>
      <c r="AA191" s="195">
        <v>0.48681293487548799</v>
      </c>
      <c r="AB191" s="195">
        <v>0.157824687957764</v>
      </c>
      <c r="AC191" s="93"/>
      <c r="AD191" s="94"/>
      <c r="AE191" s="94"/>
      <c r="AF191" s="94"/>
      <c r="AG191" s="94"/>
      <c r="AH191" s="94"/>
      <c r="AI191" s="94"/>
      <c r="AJ191" s="94"/>
      <c r="AK191" s="95"/>
      <c r="AL191" s="93">
        <v>0.42381413697744885</v>
      </c>
      <c r="AM191" s="94">
        <v>0.21566994436445253</v>
      </c>
      <c r="AN191" s="94">
        <v>0.20820908694818968</v>
      </c>
      <c r="AO191" s="94">
        <v>0.15230683170990905</v>
      </c>
      <c r="AP191" s="94">
        <v>1.3535066809207252</v>
      </c>
      <c r="AQ191" s="94">
        <v>0.68877058385294065</v>
      </c>
      <c r="AR191" s="94">
        <v>0.66494334573783731</v>
      </c>
      <c r="AS191" s="95">
        <v>0.48641207615072929</v>
      </c>
      <c r="AT191" s="52">
        <v>2.5181200052234232E-2</v>
      </c>
      <c r="AU191" s="52">
        <v>1.6556228255959478E-3</v>
      </c>
      <c r="AV191" s="52">
        <v>1.1657662709478531E-2</v>
      </c>
      <c r="AW191" s="52">
        <v>5.3383206845927983E-2</v>
      </c>
      <c r="AX191" s="12">
        <v>0.23902757093310356</v>
      </c>
      <c r="AY191" s="12">
        <v>4.2182805584372658E-2</v>
      </c>
      <c r="AZ191" s="12">
        <v>5.6105157871336894E-2</v>
      </c>
      <c r="BA191" s="12">
        <v>6.9435068063550945E-2</v>
      </c>
      <c r="BB191" s="12">
        <v>0.15994663909077644</v>
      </c>
      <c r="BC191" s="12">
        <v>0.17117792272307009</v>
      </c>
      <c r="BD191" s="12">
        <v>0.14009824116331016</v>
      </c>
      <c r="BE191" s="12">
        <v>3.0162754909900363E-2</v>
      </c>
      <c r="BF191" s="54">
        <v>4.5237667858600616E-2</v>
      </c>
      <c r="BG191" s="54">
        <v>5.3943314571362797E-2</v>
      </c>
      <c r="BH191" s="55">
        <v>5.8276860130275485E-2</v>
      </c>
      <c r="BI191" s="55">
        <v>3.951947085931517E-3</v>
      </c>
      <c r="BJ191" s="12">
        <f t="shared" si="57"/>
        <v>0.11470897123217583</v>
      </c>
      <c r="BK191" s="12">
        <f t="shared" si="58"/>
        <v>0.11723460815170729</v>
      </c>
      <c r="BL191" s="12">
        <f t="shared" si="59"/>
        <v>8.1821381033034671E-2</v>
      </c>
      <c r="BM191" s="12">
        <f t="shared" si="60"/>
        <v>2.6210807823968847E-2</v>
      </c>
      <c r="BN191" s="112">
        <v>0.16250592470169067</v>
      </c>
      <c r="BO191" s="113">
        <v>0.17274497449398041</v>
      </c>
      <c r="BP191" s="113">
        <v>0.16367954015731812</v>
      </c>
      <c r="BQ191" s="180">
        <v>0.17982234060764313</v>
      </c>
      <c r="BR191" s="113">
        <v>0.15990197658538818</v>
      </c>
      <c r="BS191" s="114">
        <v>0.17445117235183716</v>
      </c>
      <c r="BT191" s="64">
        <f t="shared" si="52"/>
        <v>1985</v>
      </c>
      <c r="BU191" s="67"/>
      <c r="BV191" s="67"/>
      <c r="BW191" s="67"/>
      <c r="BX191" s="67"/>
      <c r="BY191" s="67"/>
      <c r="BZ191" s="67"/>
      <c r="CA191" s="67"/>
      <c r="CB191" s="73"/>
      <c r="CC191" s="113"/>
      <c r="CD191" s="113"/>
      <c r="CE191" s="113"/>
      <c r="CF191" s="90"/>
      <c r="CG191" s="91"/>
      <c r="CH191" s="91"/>
      <c r="CI191" s="92"/>
      <c r="CL191" s="143">
        <f t="shared" si="53"/>
        <v>1985</v>
      </c>
      <c r="CM191" s="78">
        <f t="shared" si="54"/>
        <v>0.50137150287628174</v>
      </c>
      <c r="CN191" s="172"/>
      <c r="CO191" s="174"/>
      <c r="CQ191" s="1">
        <v>1985</v>
      </c>
      <c r="CR191" s="164"/>
    </row>
    <row r="192" spans="1:96" ht="15">
      <c r="A192" s="143">
        <f t="shared" si="42"/>
        <v>1986</v>
      </c>
      <c r="B192" s="156">
        <v>16913.170735013751</v>
      </c>
      <c r="C192" s="140">
        <v>53983.941007274589</v>
      </c>
      <c r="D192" s="157">
        <v>41382.803317359823</v>
      </c>
      <c r="E192" s="147">
        <v>9.2953778803348541E-2</v>
      </c>
      <c r="F192" s="67">
        <v>0.40138813853263855</v>
      </c>
      <c r="G192" s="67">
        <v>0.50565809011459351</v>
      </c>
      <c r="H192" s="67">
        <v>0.16787329316139221</v>
      </c>
      <c r="I192" s="67">
        <v>5.3252089768648148E-2</v>
      </c>
      <c r="J192" s="67">
        <v>0.33778479695320129</v>
      </c>
      <c r="K192" s="67">
        <f t="shared" si="55"/>
        <v>0.49434191733598709</v>
      </c>
      <c r="L192" s="73">
        <f t="shared" si="56"/>
        <v>0.11462120339274406</v>
      </c>
      <c r="M192" s="64">
        <f t="shared" si="43"/>
        <v>1986</v>
      </c>
      <c r="N192" s="62">
        <f t="shared" si="44"/>
        <v>0.59338504765814259</v>
      </c>
      <c r="O192" s="62">
        <f t="shared" si="45"/>
        <v>3.2029052876979813</v>
      </c>
      <c r="P192" s="62">
        <f t="shared" si="46"/>
        <v>16.139739221153885</v>
      </c>
      <c r="Q192" s="62">
        <f t="shared" si="47"/>
        <v>53.58227677534375</v>
      </c>
      <c r="R192" s="62">
        <f t="shared" si="48"/>
        <v>169.97153979137991</v>
      </c>
      <c r="S192" s="62">
        <f t="shared" si="49"/>
        <v>11.979457270688343</v>
      </c>
      <c r="T192" s="62">
        <f t="shared" si="50"/>
        <v>1.753171821009182</v>
      </c>
      <c r="U192" s="87">
        <f t="shared" si="51"/>
        <v>3.1918285372426767</v>
      </c>
      <c r="V192" s="104">
        <v>0.36385999999999996</v>
      </c>
      <c r="W192" s="105">
        <v>0.63614000000000004</v>
      </c>
      <c r="X192" s="105">
        <v>0.25108000000000003</v>
      </c>
      <c r="Y192" s="105">
        <v>9.2930000000000013E-2</v>
      </c>
      <c r="Z192" s="106">
        <f t="shared" si="61"/>
        <v>0.38506000000000001</v>
      </c>
      <c r="AA192" s="195">
        <v>0.48824001312255899</v>
      </c>
      <c r="AB192" s="195">
        <v>0.16300773620605499</v>
      </c>
      <c r="AC192" s="93"/>
      <c r="AD192" s="94"/>
      <c r="AE192" s="94"/>
      <c r="AF192" s="94"/>
      <c r="AG192" s="94"/>
      <c r="AH192" s="94"/>
      <c r="AI192" s="94"/>
      <c r="AJ192" s="94"/>
      <c r="AK192" s="95"/>
      <c r="AL192" s="93">
        <v>0.41806836082526971</v>
      </c>
      <c r="AM192" s="94">
        <v>0.19777860302192607</v>
      </c>
      <c r="AN192" s="94">
        <v>0.23578486732215703</v>
      </c>
      <c r="AO192" s="94">
        <v>0.14836816883064718</v>
      </c>
      <c r="AP192" s="94">
        <v>1.3344025246003643</v>
      </c>
      <c r="AQ192" s="94">
        <v>0.63127538918137449</v>
      </c>
      <c r="AR192" s="94">
        <v>0.75258486816883918</v>
      </c>
      <c r="AS192" s="95">
        <v>0.47356575529209916</v>
      </c>
      <c r="AT192" s="52">
        <v>2.7166254121055999E-2</v>
      </c>
      <c r="AU192" s="52">
        <v>1.5467162174674777E-3</v>
      </c>
      <c r="AV192" s="52">
        <v>1.2724822549696216E-2</v>
      </c>
      <c r="AW192" s="52">
        <v>5.1516465161761824E-2</v>
      </c>
      <c r="AX192" s="12">
        <v>0.23318894952535629</v>
      </c>
      <c r="AY192" s="12">
        <v>3.719054042502061E-2</v>
      </c>
      <c r="AZ192" s="12">
        <v>6.3114406014071339E-2</v>
      </c>
      <c r="BA192" s="12">
        <v>6.789400188439032E-2</v>
      </c>
      <c r="BB192" s="12">
        <v>0.15793905220925808</v>
      </c>
      <c r="BC192" s="12">
        <v>0.1586415754918534</v>
      </c>
      <c r="BD192" s="12">
        <v>0.1596805502540099</v>
      </c>
      <c r="BE192" s="12">
        <v>2.9395405170686579E-2</v>
      </c>
      <c r="BF192" s="54">
        <v>4.5409949496388435E-2</v>
      </c>
      <c r="BG192" s="54">
        <v>5.2646497371375153E-2</v>
      </c>
      <c r="BH192" s="55">
        <v>6.6024374764906399E-2</v>
      </c>
      <c r="BI192" s="55">
        <v>3.7912633872160379E-3</v>
      </c>
      <c r="BJ192" s="12">
        <f t="shared" si="57"/>
        <v>0.11252910271286964</v>
      </c>
      <c r="BK192" s="12">
        <f t="shared" si="58"/>
        <v>0.10599507812047824</v>
      </c>
      <c r="BL192" s="12">
        <f t="shared" si="59"/>
        <v>9.3656175489103502E-2</v>
      </c>
      <c r="BM192" s="12">
        <f t="shared" si="60"/>
        <v>2.5604141783470542E-2</v>
      </c>
      <c r="BN192" s="112">
        <v>0.16865423321723938</v>
      </c>
      <c r="BO192" s="113">
        <v>0.17446170747280121</v>
      </c>
      <c r="BP192" s="113">
        <v>0.17031002044677734</v>
      </c>
      <c r="BQ192" s="180">
        <v>0.18174228072166443</v>
      </c>
      <c r="BR192" s="113">
        <v>0.16422572731971741</v>
      </c>
      <c r="BS192" s="114">
        <v>0.17511013150215149</v>
      </c>
      <c r="BT192" s="64">
        <f t="shared" si="52"/>
        <v>1986</v>
      </c>
      <c r="BU192" s="67"/>
      <c r="BV192" s="67"/>
      <c r="BW192" s="67"/>
      <c r="BX192" s="67"/>
      <c r="BY192" s="67"/>
      <c r="BZ192" s="67"/>
      <c r="CA192" s="67"/>
      <c r="CB192" s="73"/>
      <c r="CC192" s="113"/>
      <c r="CD192" s="113"/>
      <c r="CE192" s="113"/>
      <c r="CF192" s="90"/>
      <c r="CG192" s="91"/>
      <c r="CH192" s="91"/>
      <c r="CI192" s="92"/>
      <c r="CL192" s="143">
        <f t="shared" si="53"/>
        <v>1986</v>
      </c>
      <c r="CM192" s="78">
        <f t="shared" si="54"/>
        <v>0.50565809011459351</v>
      </c>
      <c r="CN192" s="172"/>
      <c r="CO192" s="175"/>
      <c r="CQ192" s="1">
        <v>1986</v>
      </c>
      <c r="CR192" s="164"/>
    </row>
    <row r="193" spans="1:96" ht="15">
      <c r="A193" s="143">
        <f t="shared" si="42"/>
        <v>1987</v>
      </c>
      <c r="B193" s="156">
        <v>17656.161079652171</v>
      </c>
      <c r="C193" s="140">
        <v>57059.988819994061</v>
      </c>
      <c r="D193" s="157">
        <v>41772.577383765565</v>
      </c>
      <c r="E193" s="147">
        <v>9.5004238188266754E-2</v>
      </c>
      <c r="F193" s="67">
        <v>0.40000712871551514</v>
      </c>
      <c r="G193" s="67">
        <v>0.50498861074447632</v>
      </c>
      <c r="H193" s="67">
        <v>0.17058651149272919</v>
      </c>
      <c r="I193" s="67">
        <v>5.5818032473325729E-2</v>
      </c>
      <c r="J193" s="67">
        <v>0.33440209925174713</v>
      </c>
      <c r="K193" s="67">
        <f t="shared" si="55"/>
        <v>0.49501136690378189</v>
      </c>
      <c r="L193" s="73">
        <f t="shared" si="56"/>
        <v>0.11476847901940346</v>
      </c>
      <c r="M193" s="64">
        <f t="shared" si="43"/>
        <v>1987</v>
      </c>
      <c r="N193" s="62">
        <f t="shared" si="44"/>
        <v>0.61405656013434462</v>
      </c>
      <c r="O193" s="62">
        <f t="shared" si="45"/>
        <v>3.2317900518489813</v>
      </c>
      <c r="P193" s="62">
        <f t="shared" si="46"/>
        <v>16.319880835541067</v>
      </c>
      <c r="Q193" s="62">
        <f t="shared" si="47"/>
        <v>55.128996584849176</v>
      </c>
      <c r="R193" s="62">
        <f t="shared" si="48"/>
        <v>180.38894720736064</v>
      </c>
      <c r="S193" s="62">
        <f t="shared" si="49"/>
        <v>12.00775686339572</v>
      </c>
      <c r="T193" s="62">
        <f t="shared" si="50"/>
        <v>1.7774936675630719</v>
      </c>
      <c r="U193" s="87">
        <f t="shared" si="51"/>
        <v>3.2317324565957208</v>
      </c>
      <c r="V193" s="104">
        <v>0.35746</v>
      </c>
      <c r="W193" s="105">
        <v>0.64254</v>
      </c>
      <c r="X193" s="105">
        <v>0.26159000000000004</v>
      </c>
      <c r="Y193" s="105">
        <v>0.10150000000000001</v>
      </c>
      <c r="Z193" s="106">
        <f t="shared" si="61"/>
        <v>0.38094999999999996</v>
      </c>
      <c r="AA193" s="195">
        <v>0.50358818054199195</v>
      </c>
      <c r="AB193" s="195">
        <v>0.16673263549804701</v>
      </c>
      <c r="AC193" s="93"/>
      <c r="AD193" s="94"/>
      <c r="AE193" s="94"/>
      <c r="AF193" s="94"/>
      <c r="AG193" s="94"/>
      <c r="AH193" s="94"/>
      <c r="AI193" s="94"/>
      <c r="AJ193" s="94"/>
      <c r="AK193" s="95"/>
      <c r="AL193" s="93">
        <v>0.42096206328700642</v>
      </c>
      <c r="AM193" s="94">
        <v>0.18421137828398615</v>
      </c>
      <c r="AN193" s="94">
        <v>0.24870184851434288</v>
      </c>
      <c r="AO193" s="94">
        <v>0.14612470991466445</v>
      </c>
      <c r="AP193" s="94">
        <v>1.3604367629201208</v>
      </c>
      <c r="AQ193" s="94">
        <v>0.59532189007459024</v>
      </c>
      <c r="AR193" s="94">
        <v>0.80373783585915404</v>
      </c>
      <c r="AS193" s="95">
        <v>0.47223596774185567</v>
      </c>
      <c r="AT193" s="52">
        <v>2.9691737152367281E-2</v>
      </c>
      <c r="AU193" s="52">
        <v>1.4671026268121749E-3</v>
      </c>
      <c r="AV193" s="52">
        <v>1.3587106714047337E-2</v>
      </c>
      <c r="AW193" s="52">
        <v>5.0258593747046582E-2</v>
      </c>
      <c r="AX193" s="12">
        <v>0.23274983093142509</v>
      </c>
      <c r="AY193" s="12">
        <v>3.3248848265401504E-2</v>
      </c>
      <c r="AZ193" s="12">
        <v>6.6890399497077258E-2</v>
      </c>
      <c r="BA193" s="12">
        <v>6.7118063806844264E-2</v>
      </c>
      <c r="BB193" s="12">
        <v>0.15863583795726299</v>
      </c>
      <c r="BC193" s="12">
        <v>0.1493089898659096</v>
      </c>
      <c r="BD193" s="12">
        <v>0.16808878616234932</v>
      </c>
      <c r="BE193" s="12">
        <v>2.8963389739172039E-2</v>
      </c>
      <c r="BF193" s="54">
        <v>4.6202914789319038E-2</v>
      </c>
      <c r="BG193" s="54">
        <v>5.1995195966716486E-2</v>
      </c>
      <c r="BH193" s="55">
        <v>6.8720706141019869E-2</v>
      </c>
      <c r="BI193" s="55">
        <v>3.6763343350474154E-3</v>
      </c>
      <c r="BJ193" s="12">
        <f t="shared" si="57"/>
        <v>0.11243292316794395</v>
      </c>
      <c r="BK193" s="12">
        <f t="shared" si="58"/>
        <v>9.7313793899193118E-2</v>
      </c>
      <c r="BL193" s="12">
        <f t="shared" si="59"/>
        <v>9.936808002132945E-2</v>
      </c>
      <c r="BM193" s="12">
        <f t="shared" si="60"/>
        <v>2.5287055404124622E-2</v>
      </c>
      <c r="BN193" s="112">
        <v>0.17326168715953827</v>
      </c>
      <c r="BO193" s="113">
        <v>0.17613649368286133</v>
      </c>
      <c r="BP193" s="113">
        <v>0.17536646127700806</v>
      </c>
      <c r="BQ193" s="180">
        <v>0.18365219235420227</v>
      </c>
      <c r="BR193" s="113">
        <v>0.16704151034355164</v>
      </c>
      <c r="BS193" s="114">
        <v>0.17564280331134796</v>
      </c>
      <c r="BT193" s="64">
        <f t="shared" si="52"/>
        <v>1987</v>
      </c>
      <c r="BU193" s="67">
        <v>9.7106503140346703E-2</v>
      </c>
      <c r="BV193" s="67">
        <v>0.3605484081161055</v>
      </c>
      <c r="BW193" s="67">
        <v>0.54234510660171509</v>
      </c>
      <c r="BX193" s="67">
        <v>0.20441843569278717</v>
      </c>
      <c r="BY193" s="67">
        <v>6.1426704332823413E-2</v>
      </c>
      <c r="BZ193" s="67">
        <f>BW193-BX193</f>
        <v>0.33792667090892792</v>
      </c>
      <c r="CA193" s="67">
        <f>BU193+BV193</f>
        <v>0.45765491125645219</v>
      </c>
      <c r="CB193" s="73">
        <f>BX193-BY193</f>
        <v>0.14299173135996376</v>
      </c>
      <c r="CC193" s="113"/>
      <c r="CD193" s="113"/>
      <c r="CE193" s="113"/>
      <c r="CF193" s="90"/>
      <c r="CG193" s="91"/>
      <c r="CH193" s="91"/>
      <c r="CI193" s="92"/>
      <c r="CL193" s="143">
        <f t="shared" si="53"/>
        <v>1987</v>
      </c>
      <c r="CM193" s="78">
        <f t="shared" si="54"/>
        <v>0.50498861074447632</v>
      </c>
      <c r="CN193" s="172"/>
      <c r="CO193" s="175"/>
      <c r="CQ193" s="1">
        <v>1987</v>
      </c>
      <c r="CR193" s="164">
        <v>0.50885917790292101</v>
      </c>
    </row>
    <row r="194" spans="1:96" ht="15">
      <c r="A194" s="143">
        <f>A193+1</f>
        <v>1988</v>
      </c>
      <c r="B194" s="156">
        <v>18906.927202204104</v>
      </c>
      <c r="C194" s="140">
        <v>60535.826262076996</v>
      </c>
      <c r="D194" s="157">
        <v>42163.811574155035</v>
      </c>
      <c r="E194" s="147">
        <v>9.6545927226543427E-2</v>
      </c>
      <c r="F194" s="67">
        <v>0.39855340123176575</v>
      </c>
      <c r="G194" s="67">
        <v>0.50490063428878784</v>
      </c>
      <c r="H194" s="67">
        <v>0.17369793355464935</v>
      </c>
      <c r="I194" s="67">
        <v>5.9166356921195984E-2</v>
      </c>
      <c r="J194" s="67">
        <v>0.33120270073413849</v>
      </c>
      <c r="K194" s="67">
        <f t="shared" si="55"/>
        <v>0.49509932845830917</v>
      </c>
      <c r="L194" s="73">
        <f t="shared" si="56"/>
        <v>0.11453157663345337</v>
      </c>
      <c r="M194" s="64">
        <f>M193+1</f>
        <v>1988</v>
      </c>
      <c r="N194" s="62">
        <f t="shared" si="44"/>
        <v>0.61823768763607789</v>
      </c>
      <c r="O194" s="62">
        <f t="shared" si="45"/>
        <v>3.1902010299052481</v>
      </c>
      <c r="P194" s="62">
        <f t="shared" si="46"/>
        <v>16.165808832942151</v>
      </c>
      <c r="Q194" s="62">
        <f t="shared" si="47"/>
        <v>55.614261457145986</v>
      </c>
      <c r="R194" s="62">
        <f t="shared" si="48"/>
        <v>189.43767354877298</v>
      </c>
      <c r="S194" s="62">
        <f t="shared" si="49"/>
        <v>11.782647430252837</v>
      </c>
      <c r="T194" s="62">
        <f t="shared" si="50"/>
        <v>1.7613325064223759</v>
      </c>
      <c r="U194" s="87">
        <f t="shared" si="51"/>
        <v>3.201780258349963</v>
      </c>
      <c r="V194" s="104">
        <v>0.34661999999999993</v>
      </c>
      <c r="W194" s="105">
        <v>0.65338000000000007</v>
      </c>
      <c r="X194" s="105">
        <v>0.27934000000000003</v>
      </c>
      <c r="Y194" s="105">
        <v>0.11631000000000001</v>
      </c>
      <c r="Z194" s="106">
        <f t="shared" si="61"/>
        <v>0.37404000000000004</v>
      </c>
      <c r="AA194" s="195">
        <v>0.48185375213623</v>
      </c>
      <c r="AB194" s="195">
        <v>0.152034149169922</v>
      </c>
      <c r="AC194" s="93">
        <v>7.3898893356159789E-2</v>
      </c>
      <c r="AD194" s="94">
        <v>0.36259888063201645</v>
      </c>
      <c r="AE194" s="94">
        <v>0.56350225210189819</v>
      </c>
      <c r="AF194" s="94">
        <v>0.1516295586681258</v>
      </c>
      <c r="AG194" s="94">
        <v>0.38585914745413052</v>
      </c>
      <c r="AH194" s="94">
        <v>0.46251127123832703</v>
      </c>
      <c r="AI194" s="94">
        <v>0.15337449317823285</v>
      </c>
      <c r="AJ194" s="94">
        <v>0.40601214335252894</v>
      </c>
      <c r="AK194" s="95">
        <v>0.44061332941055298</v>
      </c>
      <c r="AL194" s="93">
        <v>0.42329964897235284</v>
      </c>
      <c r="AM194" s="94">
        <v>0.17062826097839562</v>
      </c>
      <c r="AN194" s="94">
        <v>0.26269430270969396</v>
      </c>
      <c r="AO194" s="94">
        <v>0.14337778733955744</v>
      </c>
      <c r="AP194" s="94">
        <v>1.3553124594461483</v>
      </c>
      <c r="AQ194" s="94">
        <v>0.54631419751721244</v>
      </c>
      <c r="AR194" s="94">
        <v>0.84108943239690726</v>
      </c>
      <c r="AS194" s="95">
        <v>0.45906416898969427</v>
      </c>
      <c r="AT194" s="52">
        <v>3.178327677142101E-2</v>
      </c>
      <c r="AU194" s="52">
        <v>1.3834584635864695E-3</v>
      </c>
      <c r="AV194" s="52">
        <v>1.4540850402123356E-2</v>
      </c>
      <c r="AW194" s="52">
        <v>4.8843914500133992E-2</v>
      </c>
      <c r="AX194" s="12">
        <v>0.23227187991142273</v>
      </c>
      <c r="AY194" s="12">
        <v>2.9509228186423788E-2</v>
      </c>
      <c r="AZ194" s="12">
        <v>7.0715259133097827E-2</v>
      </c>
      <c r="BA194" s="12">
        <v>6.6102313492943113E-2</v>
      </c>
      <c r="BB194" s="12">
        <v>0.15924346633255482</v>
      </c>
      <c r="BC194" s="12">
        <v>0.13973508557260222</v>
      </c>
      <c r="BD194" s="12">
        <v>0.17744007019903063</v>
      </c>
      <c r="BE194" s="12">
        <v>2.8431156892763439E-2</v>
      </c>
      <c r="BF194" s="54">
        <v>4.6859929338097572E-2</v>
      </c>
      <c r="BG194" s="54">
        <v>5.0903122161284391E-2</v>
      </c>
      <c r="BH194" s="55">
        <v>7.2263735213277447E-2</v>
      </c>
      <c r="BI194" s="55">
        <v>3.550705888349387E-3</v>
      </c>
      <c r="BJ194" s="12">
        <f t="shared" si="57"/>
        <v>0.11238353699445724</v>
      </c>
      <c r="BK194" s="12">
        <f t="shared" si="58"/>
        <v>8.8831963411317827E-2</v>
      </c>
      <c r="BL194" s="12">
        <f t="shared" si="59"/>
        <v>0.10517633498575318</v>
      </c>
      <c r="BM194" s="12">
        <f t="shared" si="60"/>
        <v>2.488045100441405E-2</v>
      </c>
      <c r="BN194" s="112">
        <v>0.17904645204544067</v>
      </c>
      <c r="BO194" s="113">
        <v>0.17777466773986816</v>
      </c>
      <c r="BP194" s="113">
        <v>0.18153879046440125</v>
      </c>
      <c r="BQ194" s="180">
        <v>0.18556767702102661</v>
      </c>
      <c r="BR194" s="113">
        <v>0.17064440250396729</v>
      </c>
      <c r="BS194" s="114">
        <v>0.17606428265571594</v>
      </c>
      <c r="BT194" s="64">
        <f>BT193+1</f>
        <v>1988</v>
      </c>
      <c r="BU194" s="67"/>
      <c r="BV194" s="67"/>
      <c r="BW194" s="67"/>
      <c r="BX194" s="67"/>
      <c r="BY194" s="67"/>
      <c r="BZ194" s="67"/>
      <c r="CA194" s="67"/>
      <c r="CB194" s="73"/>
      <c r="CC194" s="113"/>
      <c r="CD194" s="113"/>
      <c r="CE194" s="113"/>
      <c r="CF194" s="90"/>
      <c r="CG194" s="91"/>
      <c r="CH194" s="91"/>
      <c r="CI194" s="92"/>
      <c r="CL194" s="143">
        <f>CL193+1</f>
        <v>1988</v>
      </c>
      <c r="CM194" s="78">
        <f t="shared" si="54"/>
        <v>0.50490063428878784</v>
      </c>
      <c r="CN194" s="172"/>
      <c r="CO194" s="175"/>
      <c r="CQ194" s="1">
        <v>1988</v>
      </c>
      <c r="CR194" s="164"/>
    </row>
    <row r="195" spans="1:96" ht="15">
      <c r="A195" s="143">
        <f t="shared" si="42"/>
        <v>1989</v>
      </c>
      <c r="B195" s="156">
        <v>20135.11120786002</v>
      </c>
      <c r="C195" s="140">
        <v>66306.446678045715</v>
      </c>
      <c r="D195" s="157">
        <v>42568.059056232785</v>
      </c>
      <c r="E195" s="147">
        <v>9.2063546180725098E-2</v>
      </c>
      <c r="F195" s="67">
        <v>0.40037807822227478</v>
      </c>
      <c r="G195" s="67">
        <v>0.50755840539932251</v>
      </c>
      <c r="H195" s="67">
        <v>0.17659205198287964</v>
      </c>
      <c r="I195" s="67">
        <v>6.5771676599979401E-2</v>
      </c>
      <c r="J195" s="67">
        <v>0.33096635341644287</v>
      </c>
      <c r="K195" s="67">
        <f t="shared" si="55"/>
        <v>0.49244162440299988</v>
      </c>
      <c r="L195" s="73">
        <f t="shared" si="56"/>
        <v>0.11082037538290024</v>
      </c>
      <c r="M195" s="64">
        <f t="shared" si="43"/>
        <v>1989</v>
      </c>
      <c r="N195" s="62">
        <f t="shared" si="44"/>
        <v>0.60634446493060423</v>
      </c>
      <c r="O195" s="62">
        <f t="shared" si="45"/>
        <v>3.2961883622898034</v>
      </c>
      <c r="P195" s="62">
        <f t="shared" si="46"/>
        <v>16.71428282475372</v>
      </c>
      <c r="Q195" s="62">
        <f t="shared" si="47"/>
        <v>58.153100609638756</v>
      </c>
      <c r="R195" s="62">
        <f t="shared" si="48"/>
        <v>216.59111401876885</v>
      </c>
      <c r="S195" s="62">
        <f t="shared" si="49"/>
        <v>12.109969737544274</v>
      </c>
      <c r="T195" s="62">
        <f t="shared" si="50"/>
        <v>1.8018306415346932</v>
      </c>
      <c r="U195" s="87">
        <f t="shared" si="51"/>
        <v>3.2930757617152904</v>
      </c>
      <c r="V195" s="104">
        <v>0.34766999999999992</v>
      </c>
      <c r="W195" s="105">
        <v>0.65233000000000008</v>
      </c>
      <c r="X195" s="105">
        <v>0.27807000000000004</v>
      </c>
      <c r="Y195" s="105">
        <v>0.11501000000000001</v>
      </c>
      <c r="Z195" s="106">
        <f t="shared" si="61"/>
        <v>0.37426000000000004</v>
      </c>
      <c r="AA195" s="195">
        <v>0.48526416778564502</v>
      </c>
      <c r="AB195" s="195">
        <v>0.165928421020508</v>
      </c>
      <c r="AC195" s="93"/>
      <c r="AD195" s="94"/>
      <c r="AE195" s="94"/>
      <c r="AF195" s="94"/>
      <c r="AG195" s="94"/>
      <c r="AH195" s="94"/>
      <c r="AI195" s="94"/>
      <c r="AJ195" s="94"/>
      <c r="AK195" s="95"/>
      <c r="AL195" s="93">
        <v>0.41726529182835748</v>
      </c>
      <c r="AM195" s="94">
        <v>0.15699994843509801</v>
      </c>
      <c r="AN195" s="94">
        <v>0.29006318641582196</v>
      </c>
      <c r="AO195" s="94">
        <v>0.13567157332072255</v>
      </c>
      <c r="AP195" s="94">
        <v>1.3740862187250209</v>
      </c>
      <c r="AQ195" s="94">
        <v>0.51701272478217153</v>
      </c>
      <c r="AR195" s="94">
        <v>0.95520004855184704</v>
      </c>
      <c r="AS195" s="95">
        <v>0.44677676965625013</v>
      </c>
      <c r="AT195" s="52">
        <v>2.9220186588484243E-2</v>
      </c>
      <c r="AU195" s="52">
        <v>1.6390989598598154E-3</v>
      </c>
      <c r="AV195" s="52">
        <v>1.5789633696203523E-2</v>
      </c>
      <c r="AW195" s="52">
        <v>4.5414667873530282E-2</v>
      </c>
      <c r="AX195" s="12">
        <v>0.22984707728028297</v>
      </c>
      <c r="AY195" s="12">
        <v>3.1163850641107143E-2</v>
      </c>
      <c r="AZ195" s="12">
        <v>7.6334989666101763E-2</v>
      </c>
      <c r="BA195" s="12">
        <v>6.3032173866933702E-2</v>
      </c>
      <c r="BB195" s="12">
        <v>0.15819752216339111</v>
      </c>
      <c r="BC195" s="12">
        <v>0.12419677361446235</v>
      </c>
      <c r="BD195" s="12">
        <v>0.1979397698854527</v>
      </c>
      <c r="BE195" s="12">
        <v>2.7224541588009792E-2</v>
      </c>
      <c r="BF195" s="54">
        <v>4.6283666044473648E-2</v>
      </c>
      <c r="BG195" s="54">
        <v>4.1668202706415913E-2</v>
      </c>
      <c r="BH195" s="55">
        <v>8.5261828123373976E-2</v>
      </c>
      <c r="BI195" s="55">
        <v>3.378822400020453E-3</v>
      </c>
      <c r="BJ195" s="12">
        <f t="shared" si="57"/>
        <v>0.11191385611891747</v>
      </c>
      <c r="BK195" s="12">
        <f t="shared" si="58"/>
        <v>8.2528570908046439E-2</v>
      </c>
      <c r="BL195" s="12">
        <f t="shared" si="59"/>
        <v>0.11267794176207872</v>
      </c>
      <c r="BM195" s="12">
        <f t="shared" si="60"/>
        <v>2.3845719187989337E-2</v>
      </c>
      <c r="BN195" s="112">
        <v>0.18098966777324677</v>
      </c>
      <c r="BO195" s="113">
        <v>0.17131830751895905</v>
      </c>
      <c r="BP195" s="113">
        <v>0.18399778008460999</v>
      </c>
      <c r="BQ195" s="180">
        <v>0.18100646138191223</v>
      </c>
      <c r="BR195" s="113">
        <v>0.17136722803115845</v>
      </c>
      <c r="BS195" s="114">
        <v>0.17149496078491211</v>
      </c>
      <c r="BT195" s="64">
        <f t="shared" si="52"/>
        <v>1989</v>
      </c>
      <c r="BU195" s="67"/>
      <c r="BV195" s="67"/>
      <c r="BW195" s="67"/>
      <c r="BX195" s="67"/>
      <c r="BY195" s="67"/>
      <c r="BZ195" s="67"/>
      <c r="CA195" s="67"/>
      <c r="CB195" s="73"/>
      <c r="CC195" s="113"/>
      <c r="CD195" s="113"/>
      <c r="CE195" s="113"/>
      <c r="CF195" s="90"/>
      <c r="CG195" s="91"/>
      <c r="CH195" s="91"/>
      <c r="CI195" s="92"/>
      <c r="CL195" s="143">
        <f t="shared" si="53"/>
        <v>1989</v>
      </c>
      <c r="CM195" s="78">
        <f t="shared" si="54"/>
        <v>0.50755840539932251</v>
      </c>
      <c r="CN195" s="172"/>
      <c r="CO195" s="175"/>
      <c r="CQ195" s="1">
        <v>1989</v>
      </c>
      <c r="CR195" s="164"/>
    </row>
    <row r="196" spans="1:96" ht="15">
      <c r="A196" s="143">
        <f>A195+1</f>
        <v>1990</v>
      </c>
      <c r="B196" s="156">
        <v>21018.040248161869</v>
      </c>
      <c r="C196" s="140">
        <v>69855.505269487854</v>
      </c>
      <c r="D196" s="157">
        <v>42990.948743616711</v>
      </c>
      <c r="E196" s="147">
        <v>8.9327804744243622E-2</v>
      </c>
      <c r="F196" s="67">
        <v>0.40795505046844482</v>
      </c>
      <c r="G196" s="67">
        <v>0.50271713733673096</v>
      </c>
      <c r="H196" s="67">
        <v>0.1718258410692215</v>
      </c>
      <c r="I196" s="67">
        <v>6.5561018884181976E-2</v>
      </c>
      <c r="J196" s="67">
        <v>0.33089129626750946</v>
      </c>
      <c r="K196" s="67">
        <f t="shared" si="55"/>
        <v>0.49728285521268845</v>
      </c>
      <c r="L196" s="73">
        <f t="shared" si="56"/>
        <v>0.10626482218503952</v>
      </c>
      <c r="M196" s="64">
        <f>M195+1</f>
        <v>1990</v>
      </c>
      <c r="N196" s="62">
        <f t="shared" si="44"/>
        <v>0.59377933064611144</v>
      </c>
      <c r="O196" s="62">
        <f t="shared" si="45"/>
        <v>3.3896959280260335</v>
      </c>
      <c r="P196" s="62">
        <f t="shared" si="46"/>
        <v>16.7082940282023</v>
      </c>
      <c r="Q196" s="62">
        <f t="shared" si="47"/>
        <v>57.107992964733732</v>
      </c>
      <c r="R196" s="62">
        <f t="shared" si="48"/>
        <v>217.89843610835663</v>
      </c>
      <c r="S196" s="62">
        <f t="shared" si="49"/>
        <v>12.219438590809922</v>
      </c>
      <c r="T196" s="62">
        <f t="shared" si="50"/>
        <v>1.8364089294816321</v>
      </c>
      <c r="U196" s="87">
        <f t="shared" si="51"/>
        <v>3.3235974641164301</v>
      </c>
      <c r="V196" s="104">
        <v>0.34265999999999996</v>
      </c>
      <c r="W196" s="105">
        <v>0.65734000000000004</v>
      </c>
      <c r="X196" s="105">
        <v>0.28127000000000002</v>
      </c>
      <c r="Y196" s="105">
        <v>0.1169</v>
      </c>
      <c r="Z196" s="106">
        <f t="shared" si="61"/>
        <v>0.37607000000000002</v>
      </c>
      <c r="AA196" s="195">
        <v>0.45985729217529298</v>
      </c>
      <c r="AB196" s="195">
        <v>0.16347330093383799</v>
      </c>
      <c r="AC196" s="93">
        <v>6.7360138055558225E-2</v>
      </c>
      <c r="AD196" s="94">
        <v>0.34896367301936965</v>
      </c>
      <c r="AE196" s="94">
        <v>0.58367621898651123</v>
      </c>
      <c r="AF196" s="94">
        <v>0.14898189006110407</v>
      </c>
      <c r="AG196" s="94">
        <v>0.39334639582976733</v>
      </c>
      <c r="AH196" s="94">
        <v>0.45767173171043396</v>
      </c>
      <c r="AI196" s="94">
        <v>0.16125330336753688</v>
      </c>
      <c r="AJ196" s="94">
        <v>0.4084323541028908</v>
      </c>
      <c r="AK196" s="95">
        <v>0.43031436204910278</v>
      </c>
      <c r="AL196" s="93">
        <v>0.42277374682593266</v>
      </c>
      <c r="AM196" s="94">
        <v>0.15326021257169972</v>
      </c>
      <c r="AN196" s="94">
        <v>0.2931773958632467</v>
      </c>
      <c r="AO196" s="94">
        <v>0.130788644739121</v>
      </c>
      <c r="AP196" s="94">
        <v>1.4051297528456719</v>
      </c>
      <c r="AQ196" s="94">
        <v>0.50937525385324633</v>
      </c>
      <c r="AR196" s="94">
        <v>0.9744036494273457</v>
      </c>
      <c r="AS196" s="95">
        <v>0.43468880799016729</v>
      </c>
      <c r="AT196" s="52">
        <v>2.7382087646029341E-2</v>
      </c>
      <c r="AU196" s="52">
        <v>1.9574734393426915E-3</v>
      </c>
      <c r="AV196" s="52">
        <v>1.6983601409843452E-2</v>
      </c>
      <c r="AW196" s="52">
        <v>4.3005091560270173E-2</v>
      </c>
      <c r="AX196" s="12">
        <v>0.23341736570000648</v>
      </c>
      <c r="AY196" s="12">
        <v>3.4337537759996727E-2</v>
      </c>
      <c r="AZ196" s="12">
        <v>7.8909095816657129E-2</v>
      </c>
      <c r="BA196" s="12">
        <v>6.1228924641783408E-2</v>
      </c>
      <c r="BB196" s="12">
        <v>0.16197429690510035</v>
      </c>
      <c r="BC196" s="12">
        <v>0.11696520066839095</v>
      </c>
      <c r="BD196" s="12">
        <v>0.19728469905289639</v>
      </c>
      <c r="BE196" s="12">
        <v>2.6554629345188738E-2</v>
      </c>
      <c r="BF196" s="54">
        <v>4.7226325608789921E-2</v>
      </c>
      <c r="BG196" s="54">
        <v>3.5629580077964317E-2</v>
      </c>
      <c r="BH196" s="55">
        <v>8.5923474550309825E-2</v>
      </c>
      <c r="BI196" s="55">
        <v>3.2754920272116158E-3</v>
      </c>
      <c r="BJ196" s="12">
        <f t="shared" si="57"/>
        <v>0.11474797129631042</v>
      </c>
      <c r="BK196" s="12">
        <f t="shared" si="58"/>
        <v>8.1335620590426622E-2</v>
      </c>
      <c r="BL196" s="12">
        <f t="shared" si="59"/>
        <v>0.11136122450258656</v>
      </c>
      <c r="BM196" s="12">
        <f t="shared" si="60"/>
        <v>2.3279137317977122E-2</v>
      </c>
      <c r="BN196" s="112">
        <v>0.17907032370567322</v>
      </c>
      <c r="BO196" s="113">
        <v>0.16525483131408691</v>
      </c>
      <c r="BP196" s="113">
        <v>0.18265378475189209</v>
      </c>
      <c r="BQ196" s="180">
        <v>0.17690351605415344</v>
      </c>
      <c r="BR196" s="113">
        <v>0.16904768347740173</v>
      </c>
      <c r="BS196" s="114">
        <v>0.16739577054977417</v>
      </c>
      <c r="BT196" s="64">
        <f>BT195+1</f>
        <v>1990</v>
      </c>
      <c r="BU196" s="67"/>
      <c r="BV196" s="67"/>
      <c r="BW196" s="67"/>
      <c r="BX196" s="67"/>
      <c r="BY196" s="67"/>
      <c r="BZ196" s="67"/>
      <c r="CA196" s="67"/>
      <c r="CB196" s="73"/>
      <c r="CC196" s="113"/>
      <c r="CD196" s="113"/>
      <c r="CE196" s="113"/>
      <c r="CF196" s="90"/>
      <c r="CG196" s="91"/>
      <c r="CH196" s="91"/>
      <c r="CI196" s="92"/>
      <c r="CL196" s="143">
        <f>CL195+1</f>
        <v>1990</v>
      </c>
      <c r="CM196" s="78">
        <f t="shared" si="54"/>
        <v>0.50271713733673096</v>
      </c>
      <c r="CN196" s="172">
        <v>0.48826405789530747</v>
      </c>
      <c r="CO196" s="174"/>
      <c r="CQ196" s="1">
        <v>1990</v>
      </c>
      <c r="CR196" s="164"/>
    </row>
    <row r="197" spans="1:96" ht="15">
      <c r="A197" s="143">
        <f t="shared" si="42"/>
        <v>1991</v>
      </c>
      <c r="B197" s="156">
        <v>21413.920989378697</v>
      </c>
      <c r="C197" s="140">
        <v>70992.224455023403</v>
      </c>
      <c r="D197" s="157">
        <v>43410.72022545887</v>
      </c>
      <c r="E197" s="147">
        <v>8.7234377861022949E-2</v>
      </c>
      <c r="F197" s="67">
        <v>0.40622317790985107</v>
      </c>
      <c r="G197" s="67">
        <v>0.50654244422912598</v>
      </c>
      <c r="H197" s="67">
        <v>0.18091577291488647</v>
      </c>
      <c r="I197" s="67">
        <v>7.300073653459549E-2</v>
      </c>
      <c r="J197" s="67">
        <v>0.3256266713142395</v>
      </c>
      <c r="K197" s="67">
        <f t="shared" si="55"/>
        <v>0.49345755577087402</v>
      </c>
      <c r="L197" s="73">
        <f t="shared" si="56"/>
        <v>0.10791503638029099</v>
      </c>
      <c r="M197" s="64">
        <f t="shared" si="43"/>
        <v>1991</v>
      </c>
      <c r="N197" s="62">
        <f t="shared" si="44"/>
        <v>0.57840528470949104</v>
      </c>
      <c r="O197" s="62">
        <f t="shared" si="45"/>
        <v>3.3668153346732992</v>
      </c>
      <c r="P197" s="62">
        <f t="shared" si="46"/>
        <v>16.793082833614044</v>
      </c>
      <c r="Q197" s="62">
        <f t="shared" si="47"/>
        <v>59.977867503098075</v>
      </c>
      <c r="R197" s="62">
        <f t="shared" si="48"/>
        <v>242.01474713652593</v>
      </c>
      <c r="S197" s="62">
        <f t="shared" si="49"/>
        <v>11.994773425893595</v>
      </c>
      <c r="T197" s="62">
        <f t="shared" si="50"/>
        <v>1.8176986402489614</v>
      </c>
      <c r="U197" s="87">
        <f t="shared" si="51"/>
        <v>3.3152370595854697</v>
      </c>
      <c r="V197" s="104">
        <v>0.34501999999999999</v>
      </c>
      <c r="W197" s="105">
        <v>0.65498000000000001</v>
      </c>
      <c r="X197" s="105">
        <v>0.27616000000000002</v>
      </c>
      <c r="Y197" s="105">
        <v>0.11177000000000001</v>
      </c>
      <c r="Z197" s="106">
        <f t="shared" si="61"/>
        <v>0.37881999999999999</v>
      </c>
      <c r="AA197" s="195">
        <v>0.45589118957519498</v>
      </c>
      <c r="AB197" s="195">
        <v>0.15580317497253399</v>
      </c>
      <c r="AC197" s="93">
        <v>6.3816922732434292E-2</v>
      </c>
      <c r="AD197" s="94">
        <v>0.33193116442784454</v>
      </c>
      <c r="AE197" s="94">
        <v>0.6042519211769104</v>
      </c>
      <c r="AF197" s="94">
        <v>0.15062410464202236</v>
      </c>
      <c r="AG197" s="94">
        <v>0.38449968817959679</v>
      </c>
      <c r="AH197" s="94">
        <v>0.46487626433372498</v>
      </c>
      <c r="AI197" s="94">
        <v>0.16842768710018746</v>
      </c>
      <c r="AJ197" s="94">
        <v>0.40437972394257643</v>
      </c>
      <c r="AK197" s="95">
        <v>0.42719259858131409</v>
      </c>
      <c r="AL197" s="93">
        <v>0.42605373471111235</v>
      </c>
      <c r="AM197" s="94">
        <v>0.14964796912885114</v>
      </c>
      <c r="AN197" s="94">
        <v>0.29917254245020242</v>
      </c>
      <c r="AO197" s="94">
        <v>0.12512575370983417</v>
      </c>
      <c r="AP197" s="94">
        <v>1.412469130689076</v>
      </c>
      <c r="AQ197" s="94">
        <v>0.49611849314766965</v>
      </c>
      <c r="AR197" s="94">
        <v>0.99182789994131793</v>
      </c>
      <c r="AS197" s="95">
        <v>0.41482153580740633</v>
      </c>
      <c r="AT197" s="52">
        <v>2.6940736366668716E-2</v>
      </c>
      <c r="AU197" s="52">
        <v>1.2917946701081293E-3</v>
      </c>
      <c r="AV197" s="52">
        <v>1.7896740852752002E-2</v>
      </c>
      <c r="AW197" s="52">
        <v>4.1104793979682072E-2</v>
      </c>
      <c r="AX197" s="12">
        <v>0.23684294149279594</v>
      </c>
      <c r="AY197" s="12">
        <v>2.8747661413770456E-2</v>
      </c>
      <c r="AZ197" s="12">
        <v>8.0839149028945567E-2</v>
      </c>
      <c r="BA197" s="12">
        <v>5.9793841789582726E-2</v>
      </c>
      <c r="BB197" s="12">
        <v>0.16227005701512098</v>
      </c>
      <c r="BC197" s="12">
        <v>0.11960851091062513</v>
      </c>
      <c r="BD197" s="12">
        <v>0.20043665147463968</v>
      </c>
      <c r="BE197" s="12">
        <v>2.4227117599261206E-2</v>
      </c>
      <c r="BF197" s="54">
        <v>4.6938068233430386E-2</v>
      </c>
      <c r="BG197" s="54">
        <v>3.852203334265606E-2</v>
      </c>
      <c r="BH197" s="55">
        <v>9.2528422022931392E-2</v>
      </c>
      <c r="BI197" s="55">
        <v>3.0463534983358564E-3</v>
      </c>
      <c r="BJ197" s="12">
        <f t="shared" si="57"/>
        <v>0.1153319887816906</v>
      </c>
      <c r="BK197" s="12">
        <f t="shared" si="58"/>
        <v>8.1086477567969079E-2</v>
      </c>
      <c r="BL197" s="12">
        <f t="shared" si="59"/>
        <v>0.10790822945170829</v>
      </c>
      <c r="BM197" s="12">
        <f t="shared" si="60"/>
        <v>2.1180764100925349E-2</v>
      </c>
      <c r="BN197" s="112">
        <v>0.19448822736740112</v>
      </c>
      <c r="BO197" s="113">
        <v>0.17552934587001801</v>
      </c>
      <c r="BP197" s="113">
        <v>0.1983976811170578</v>
      </c>
      <c r="BQ197" s="180">
        <v>0.18955931067466736</v>
      </c>
      <c r="BR197" s="113">
        <v>0.18178391456604004</v>
      </c>
      <c r="BS197" s="114">
        <v>0.17840191721916199</v>
      </c>
      <c r="BT197" s="64">
        <f t="shared" si="52"/>
        <v>1991</v>
      </c>
      <c r="BU197" s="67"/>
      <c r="BV197" s="67"/>
      <c r="BW197" s="67"/>
      <c r="BX197" s="67"/>
      <c r="BY197" s="67"/>
      <c r="BZ197" s="67"/>
      <c r="CA197" s="67"/>
      <c r="CB197" s="73"/>
      <c r="CC197" s="113"/>
      <c r="CD197" s="113"/>
      <c r="CE197" s="113"/>
      <c r="CF197" s="90"/>
      <c r="CG197" s="91"/>
      <c r="CH197" s="91"/>
      <c r="CI197" s="92"/>
      <c r="CL197" s="143">
        <f t="shared" si="53"/>
        <v>1991</v>
      </c>
      <c r="CM197" s="78">
        <f t="shared" si="54"/>
        <v>0.50654244422912598</v>
      </c>
      <c r="CN197" s="172"/>
      <c r="CO197" s="175"/>
      <c r="CQ197" s="1">
        <v>1991</v>
      </c>
      <c r="CR197" s="164"/>
    </row>
    <row r="198" spans="1:96" ht="15">
      <c r="A198" s="143">
        <f t="shared" si="42"/>
        <v>1992</v>
      </c>
      <c r="B198" s="156">
        <v>22021.602029124224</v>
      </c>
      <c r="C198" s="140">
        <v>71583.323994825594</v>
      </c>
      <c r="D198" s="157">
        <v>43856.213309218911</v>
      </c>
      <c r="E198" s="147">
        <v>7.7987611293792725E-2</v>
      </c>
      <c r="F198" s="67">
        <v>0.41195932030677795</v>
      </c>
      <c r="G198" s="67">
        <v>0.51005303859710693</v>
      </c>
      <c r="H198" s="67">
        <v>0.17498087882995605</v>
      </c>
      <c r="I198" s="67">
        <v>6.8332821130752563E-2</v>
      </c>
      <c r="J198" s="67">
        <v>0.33507215976715088</v>
      </c>
      <c r="K198" s="67">
        <f t="shared" si="55"/>
        <v>0.48994693160057068</v>
      </c>
      <c r="L198" s="73">
        <f t="shared" si="56"/>
        <v>0.10664805769920349</v>
      </c>
      <c r="M198" s="64">
        <f t="shared" si="43"/>
        <v>1992</v>
      </c>
      <c r="N198" s="62">
        <f t="shared" si="44"/>
        <v>0.50701238170074214</v>
      </c>
      <c r="O198" s="62">
        <f t="shared" si="45"/>
        <v>3.3477829473086915</v>
      </c>
      <c r="P198" s="62">
        <f t="shared" si="46"/>
        <v>16.579761939278857</v>
      </c>
      <c r="Q198" s="62">
        <f t="shared" si="47"/>
        <v>56.879208540861086</v>
      </c>
      <c r="R198" s="62">
        <f t="shared" si="48"/>
        <v>222.1223718426109</v>
      </c>
      <c r="S198" s="62">
        <f t="shared" si="49"/>
        <v>12.102045650214166</v>
      </c>
      <c r="T198" s="62">
        <f t="shared" si="50"/>
        <v>1.7695770775264976</v>
      </c>
      <c r="U198" s="87">
        <f t="shared" si="51"/>
        <v>3.2505956605770332</v>
      </c>
      <c r="V198" s="104">
        <v>0.32904999999999995</v>
      </c>
      <c r="W198" s="105">
        <v>0.67095000000000005</v>
      </c>
      <c r="X198" s="105">
        <v>0.29193000000000002</v>
      </c>
      <c r="Y198" s="105">
        <v>0.12195000000000002</v>
      </c>
      <c r="Z198" s="106">
        <f t="shared" si="61"/>
        <v>0.37902000000000002</v>
      </c>
      <c r="AA198" s="195">
        <v>0.47995822906494101</v>
      </c>
      <c r="AB198" s="195">
        <v>0.16991674423217801</v>
      </c>
      <c r="AC198" s="93">
        <v>5.6626741106306479E-2</v>
      </c>
      <c r="AD198" s="94">
        <v>0.32307504267268261</v>
      </c>
      <c r="AE198" s="94">
        <v>0.62029826641082764</v>
      </c>
      <c r="AF198" s="94">
        <v>0.13400214254304774</v>
      </c>
      <c r="AG198" s="94">
        <v>0.40414836787904485</v>
      </c>
      <c r="AH198" s="94">
        <v>0.46184945106506348</v>
      </c>
      <c r="AI198" s="94">
        <v>0.13915647897539882</v>
      </c>
      <c r="AJ198" s="94">
        <v>0.41759134928066027</v>
      </c>
      <c r="AK198" s="95">
        <v>0.44325214624404907</v>
      </c>
      <c r="AL198" s="93">
        <v>0.4163018283380483</v>
      </c>
      <c r="AM198" s="94">
        <v>0.13993081226996956</v>
      </c>
      <c r="AN198" s="94">
        <v>0.32303913231078207</v>
      </c>
      <c r="AO198" s="94">
        <v>0.1207282270812001</v>
      </c>
      <c r="AP198" s="94">
        <v>1.3532289166859448</v>
      </c>
      <c r="AQ198" s="94">
        <v>0.45485849114578258</v>
      </c>
      <c r="AR198" s="94">
        <v>1.0500696016859985</v>
      </c>
      <c r="AS198" s="95">
        <v>0.39243865105930775</v>
      </c>
      <c r="AT198" s="52">
        <v>1.7632554805478762E-2</v>
      </c>
      <c r="AU198" s="52">
        <v>1.0506448159808782E-3</v>
      </c>
      <c r="AV198" s="52">
        <v>1.8330312653532181E-2</v>
      </c>
      <c r="AW198" s="52">
        <v>4.0993860479214404E-2</v>
      </c>
      <c r="AX198" s="12">
        <v>0.23286829888820648</v>
      </c>
      <c r="AY198" s="12">
        <v>3.3129568080307169E-2</v>
      </c>
      <c r="AZ198" s="12">
        <v>8.9923543249218293E-2</v>
      </c>
      <c r="BA198" s="12">
        <v>5.6109406718132984E-2</v>
      </c>
      <c r="BB198" s="12">
        <v>0.16580096911638975</v>
      </c>
      <c r="BC198" s="12">
        <v>0.10575059468773793</v>
      </c>
      <c r="BD198" s="12">
        <v>0.21478526626014915</v>
      </c>
      <c r="BE198" s="12">
        <v>2.3624956763622244E-2</v>
      </c>
      <c r="BF198" s="54">
        <v>4.1863034479320049E-2</v>
      </c>
      <c r="BG198" s="54">
        <v>2.9010579540752809E-2</v>
      </c>
      <c r="BH198" s="55">
        <v>0.10105418565979962</v>
      </c>
      <c r="BI198" s="55">
        <v>2.7996732584633158E-3</v>
      </c>
      <c r="BJ198" s="12">
        <f t="shared" si="57"/>
        <v>0.1239379346370697</v>
      </c>
      <c r="BK198" s="12">
        <f t="shared" si="58"/>
        <v>7.6740015146985113E-2</v>
      </c>
      <c r="BL198" s="12">
        <f t="shared" si="59"/>
        <v>0.11373108060034953</v>
      </c>
      <c r="BM198" s="12">
        <f t="shared" si="60"/>
        <v>2.0825283505158929E-2</v>
      </c>
      <c r="BN198" s="112">
        <v>0.19062584638595581</v>
      </c>
      <c r="BO198" s="113">
        <v>0.16266909241676331</v>
      </c>
      <c r="BP198" s="113">
        <v>0.19546444714069366</v>
      </c>
      <c r="BQ198" s="180">
        <v>0.18095371127128601</v>
      </c>
      <c r="BR198" s="113">
        <v>0.17550922930240631</v>
      </c>
      <c r="BS198" s="114">
        <v>0.16916801035404205</v>
      </c>
      <c r="BT198" s="64">
        <f t="shared" si="52"/>
        <v>1992</v>
      </c>
      <c r="BU198" s="67"/>
      <c r="BV198" s="67"/>
      <c r="BW198" s="67"/>
      <c r="BX198" s="67"/>
      <c r="BY198" s="67"/>
      <c r="BZ198" s="67"/>
      <c r="CA198" s="67"/>
      <c r="CB198" s="73"/>
      <c r="CC198" s="113"/>
      <c r="CD198" s="113"/>
      <c r="CE198" s="113"/>
      <c r="CF198" s="90"/>
      <c r="CG198" s="91"/>
      <c r="CH198" s="91"/>
      <c r="CI198" s="92"/>
      <c r="CL198" s="143">
        <f t="shared" si="53"/>
        <v>1992</v>
      </c>
      <c r="CM198" s="78">
        <f t="shared" si="54"/>
        <v>0.51005303859710693</v>
      </c>
      <c r="CN198" s="172"/>
      <c r="CO198" s="175"/>
      <c r="CQ198" s="1">
        <v>1992</v>
      </c>
      <c r="CR198" s="164"/>
    </row>
    <row r="199" spans="1:96" ht="15">
      <c r="A199" s="143">
        <f t="shared" si="42"/>
        <v>1993</v>
      </c>
      <c r="B199" s="156">
        <v>22005.756302723734</v>
      </c>
      <c r="C199" s="140">
        <v>72302.097324193994</v>
      </c>
      <c r="D199" s="157">
        <v>44304.058292208181</v>
      </c>
      <c r="E199" s="147">
        <v>7.845018059015274E-2</v>
      </c>
      <c r="F199" s="67">
        <v>0.40941768884658813</v>
      </c>
      <c r="G199" s="67">
        <v>0.51213210821151733</v>
      </c>
      <c r="H199" s="67">
        <v>0.18789549171924591</v>
      </c>
      <c r="I199" s="67">
        <v>7.877996563911438E-2</v>
      </c>
      <c r="J199" s="67">
        <v>0.32423661649227142</v>
      </c>
      <c r="K199" s="67">
        <f t="shared" si="55"/>
        <v>0.48786786943674088</v>
      </c>
      <c r="L199" s="73">
        <f t="shared" si="56"/>
        <v>0.10911552608013153</v>
      </c>
      <c r="M199" s="64">
        <f t="shared" si="43"/>
        <v>1993</v>
      </c>
      <c r="N199" s="62">
        <f t="shared" si="44"/>
        <v>0.51551171558032383</v>
      </c>
      <c r="O199" s="62">
        <f t="shared" si="45"/>
        <v>3.3629561713323923</v>
      </c>
      <c r="P199" s="62">
        <f t="shared" si="46"/>
        <v>16.826608920580771</v>
      </c>
      <c r="Q199" s="62">
        <f t="shared" si="47"/>
        <v>61.734929452893695</v>
      </c>
      <c r="R199" s="62">
        <f t="shared" si="48"/>
        <v>258.83939931348311</v>
      </c>
      <c r="S199" s="62">
        <f t="shared" si="49"/>
        <v>11.836795528101561</v>
      </c>
      <c r="T199" s="62">
        <f t="shared" si="50"/>
        <v>1.7810425848034652</v>
      </c>
      <c r="U199" s="87">
        <f t="shared" si="51"/>
        <v>3.2855992918200632</v>
      </c>
      <c r="V199" s="104">
        <v>0.32541999999999993</v>
      </c>
      <c r="W199" s="105">
        <v>0.67458000000000007</v>
      </c>
      <c r="X199" s="105">
        <v>0.29460000000000003</v>
      </c>
      <c r="Y199" s="105">
        <v>0.12464000000000001</v>
      </c>
      <c r="Z199" s="106">
        <f t="shared" si="61"/>
        <v>0.37998000000000004</v>
      </c>
      <c r="AA199" s="195">
        <v>0.498296165466309</v>
      </c>
      <c r="AB199" s="195">
        <v>0.182895431518555</v>
      </c>
      <c r="AC199" s="93">
        <v>6.1259110148386198E-2</v>
      </c>
      <c r="AD199" s="94">
        <v>0.32953512869867058</v>
      </c>
      <c r="AE199" s="94">
        <v>0.60920578241348267</v>
      </c>
      <c r="AF199" s="94">
        <v>0.13341331398451767</v>
      </c>
      <c r="AG199" s="94">
        <v>0.38908909333788466</v>
      </c>
      <c r="AH199" s="94">
        <v>0.47749760746955872</v>
      </c>
      <c r="AI199" s="94">
        <v>0.14818179589893563</v>
      </c>
      <c r="AJ199" s="94">
        <v>0.41987387135918791</v>
      </c>
      <c r="AK199" s="95">
        <v>0.43194431066513062</v>
      </c>
      <c r="AL199" s="93">
        <v>0.39999897023166114</v>
      </c>
      <c r="AM199" s="94">
        <v>0.13078752988631684</v>
      </c>
      <c r="AN199" s="94">
        <v>0.34956366016258222</v>
      </c>
      <c r="AO199" s="94">
        <v>0.11964983971943995</v>
      </c>
      <c r="AP199" s="94">
        <v>1.3142363333219005</v>
      </c>
      <c r="AQ199" s="94">
        <v>0.429715415573378</v>
      </c>
      <c r="AR199" s="94">
        <v>1.1485261142762093</v>
      </c>
      <c r="AS199" s="95">
        <v>0.39312142864857597</v>
      </c>
      <c r="AT199" s="52">
        <v>1.9111841484257042E-2</v>
      </c>
      <c r="AU199" s="52">
        <v>1.4861622018132788E-3</v>
      </c>
      <c r="AV199" s="52">
        <v>1.8158201420910167E-2</v>
      </c>
      <c r="AW199" s="52">
        <v>3.9686041414403059E-2</v>
      </c>
      <c r="AX199" s="12">
        <v>0.22366230189800262</v>
      </c>
      <c r="AY199" s="12">
        <v>2.9976933568188403E-2</v>
      </c>
      <c r="AZ199" s="12">
        <v>9.9381655902643126E-2</v>
      </c>
      <c r="BA199" s="12">
        <v>5.6374443808521538E-2</v>
      </c>
      <c r="BB199" s="12">
        <v>0.15722483675926924</v>
      </c>
      <c r="BC199" s="12">
        <v>9.932443774173623E-2</v>
      </c>
      <c r="BD199" s="12">
        <v>0.23202381217258256</v>
      </c>
      <c r="BE199" s="12">
        <v>2.3589357800436979E-2</v>
      </c>
      <c r="BF199" s="54">
        <v>3.9911395870149136E-2</v>
      </c>
      <c r="BG199" s="54">
        <v>2.5829422442031305E-2</v>
      </c>
      <c r="BH199" s="55">
        <v>0.11930462165931745</v>
      </c>
      <c r="BI199" s="55">
        <v>3.0282050291410203E-3</v>
      </c>
      <c r="BJ199" s="12">
        <f t="shared" si="57"/>
        <v>0.1173134408891201</v>
      </c>
      <c r="BK199" s="12">
        <f t="shared" si="58"/>
        <v>7.3495015299704924E-2</v>
      </c>
      <c r="BL199" s="12">
        <f t="shared" si="59"/>
        <v>0.11271919051326511</v>
      </c>
      <c r="BM199" s="12">
        <f t="shared" si="60"/>
        <v>2.0561152771295957E-2</v>
      </c>
      <c r="BN199" s="112">
        <v>0.20191879570484161</v>
      </c>
      <c r="BO199" s="113">
        <v>0.16976706683635712</v>
      </c>
      <c r="BP199" s="113">
        <v>0.20769296586513519</v>
      </c>
      <c r="BQ199" s="180">
        <v>0.19268110394477844</v>
      </c>
      <c r="BR199" s="113">
        <v>0.18538033962249756</v>
      </c>
      <c r="BS199" s="114">
        <v>0.17973795533180237</v>
      </c>
      <c r="BT199" s="64">
        <f t="shared" si="52"/>
        <v>1993</v>
      </c>
      <c r="BU199" s="67"/>
      <c r="BV199" s="67"/>
      <c r="BW199" s="67"/>
      <c r="BX199" s="67"/>
      <c r="BY199" s="67"/>
      <c r="BZ199" s="67"/>
      <c r="CA199" s="67"/>
      <c r="CB199" s="73"/>
      <c r="CC199" s="113"/>
      <c r="CD199" s="113"/>
      <c r="CE199" s="113"/>
      <c r="CF199" s="90"/>
      <c r="CG199" s="91"/>
      <c r="CH199" s="91"/>
      <c r="CI199" s="92"/>
      <c r="CL199" s="143">
        <f t="shared" si="53"/>
        <v>1993</v>
      </c>
      <c r="CM199" s="78">
        <f t="shared" si="54"/>
        <v>0.51213210821151733</v>
      </c>
      <c r="CN199" s="172"/>
      <c r="CO199" s="175"/>
      <c r="CQ199" s="1">
        <v>1993</v>
      </c>
      <c r="CR199" s="164"/>
    </row>
    <row r="200" spans="1:96" ht="15">
      <c r="A200" s="143">
        <f t="shared" si="42"/>
        <v>1994</v>
      </c>
      <c r="B200" s="156">
        <v>22527.894523415438</v>
      </c>
      <c r="C200" s="140">
        <v>72935.215926434612</v>
      </c>
      <c r="D200" s="157">
        <v>44696.058078282556</v>
      </c>
      <c r="E200" s="147">
        <v>7.7552296221256256E-2</v>
      </c>
      <c r="F200" s="67">
        <v>0.41045403480529785</v>
      </c>
      <c r="G200" s="67">
        <v>0.5119936466217041</v>
      </c>
      <c r="H200" s="67">
        <v>0.19323828816413879</v>
      </c>
      <c r="I200" s="67">
        <v>8.2003191113471985E-2</v>
      </c>
      <c r="J200" s="67">
        <v>0.31875535845756531</v>
      </c>
      <c r="K200" s="67">
        <f t="shared" si="55"/>
        <v>0.48800633102655411</v>
      </c>
      <c r="L200" s="73">
        <f t="shared" si="56"/>
        <v>0.11123509705066681</v>
      </c>
      <c r="M200" s="64">
        <f t="shared" si="43"/>
        <v>1994</v>
      </c>
      <c r="N200" s="62">
        <f t="shared" si="44"/>
        <v>0.50215908678096888</v>
      </c>
      <c r="O200" s="62">
        <f t="shared" si="45"/>
        <v>3.3221650635487401</v>
      </c>
      <c r="P200" s="62">
        <f t="shared" si="46"/>
        <v>16.576057354362646</v>
      </c>
      <c r="Q200" s="62">
        <f t="shared" si="47"/>
        <v>62.561888585979119</v>
      </c>
      <c r="R200" s="62">
        <f t="shared" si="48"/>
        <v>265.48954427592906</v>
      </c>
      <c r="S200" s="62">
        <f t="shared" si="49"/>
        <v>11.466520550849708</v>
      </c>
      <c r="T200" s="62">
        <f t="shared" si="50"/>
        <v>1.7554950764555339</v>
      </c>
      <c r="U200" s="87">
        <f t="shared" si="51"/>
        <v>3.2375513766111577</v>
      </c>
      <c r="V200" s="104">
        <v>0.32623999999999997</v>
      </c>
      <c r="W200" s="105">
        <v>0.67376000000000003</v>
      </c>
      <c r="X200" s="105">
        <v>0.29167000000000004</v>
      </c>
      <c r="Y200" s="105">
        <v>0.12100000000000001</v>
      </c>
      <c r="Z200" s="106">
        <f t="shared" si="61"/>
        <v>0.38208999999999999</v>
      </c>
      <c r="AA200" s="195">
        <v>0.49545337677001899</v>
      </c>
      <c r="AB200" s="195">
        <v>0.17645088195800801</v>
      </c>
      <c r="AC200" s="93">
        <v>5.8002737058068209E-2</v>
      </c>
      <c r="AD200" s="94">
        <v>0.320733450033862</v>
      </c>
      <c r="AE200" s="94">
        <v>0.62126380205154419</v>
      </c>
      <c r="AF200" s="94">
        <v>0.13602080144927281</v>
      </c>
      <c r="AG200" s="94">
        <v>0.38887155447965799</v>
      </c>
      <c r="AH200" s="94">
        <v>0.47510761022567749</v>
      </c>
      <c r="AI200" s="94">
        <v>0.15481559616982341</v>
      </c>
      <c r="AJ200" s="94">
        <v>0.42126361154867897</v>
      </c>
      <c r="AK200" s="95">
        <v>0.42392081022262573</v>
      </c>
      <c r="AL200" s="93">
        <v>0.39507299989602063</v>
      </c>
      <c r="AM200" s="94">
        <v>0.12620034264904723</v>
      </c>
      <c r="AN200" s="94">
        <v>0.35785669583716812</v>
      </c>
      <c r="AO200" s="94">
        <v>0.12086996161776403</v>
      </c>
      <c r="AP200" s="94">
        <v>1.2790691346752612</v>
      </c>
      <c r="AQ200" s="94">
        <v>0.40858009307222254</v>
      </c>
      <c r="AR200" s="94">
        <v>1.1585794382371439</v>
      </c>
      <c r="AS200" s="95">
        <v>0.39132271062652968</v>
      </c>
      <c r="AT200" s="52">
        <v>1.8786353475093165E-2</v>
      </c>
      <c r="AU200" s="52">
        <v>1.297010224756621E-3</v>
      </c>
      <c r="AV200" s="52">
        <v>1.8860676475160709E-2</v>
      </c>
      <c r="AW200" s="52">
        <v>3.8606236495436735E-2</v>
      </c>
      <c r="AX200" s="12">
        <v>0.22259671241044998</v>
      </c>
      <c r="AY200" s="12">
        <v>2.9564756267550365E-2</v>
      </c>
      <c r="AZ200" s="12">
        <v>0.10101171364267805</v>
      </c>
      <c r="BA200" s="12">
        <v>5.726920496561011E-2</v>
      </c>
      <c r="BB200" s="12">
        <v>0.15368993952870369</v>
      </c>
      <c r="BC200" s="12">
        <v>9.5338577195915541E-2</v>
      </c>
      <c r="BD200" s="12">
        <v>0.23798430793434786</v>
      </c>
      <c r="BE200" s="12">
        <v>2.49945218869916E-2</v>
      </c>
      <c r="BF200" s="54">
        <v>3.7776786834001541E-2</v>
      </c>
      <c r="BG200" s="54">
        <v>2.6814084853388979E-2</v>
      </c>
      <c r="BH200" s="55">
        <v>0.12555635475061613</v>
      </c>
      <c r="BI200" s="55">
        <v>3.0910804965766136E-3</v>
      </c>
      <c r="BJ200" s="12">
        <f t="shared" si="57"/>
        <v>0.11591315269470215</v>
      </c>
      <c r="BK200" s="12">
        <f t="shared" si="58"/>
        <v>6.8524492342526555E-2</v>
      </c>
      <c r="BL200" s="12">
        <f t="shared" si="59"/>
        <v>0.11242795318373172</v>
      </c>
      <c r="BM200" s="12">
        <f t="shared" si="60"/>
        <v>2.1903441390414988E-2</v>
      </c>
      <c r="BN200" s="112">
        <v>0.20905238389968872</v>
      </c>
      <c r="BO200" s="113">
        <v>0.17737635970115662</v>
      </c>
      <c r="BP200" s="113">
        <v>0.21537892520427704</v>
      </c>
      <c r="BQ200" s="180">
        <v>0.20445787906646729</v>
      </c>
      <c r="BR200" s="113">
        <v>0.19081361591815948</v>
      </c>
      <c r="BS200" s="114">
        <v>0.18946811556816101</v>
      </c>
      <c r="BT200" s="64">
        <f t="shared" si="52"/>
        <v>1994</v>
      </c>
      <c r="BU200" s="67">
        <v>7.4449908793150638E-2</v>
      </c>
      <c r="BV200" s="67">
        <v>0.39222171977429932</v>
      </c>
      <c r="BW200" s="67">
        <v>0.5333283543586731</v>
      </c>
      <c r="BX200" s="67">
        <v>0.1851973831653595</v>
      </c>
      <c r="BY200" s="67">
        <v>5.9742700304908705E-2</v>
      </c>
      <c r="BZ200" s="67">
        <f>BW200-BX200</f>
        <v>0.3481309711933136</v>
      </c>
      <c r="CA200" s="67">
        <f>BU200+BV200</f>
        <v>0.46667162856744993</v>
      </c>
      <c r="CB200" s="73">
        <f>BX200-BY200</f>
        <v>0.12545468286045081</v>
      </c>
      <c r="CC200" s="113"/>
      <c r="CD200" s="113"/>
      <c r="CE200" s="113"/>
      <c r="CF200" s="90"/>
      <c r="CG200" s="91"/>
      <c r="CH200" s="91"/>
      <c r="CI200" s="92"/>
      <c r="CL200" s="143">
        <f t="shared" si="53"/>
        <v>1994</v>
      </c>
      <c r="CM200" s="78">
        <f t="shared" si="54"/>
        <v>0.5119936466217041</v>
      </c>
      <c r="CN200" s="172"/>
      <c r="CO200" s="175"/>
      <c r="CQ200" s="1">
        <v>1994</v>
      </c>
      <c r="CR200" s="164">
        <v>0.59771874595188901</v>
      </c>
    </row>
    <row r="201" spans="1:96" ht="15">
      <c r="A201" s="143">
        <f t="shared" si="42"/>
        <v>1995</v>
      </c>
      <c r="B201" s="156">
        <v>23147.562418009002</v>
      </c>
      <c r="C201" s="140">
        <v>74505.171880571404</v>
      </c>
      <c r="D201" s="157">
        <v>45022.452177910127</v>
      </c>
      <c r="E201" s="147">
        <v>7.9833336174488068E-2</v>
      </c>
      <c r="F201" s="67">
        <v>0.4090002179145813</v>
      </c>
      <c r="G201" s="67">
        <v>0.51116645336151123</v>
      </c>
      <c r="H201" s="67">
        <v>0.19642245769500732</v>
      </c>
      <c r="I201" s="67">
        <v>8.2842364907264709E-2</v>
      </c>
      <c r="J201" s="67">
        <v>0.31474399566650391</v>
      </c>
      <c r="K201" s="67">
        <f t="shared" si="55"/>
        <v>0.48883355408906937</v>
      </c>
      <c r="L201" s="73">
        <f t="shared" si="56"/>
        <v>0.11358009278774261</v>
      </c>
      <c r="M201" s="64">
        <f t="shared" si="43"/>
        <v>1995</v>
      </c>
      <c r="N201" s="62">
        <f t="shared" si="44"/>
        <v>0.51391989584631859</v>
      </c>
      <c r="O201" s="62">
        <f t="shared" si="45"/>
        <v>3.2911274829535686</v>
      </c>
      <c r="P201" s="62">
        <f t="shared" si="46"/>
        <v>16.45293952751214</v>
      </c>
      <c r="Q201" s="62">
        <f t="shared" si="47"/>
        <v>63.222592113565391</v>
      </c>
      <c r="R201" s="62">
        <f t="shared" si="48"/>
        <v>266.64512335894</v>
      </c>
      <c r="S201" s="62">
        <f t="shared" si="49"/>
        <v>11.256311462395114</v>
      </c>
      <c r="T201" s="62">
        <f t="shared" si="50"/>
        <v>1.7482343790050967</v>
      </c>
      <c r="U201" s="87">
        <f t="shared" si="51"/>
        <v>3.218704869874581</v>
      </c>
      <c r="V201" s="104">
        <v>0.32391999999999999</v>
      </c>
      <c r="W201" s="105">
        <v>0.67608000000000001</v>
      </c>
      <c r="X201" s="105">
        <v>0.29465000000000002</v>
      </c>
      <c r="Y201" s="105">
        <v>0.12345</v>
      </c>
      <c r="Z201" s="106">
        <f t="shared" si="61"/>
        <v>0.38142999999999999</v>
      </c>
      <c r="AA201" s="195">
        <v>0.46916976928710902</v>
      </c>
      <c r="AB201" s="195">
        <v>0.162255592346191</v>
      </c>
      <c r="AC201" s="93">
        <v>5.7822788098003404E-2</v>
      </c>
      <c r="AD201" s="94">
        <v>0.31953183663379903</v>
      </c>
      <c r="AE201" s="94">
        <v>0.62264537811279297</v>
      </c>
      <c r="AF201" s="94">
        <v>0.13520336207378794</v>
      </c>
      <c r="AG201" s="94">
        <v>0.38490318676103302</v>
      </c>
      <c r="AH201" s="94">
        <v>0.47989350557327271</v>
      </c>
      <c r="AI201" s="94">
        <v>0.15820774892721406</v>
      </c>
      <c r="AJ201" s="94">
        <v>0.42271876888126197</v>
      </c>
      <c r="AK201" s="95">
        <v>0.41907346248626709</v>
      </c>
      <c r="AL201" s="93">
        <v>0.3876035310820915</v>
      </c>
      <c r="AM201" s="94">
        <v>0.12068147461718065</v>
      </c>
      <c r="AN201" s="94">
        <v>0.36830102562274036</v>
      </c>
      <c r="AO201" s="94">
        <v>0.12341396867798755</v>
      </c>
      <c r="AP201" s="94">
        <v>1.2475813730745111</v>
      </c>
      <c r="AQ201" s="94">
        <v>0.38843805005396492</v>
      </c>
      <c r="AR201" s="94">
        <v>1.1854523047517169</v>
      </c>
      <c r="AS201" s="95">
        <v>0.39723314199438747</v>
      </c>
      <c r="AT201" s="52">
        <v>2.0592348513222447E-2</v>
      </c>
      <c r="AU201" s="52">
        <v>1.3527975183108168E-3</v>
      </c>
      <c r="AV201" s="52">
        <v>1.9251342753734711E-2</v>
      </c>
      <c r="AW201" s="52">
        <v>3.863744077003025E-2</v>
      </c>
      <c r="AX201" s="12">
        <v>0.21865205094218254</v>
      </c>
      <c r="AY201" s="12">
        <v>2.8576450390298984E-2</v>
      </c>
      <c r="AZ201" s="12">
        <v>0.10374155925632485</v>
      </c>
      <c r="BA201" s="12">
        <v>5.8036770582436323E-2</v>
      </c>
      <c r="BB201" s="12">
        <v>0.14835912548005581</v>
      </c>
      <c r="BC201" s="12">
        <v>9.0752223506109453E-2</v>
      </c>
      <c r="BD201" s="12">
        <v>0.24530811918439785</v>
      </c>
      <c r="BE201" s="12">
        <v>2.6739755740987324E-2</v>
      </c>
      <c r="BF201" s="54">
        <v>3.6532687023282051E-2</v>
      </c>
      <c r="BG201" s="54">
        <v>2.443011192968083E-2</v>
      </c>
      <c r="BH201" s="55">
        <v>0.13223859872722304</v>
      </c>
      <c r="BI201" s="55">
        <v>3.2000761545293611E-3</v>
      </c>
      <c r="BJ201" s="12">
        <f t="shared" si="57"/>
        <v>0.11182643845677376</v>
      </c>
      <c r="BK201" s="12">
        <f t="shared" si="58"/>
        <v>6.6322111576428616E-2</v>
      </c>
      <c r="BL201" s="12">
        <f t="shared" si="59"/>
        <v>0.1130695204571748</v>
      </c>
      <c r="BM201" s="12">
        <f t="shared" si="60"/>
        <v>2.3539679586457963E-2</v>
      </c>
      <c r="BN201" s="112">
        <v>0.2149118185043335</v>
      </c>
      <c r="BO201" s="113">
        <v>0.1810893714427948</v>
      </c>
      <c r="BP201" s="113">
        <v>0.22238065302371979</v>
      </c>
      <c r="BQ201" s="180">
        <v>0.21259602904319763</v>
      </c>
      <c r="BR201" s="113">
        <v>0.19640147686004639</v>
      </c>
      <c r="BS201" s="114">
        <v>0.19640147686004639</v>
      </c>
      <c r="BT201" s="64">
        <f t="shared" si="52"/>
        <v>1995</v>
      </c>
      <c r="BU201" s="67"/>
      <c r="BV201" s="67"/>
      <c r="BW201" s="67"/>
      <c r="BX201" s="67"/>
      <c r="BY201" s="67"/>
      <c r="BZ201" s="67"/>
      <c r="CA201" s="67"/>
      <c r="CB201" s="73"/>
      <c r="CC201" s="113"/>
      <c r="CD201" s="113"/>
      <c r="CE201" s="113"/>
      <c r="CF201" s="90"/>
      <c r="CG201" s="91"/>
      <c r="CH201" s="91"/>
      <c r="CI201" s="92"/>
      <c r="CL201" s="143">
        <f t="shared" si="53"/>
        <v>1995</v>
      </c>
      <c r="CM201" s="78">
        <f t="shared" si="54"/>
        <v>0.51116645336151123</v>
      </c>
      <c r="CN201" s="172">
        <v>0.48115859688730117</v>
      </c>
      <c r="CO201" s="174"/>
      <c r="CQ201" s="1">
        <v>1995</v>
      </c>
      <c r="CR201" s="164"/>
    </row>
    <row r="202" spans="1:96" ht="15">
      <c r="A202" s="143">
        <f t="shared" si="42"/>
        <v>1996</v>
      </c>
      <c r="B202" s="156">
        <v>23799.655160248261</v>
      </c>
      <c r="C202" s="140">
        <v>77681.113085643694</v>
      </c>
      <c r="D202" s="157">
        <v>45272.373937570985</v>
      </c>
      <c r="E202" s="147">
        <v>7.5603790581226349E-2</v>
      </c>
      <c r="F202" s="67">
        <v>0.38432687520980835</v>
      </c>
      <c r="G202" s="67">
        <v>0.5400693416595459</v>
      </c>
      <c r="H202" s="67">
        <v>0.23320883512496948</v>
      </c>
      <c r="I202" s="67">
        <v>0.10425202548503876</v>
      </c>
      <c r="J202" s="67">
        <v>0.30686050653457642</v>
      </c>
      <c r="K202" s="67">
        <f t="shared" si="55"/>
        <v>0.4599306657910347</v>
      </c>
      <c r="L202" s="73">
        <f t="shared" si="56"/>
        <v>0.12895680963993073</v>
      </c>
      <c r="M202" s="64">
        <f t="shared" si="43"/>
        <v>1996</v>
      </c>
      <c r="N202" s="62">
        <f t="shared" ref="N202:N218" si="62">E202*$C202/0.5/$B202</f>
        <v>0.49353543707246761</v>
      </c>
      <c r="O202" s="62">
        <f t="shared" ref="O202:O218" si="63">F202*$C202/0.4/$B202</f>
        <v>3.1360684906992748</v>
      </c>
      <c r="P202" s="62">
        <f t="shared" ref="P202:P218" si="64">G202*$C202/0.1/$B202</f>
        <v>17.627645157488367</v>
      </c>
      <c r="Q202" s="62">
        <f t="shared" ref="Q202:Q218" si="65">H202*$C202/0.01/$B202</f>
        <v>76.118421766767383</v>
      </c>
      <c r="R202" s="62">
        <f t="shared" ref="R202:R218" si="66">I202*$C202/0.001/$B202</f>
        <v>340.27440005253533</v>
      </c>
      <c r="S202" s="62">
        <f t="shared" ref="S202:S218" si="67">J202*$C202/0.09/$B202</f>
        <v>11.128669978679586</v>
      </c>
      <c r="T202" s="62">
        <f t="shared" ref="T202:T218" si="68">K202*$C202/0.9/$B202</f>
        <v>1.6679945720177156</v>
      </c>
      <c r="U202" s="87">
        <f t="shared" ref="U202:U218" si="69">C202/B202</f>
        <v>3.2639596062463863</v>
      </c>
      <c r="V202" s="104">
        <v>0.31967997550964355</v>
      </c>
      <c r="W202" s="105">
        <v>0.68032002449035645</v>
      </c>
      <c r="X202" s="105">
        <v>0.30274999141693115</v>
      </c>
      <c r="Y202" s="105">
        <v>0.1315699964761734</v>
      </c>
      <c r="Z202" s="106">
        <f t="shared" si="61"/>
        <v>0.37757003307342529</v>
      </c>
      <c r="AA202" s="195">
        <v>0.48378795623779303</v>
      </c>
      <c r="AB202" s="195">
        <v>0.165480728149414</v>
      </c>
      <c r="AC202" s="93">
        <v>5.5261319326091081E-2</v>
      </c>
      <c r="AD202" s="94">
        <v>0.29584726573194498</v>
      </c>
      <c r="AE202" s="94">
        <v>0.64889144897460938</v>
      </c>
      <c r="AF202" s="94">
        <v>0.12790591696209147</v>
      </c>
      <c r="AG202" s="94">
        <v>0.35819241386796302</v>
      </c>
      <c r="AH202" s="94">
        <v>0.51390171051025391</v>
      </c>
      <c r="AI202" s="94">
        <v>0.15186509064778456</v>
      </c>
      <c r="AJ202" s="94">
        <v>0.40078403990743999</v>
      </c>
      <c r="AK202" s="95">
        <v>0.4473508894443512</v>
      </c>
      <c r="AL202" s="93">
        <v>0.36880674593297263</v>
      </c>
      <c r="AM202" s="94">
        <v>0.11305356802127356</v>
      </c>
      <c r="AN202" s="94">
        <v>0.39597536794952704</v>
      </c>
      <c r="AO202" s="94">
        <v>0.12216431809622673</v>
      </c>
      <c r="AP202" s="94">
        <v>1.2037703212363966</v>
      </c>
      <c r="AQ202" s="94">
        <v>0.36900227936346514</v>
      </c>
      <c r="AR202" s="94">
        <v>1.2924476060558066</v>
      </c>
      <c r="AS202" s="95">
        <v>0.39873939959071852</v>
      </c>
      <c r="AT202" s="52">
        <v>2.0253337665529614E-2</v>
      </c>
      <c r="AU202" s="52">
        <v>1.0982941150975431E-3</v>
      </c>
      <c r="AV202" s="52">
        <v>1.6923771012816502E-2</v>
      </c>
      <c r="AW202" s="52">
        <v>3.7323795695825321E-2</v>
      </c>
      <c r="AX202" s="12">
        <v>0.2104948740452528</v>
      </c>
      <c r="AY202" s="12">
        <v>2.4189591594938747E-2</v>
      </c>
      <c r="AZ202" s="12">
        <v>9.1897533109421406E-2</v>
      </c>
      <c r="BA202" s="12">
        <v>5.7744803740515535E-2</v>
      </c>
      <c r="BB202" s="12">
        <v>0.13805854320526123</v>
      </c>
      <c r="BC202" s="12">
        <v>8.7765683917859966E-2</v>
      </c>
      <c r="BD202" s="12">
        <v>0.28715407312800356</v>
      </c>
      <c r="BE202" s="12">
        <v>2.7095722604472475E-2</v>
      </c>
      <c r="BF202" s="54">
        <v>3.1842786818742752E-2</v>
      </c>
      <c r="BG202" s="54">
        <v>2.1835775403715986E-2</v>
      </c>
      <c r="BH202" s="55">
        <v>0.17628236125782326</v>
      </c>
      <c r="BI202" s="55">
        <v>3.2478819307619009E-3</v>
      </c>
      <c r="BJ202" s="12">
        <f t="shared" si="57"/>
        <v>0.10621575638651848</v>
      </c>
      <c r="BK202" s="12">
        <f t="shared" si="58"/>
        <v>6.5929908514143987E-2</v>
      </c>
      <c r="BL202" s="12">
        <f t="shared" si="59"/>
        <v>0.1108717118701803</v>
      </c>
      <c r="BM202" s="12">
        <f t="shared" si="60"/>
        <v>2.3847840673710576E-2</v>
      </c>
      <c r="BN202" s="112">
        <v>0.24897122383117676</v>
      </c>
      <c r="BO202" s="113">
        <v>0.19978997111320496</v>
      </c>
      <c r="BP202" s="113">
        <v>0.25826534628868103</v>
      </c>
      <c r="BQ202" s="180">
        <v>0.24324992299079895</v>
      </c>
      <c r="BR202" s="113">
        <v>0.22673609852790833</v>
      </c>
      <c r="BS202" s="114">
        <v>0.22443275153636932</v>
      </c>
      <c r="BT202" s="64">
        <f t="shared" si="52"/>
        <v>1996</v>
      </c>
      <c r="BU202" s="67"/>
      <c r="BV202" s="67"/>
      <c r="BW202" s="67"/>
      <c r="BX202" s="67"/>
      <c r="BY202" s="67"/>
      <c r="BZ202" s="67"/>
      <c r="CA202" s="67"/>
      <c r="CB202" s="73"/>
      <c r="CC202" s="113"/>
      <c r="CD202" s="113"/>
      <c r="CE202" s="113"/>
      <c r="CF202" s="90"/>
      <c r="CG202" s="91"/>
      <c r="CH202" s="91"/>
      <c r="CI202" s="92"/>
      <c r="CL202" s="143">
        <f t="shared" si="53"/>
        <v>1996</v>
      </c>
      <c r="CM202" s="78">
        <f t="shared" ref="CM202:CM220" si="70">G202</f>
        <v>0.5400693416595459</v>
      </c>
      <c r="CN202" s="172"/>
      <c r="CO202" s="175"/>
      <c r="CQ202" s="1">
        <v>1996</v>
      </c>
      <c r="CR202" s="164"/>
    </row>
    <row r="203" spans="1:96" ht="15">
      <c r="A203" s="143">
        <f t="shared" si="42"/>
        <v>1997</v>
      </c>
      <c r="B203" s="156">
        <v>24579.412952743682</v>
      </c>
      <c r="C203" s="140">
        <v>80921.726294837194</v>
      </c>
      <c r="D203" s="157">
        <v>45495.260816437665</v>
      </c>
      <c r="E203" s="147">
        <v>7.2580054402351379E-2</v>
      </c>
      <c r="F203" s="67">
        <v>0.37503516674041748</v>
      </c>
      <c r="G203" s="67">
        <v>0.55238479375839233</v>
      </c>
      <c r="H203" s="67">
        <v>0.2530817985534668</v>
      </c>
      <c r="I203" s="67">
        <v>0.11528521031141281</v>
      </c>
      <c r="J203" s="67">
        <v>0.29930299520492554</v>
      </c>
      <c r="K203" s="67">
        <f t="shared" si="55"/>
        <v>0.44761522114276886</v>
      </c>
      <c r="L203" s="73">
        <f t="shared" si="56"/>
        <v>0.13779658824205399</v>
      </c>
      <c r="M203" s="64">
        <f t="shared" si="43"/>
        <v>1997</v>
      </c>
      <c r="N203" s="62">
        <f t="shared" si="62"/>
        <v>0.47790427770618199</v>
      </c>
      <c r="O203" s="62">
        <f t="shared" si="63"/>
        <v>3.0867796936662635</v>
      </c>
      <c r="P203" s="62">
        <f t="shared" si="64"/>
        <v>18.185922981922591</v>
      </c>
      <c r="Q203" s="62">
        <f t="shared" si="65"/>
        <v>83.321013695986991</v>
      </c>
      <c r="R203" s="62">
        <f t="shared" si="66"/>
        <v>379.54845596186334</v>
      </c>
      <c r="S203" s="62">
        <f t="shared" si="67"/>
        <v>10.948690680359881</v>
      </c>
      <c r="T203" s="62">
        <f t="shared" si="68"/>
        <v>1.6374044625773292</v>
      </c>
      <c r="U203" s="87">
        <f t="shared" si="69"/>
        <v>3.2922562654534144</v>
      </c>
      <c r="V203" s="104">
        <v>0.31393998861312866</v>
      </c>
      <c r="W203" s="105">
        <v>0.68606001138687134</v>
      </c>
      <c r="X203" s="105">
        <v>0.31237000226974487</v>
      </c>
      <c r="Y203" s="105">
        <v>0.13940000534057617</v>
      </c>
      <c r="Z203" s="106">
        <f t="shared" si="61"/>
        <v>0.37369000911712646</v>
      </c>
      <c r="AA203" s="195">
        <v>0.515730209350586</v>
      </c>
      <c r="AB203" s="195">
        <v>0.19269138336181599</v>
      </c>
      <c r="AC203" s="93">
        <v>5.3529040714507349E-2</v>
      </c>
      <c r="AD203" s="94">
        <v>0.27903009107633903</v>
      </c>
      <c r="AE203" s="94">
        <v>0.66744083166122437</v>
      </c>
      <c r="AF203" s="94">
        <v>0.12177422526239444</v>
      </c>
      <c r="AG203" s="94">
        <v>0.34777101785745002</v>
      </c>
      <c r="AH203" s="94">
        <v>0.53045475482940674</v>
      </c>
      <c r="AI203" s="94">
        <v>0.15084929935183064</v>
      </c>
      <c r="AJ203" s="94">
        <v>0.39310064446045201</v>
      </c>
      <c r="AK203" s="95">
        <v>0.45605009794235229</v>
      </c>
      <c r="AL203" s="93">
        <v>0.35358563295826173</v>
      </c>
      <c r="AM203" s="94">
        <v>0.10777119138117583</v>
      </c>
      <c r="AN203" s="94">
        <v>0.4173610014911624</v>
      </c>
      <c r="AO203" s="94">
        <v>0.1212821741694</v>
      </c>
      <c r="AP203" s="94">
        <v>1.1640945154811486</v>
      </c>
      <c r="AQ203" s="94">
        <v>0.35481038006005516</v>
      </c>
      <c r="AR203" s="94">
        <v>1.3740593721151912</v>
      </c>
      <c r="AS203" s="95">
        <v>0.39929199779701946</v>
      </c>
      <c r="AT203" s="52">
        <v>2.1026407538556668E-2</v>
      </c>
      <c r="AU203" s="52">
        <v>1.1243392134750538E-3</v>
      </c>
      <c r="AV203" s="52">
        <v>1.4338597713508386E-2</v>
      </c>
      <c r="AW203" s="52">
        <v>3.6089801311774666E-2</v>
      </c>
      <c r="AX203" s="12">
        <v>0.20084206573665142</v>
      </c>
      <c r="AY203" s="12">
        <v>2.4472732689983401E-2</v>
      </c>
      <c r="AZ203" s="12">
        <v>9.2335257494699827E-2</v>
      </c>
      <c r="BA203" s="12">
        <v>5.737979459094332E-2</v>
      </c>
      <c r="BB203" s="12">
        <v>0.1317171580158174</v>
      </c>
      <c r="BC203" s="12">
        <v>8.2174119338595281E-2</v>
      </c>
      <c r="BD203" s="12">
        <v>0.31068714397251207</v>
      </c>
      <c r="BE203" s="12">
        <v>2.7812577481578372E-2</v>
      </c>
      <c r="BF203" s="54">
        <v>3.0735866632312536E-2</v>
      </c>
      <c r="BG203" s="54">
        <v>1.9306296141693539E-2</v>
      </c>
      <c r="BH203" s="55">
        <v>0.19970782225360945</v>
      </c>
      <c r="BI203" s="55">
        <v>3.363120351186502E-3</v>
      </c>
      <c r="BJ203" s="12">
        <f t="shared" si="57"/>
        <v>0.10098129138350487</v>
      </c>
      <c r="BK203" s="12">
        <f t="shared" si="58"/>
        <v>6.2867823196901734E-2</v>
      </c>
      <c r="BL203" s="12">
        <f t="shared" si="59"/>
        <v>0.11097932171890262</v>
      </c>
      <c r="BM203" s="12">
        <f t="shared" si="60"/>
        <v>2.4449457130391872E-2</v>
      </c>
      <c r="BN203" s="112">
        <v>0.26072147488594055</v>
      </c>
      <c r="BO203" s="113">
        <v>0.2084040492773056</v>
      </c>
      <c r="BP203" s="113">
        <v>0.27074095606803894</v>
      </c>
      <c r="BQ203" s="180">
        <v>0.25877264142036438</v>
      </c>
      <c r="BR203" s="113">
        <v>0.23716361820697784</v>
      </c>
      <c r="BS203" s="114">
        <v>0.23859128355979919</v>
      </c>
      <c r="BT203" s="64">
        <f t="shared" si="52"/>
        <v>1997</v>
      </c>
      <c r="BU203" s="67"/>
      <c r="BV203" s="67"/>
      <c r="BW203" s="67"/>
      <c r="BX203" s="67"/>
      <c r="BY203" s="67"/>
      <c r="BZ203" s="67"/>
      <c r="CA203" s="67"/>
      <c r="CB203" s="73"/>
      <c r="CC203" s="113"/>
      <c r="CD203" s="113"/>
      <c r="CE203" s="113"/>
      <c r="CF203" s="90"/>
      <c r="CG203" s="91"/>
      <c r="CH203" s="91"/>
      <c r="CI203" s="92"/>
      <c r="CL203" s="143">
        <f t="shared" si="53"/>
        <v>1997</v>
      </c>
      <c r="CM203" s="78">
        <f t="shared" si="70"/>
        <v>0.55238479375839233</v>
      </c>
      <c r="CN203" s="172"/>
      <c r="CO203" s="175"/>
      <c r="CQ203" s="1">
        <v>1997</v>
      </c>
      <c r="CR203" s="164"/>
    </row>
    <row r="204" spans="1:96" ht="15">
      <c r="A204" s="143">
        <f t="shared" si="42"/>
        <v>1998</v>
      </c>
      <c r="B204" s="156">
        <v>25638.902443307612</v>
      </c>
      <c r="C204" s="140">
        <v>85224.653768166245</v>
      </c>
      <c r="D204" s="157">
        <v>45750.20329336205</v>
      </c>
      <c r="E204" s="147">
        <v>7.0072904229164124E-2</v>
      </c>
      <c r="F204" s="67">
        <v>0.36664283275604248</v>
      </c>
      <c r="G204" s="67">
        <v>0.56328427791595459</v>
      </c>
      <c r="H204" s="67">
        <v>0.26698577404022217</v>
      </c>
      <c r="I204" s="67">
        <v>0.12071342766284943</v>
      </c>
      <c r="J204" s="67">
        <v>0.29629850387573242</v>
      </c>
      <c r="K204" s="67">
        <f t="shared" si="55"/>
        <v>0.4367157369852066</v>
      </c>
      <c r="L204" s="73">
        <f t="shared" si="56"/>
        <v>0.14627234637737274</v>
      </c>
      <c r="M204" s="64">
        <f t="shared" si="43"/>
        <v>1998</v>
      </c>
      <c r="N204" s="62">
        <f t="shared" si="62"/>
        <v>0.46584981667335051</v>
      </c>
      <c r="O204" s="62">
        <f t="shared" si="63"/>
        <v>3.0468356189687098</v>
      </c>
      <c r="P204" s="62">
        <f t="shared" si="64"/>
        <v>18.723776364681882</v>
      </c>
      <c r="Q204" s="62">
        <f t="shared" si="65"/>
        <v>88.747052273070679</v>
      </c>
      <c r="R204" s="62">
        <f t="shared" si="66"/>
        <v>401.25586890792522</v>
      </c>
      <c r="S204" s="62">
        <f t="shared" si="67"/>
        <v>10.943412374860905</v>
      </c>
      <c r="T204" s="62">
        <f t="shared" si="68"/>
        <v>1.6129546176935101</v>
      </c>
      <c r="U204" s="87">
        <f t="shared" si="69"/>
        <v>3.3240367428603399</v>
      </c>
      <c r="V204" s="104">
        <v>0.30831998586654663</v>
      </c>
      <c r="W204" s="105">
        <v>0.69168001413345337</v>
      </c>
      <c r="X204" s="105">
        <v>0.32289999723434448</v>
      </c>
      <c r="Y204" s="105">
        <v>0.14519000053405762</v>
      </c>
      <c r="Z204" s="106">
        <f t="shared" si="61"/>
        <v>0.36878001689910889</v>
      </c>
      <c r="AA204" s="195">
        <v>0.51886837005615205</v>
      </c>
      <c r="AB204" s="195">
        <v>0.19961238861083999</v>
      </c>
      <c r="AC204" s="93">
        <v>5.4836231754749859E-2</v>
      </c>
      <c r="AD204" s="94">
        <v>0.26919568092434798</v>
      </c>
      <c r="AE204" s="94">
        <v>0.67596811056137085</v>
      </c>
      <c r="AF204" s="94">
        <v>0.11836855628510294</v>
      </c>
      <c r="AG204" s="94">
        <v>0.33604212480615903</v>
      </c>
      <c r="AH204" s="94">
        <v>0.54558932781219482</v>
      </c>
      <c r="AI204" s="94">
        <v>0.14771000129130599</v>
      </c>
      <c r="AJ204" s="94">
        <v>0.387268636629511</v>
      </c>
      <c r="AK204" s="95">
        <v>0.46502137184143066</v>
      </c>
      <c r="AL204" s="93">
        <v>0.34570746359545412</v>
      </c>
      <c r="AM204" s="94">
        <v>0.1045301277811643</v>
      </c>
      <c r="AN204" s="94">
        <v>0.42961722648113654</v>
      </c>
      <c r="AO204" s="94">
        <v>0.120145182142245</v>
      </c>
      <c r="AP204" s="94">
        <v>1.1491443112723427</v>
      </c>
      <c r="AQ204" s="94">
        <v>0.34746198548047652</v>
      </c>
      <c r="AR204" s="94">
        <v>1.42806344618905</v>
      </c>
      <c r="AS204" s="95">
        <v>0.3993669999184703</v>
      </c>
      <c r="AT204" s="52">
        <v>2.0908826832510385E-2</v>
      </c>
      <c r="AU204" s="52">
        <v>9.3170859732565037E-4</v>
      </c>
      <c r="AV204" s="52">
        <v>1.2578436832655353E-2</v>
      </c>
      <c r="AW204" s="52">
        <v>3.5654024606176886E-2</v>
      </c>
      <c r="AX204" s="12">
        <v>0.19853196479380131</v>
      </c>
      <c r="AY204" s="12">
        <v>2.2836500079872715E-2</v>
      </c>
      <c r="AZ204" s="12">
        <v>8.8905227182600161E-2</v>
      </c>
      <c r="BA204" s="12">
        <v>5.636906025429652E-2</v>
      </c>
      <c r="BB204" s="12">
        <v>0.12626667320728302</v>
      </c>
      <c r="BC204" s="12">
        <v>8.0761919605750881E-2</v>
      </c>
      <c r="BD204" s="12">
        <v>0.32813356423391188</v>
      </c>
      <c r="BE204" s="12">
        <v>2.8122098024946442E-2</v>
      </c>
      <c r="BF204" s="54">
        <v>2.9150396585464478E-2</v>
      </c>
      <c r="BG204" s="54">
        <v>1.7494646358749706E-2</v>
      </c>
      <c r="BH204" s="55">
        <v>0.21700011605937666</v>
      </c>
      <c r="BI204" s="55">
        <v>3.3406531059362787E-3</v>
      </c>
      <c r="BJ204" s="12">
        <f t="shared" si="57"/>
        <v>9.7116276621818542E-2</v>
      </c>
      <c r="BK204" s="12">
        <f t="shared" si="58"/>
        <v>6.3267273247001182E-2</v>
      </c>
      <c r="BL204" s="12">
        <f t="shared" si="59"/>
        <v>0.11113344817453522</v>
      </c>
      <c r="BM204" s="12">
        <f t="shared" si="60"/>
        <v>2.4781444919010163E-2</v>
      </c>
      <c r="BN204" s="112">
        <v>0.26700454950332642</v>
      </c>
      <c r="BO204" s="113">
        <v>0.21386688947677612</v>
      </c>
      <c r="BP204" s="113">
        <v>0.278003990650177</v>
      </c>
      <c r="BQ204" s="180">
        <v>0.27051591873168945</v>
      </c>
      <c r="BR204" s="113">
        <v>0.24259281158447266</v>
      </c>
      <c r="BS204" s="114">
        <v>0.24931657314300537</v>
      </c>
      <c r="BT204" s="64">
        <f t="shared" si="52"/>
        <v>1998</v>
      </c>
      <c r="BU204" s="67"/>
      <c r="BV204" s="67"/>
      <c r="BW204" s="67"/>
      <c r="BX204" s="67"/>
      <c r="BY204" s="67"/>
      <c r="BZ204" s="67"/>
      <c r="CA204" s="67"/>
      <c r="CB204" s="73"/>
      <c r="CC204" s="113"/>
      <c r="CD204" s="113"/>
      <c r="CE204" s="113"/>
      <c r="CF204" s="90"/>
      <c r="CG204" s="91"/>
      <c r="CH204" s="91"/>
      <c r="CI204" s="92"/>
      <c r="CL204" s="143">
        <f t="shared" si="53"/>
        <v>1998</v>
      </c>
      <c r="CM204" s="78">
        <f t="shared" si="70"/>
        <v>0.56328427791595459</v>
      </c>
      <c r="CN204" s="172"/>
      <c r="CO204" s="175"/>
      <c r="CQ204" s="1">
        <v>1998</v>
      </c>
      <c r="CR204" s="164"/>
    </row>
    <row r="205" spans="1:96" ht="15">
      <c r="A205" s="143">
        <f t="shared" si="42"/>
        <v>1999</v>
      </c>
      <c r="B205" s="156">
        <v>26623.681044710811</v>
      </c>
      <c r="C205" s="140">
        <v>93506.060648203798</v>
      </c>
      <c r="D205" s="157">
        <v>45996.896069459421</v>
      </c>
      <c r="E205" s="147">
        <v>6.9944128394126892E-2</v>
      </c>
      <c r="F205" s="67">
        <v>0.36129724979400635</v>
      </c>
      <c r="G205" s="67">
        <v>0.56875860691070557</v>
      </c>
      <c r="H205" s="67">
        <v>0.27835509181022644</v>
      </c>
      <c r="I205" s="67">
        <v>0.12615178525447845</v>
      </c>
      <c r="J205" s="67">
        <v>0.29040351510047913</v>
      </c>
      <c r="K205" s="67">
        <f t="shared" si="55"/>
        <v>0.43124137818813324</v>
      </c>
      <c r="L205" s="73">
        <f t="shared" si="56"/>
        <v>0.15220330655574799</v>
      </c>
      <c r="M205" s="64">
        <f t="shared" si="43"/>
        <v>1999</v>
      </c>
      <c r="N205" s="62">
        <f t="shared" si="62"/>
        <v>0.49130696094380161</v>
      </c>
      <c r="O205" s="62">
        <f t="shared" si="63"/>
        <v>3.1723151369013247</v>
      </c>
      <c r="P205" s="62">
        <f t="shared" si="64"/>
        <v>19.975591167377583</v>
      </c>
      <c r="Q205" s="62">
        <f t="shared" si="65"/>
        <v>97.762169148710541</v>
      </c>
      <c r="R205" s="62">
        <f t="shared" si="66"/>
        <v>443.06256760944348</v>
      </c>
      <c r="S205" s="62">
        <f t="shared" si="67"/>
        <v>11.332638058340594</v>
      </c>
      <c r="T205" s="62">
        <f t="shared" si="68"/>
        <v>1.6828661502582563</v>
      </c>
      <c r="U205" s="87">
        <f t="shared" si="69"/>
        <v>3.5121387043051344</v>
      </c>
      <c r="V205" s="104">
        <v>0.30482000112533569</v>
      </c>
      <c r="W205" s="105">
        <v>0.69517999887466431</v>
      </c>
      <c r="X205" s="105">
        <v>0.3330099880695343</v>
      </c>
      <c r="Y205" s="105">
        <v>0.15029999613761902</v>
      </c>
      <c r="Z205" s="106">
        <f t="shared" si="61"/>
        <v>0.36217001080513</v>
      </c>
      <c r="AA205" s="195">
        <v>0.50071971893310596</v>
      </c>
      <c r="AB205" s="195">
        <v>0.19302942276001001</v>
      </c>
      <c r="AC205" s="93">
        <v>5.2541517359639606E-2</v>
      </c>
      <c r="AD205" s="94">
        <v>0.26854015428250499</v>
      </c>
      <c r="AE205" s="94">
        <v>0.67891830205917358</v>
      </c>
      <c r="AF205" s="94">
        <v>0.11797908126038595</v>
      </c>
      <c r="AG205" s="94">
        <v>0.32976422802211303</v>
      </c>
      <c r="AH205" s="94">
        <v>0.55225670337677002</v>
      </c>
      <c r="AI205" s="94">
        <v>0.14744081822572228</v>
      </c>
      <c r="AJ205" s="94">
        <v>0.38175269671849499</v>
      </c>
      <c r="AK205" s="95">
        <v>0.47080650925636292</v>
      </c>
      <c r="AL205" s="93">
        <v>0.34420511523270958</v>
      </c>
      <c r="AM205" s="94">
        <v>0.10346186400934528</v>
      </c>
      <c r="AN205" s="94">
        <v>0.43814078474273255</v>
      </c>
      <c r="AO205" s="94">
        <v>0.11419223601521265</v>
      </c>
      <c r="AP205" s="94">
        <v>1.2088961074286082</v>
      </c>
      <c r="AQ205" s="94">
        <v>0.36337241700677592</v>
      </c>
      <c r="AR205" s="94">
        <v>1.5388112080295757</v>
      </c>
      <c r="AS205" s="95">
        <v>0.40105897184017503</v>
      </c>
      <c r="AT205" s="52">
        <v>2.1887618343697568E-2</v>
      </c>
      <c r="AU205" s="52">
        <v>9.5494134737921855E-4</v>
      </c>
      <c r="AV205" s="52">
        <v>1.3040383456354353E-2</v>
      </c>
      <c r="AW205" s="52">
        <v>3.4064248419072109E-2</v>
      </c>
      <c r="AX205" s="12">
        <v>0.19754202663898468</v>
      </c>
      <c r="AY205" s="12">
        <v>2.1084997124920641E-2</v>
      </c>
      <c r="AZ205" s="12">
        <v>8.8701991826588528E-2</v>
      </c>
      <c r="BA205" s="12">
        <v>5.3983744473015072E-2</v>
      </c>
      <c r="BB205" s="12">
        <v>0.1247754842042923</v>
      </c>
      <c r="BC205" s="12">
        <v>8.1421928925162659E-2</v>
      </c>
      <c r="BD205" s="12">
        <v>0.33639842624282007</v>
      </c>
      <c r="BE205" s="12">
        <v>2.6144245392094961E-2</v>
      </c>
      <c r="BF205" s="54">
        <v>2.8675798326730728E-2</v>
      </c>
      <c r="BG205" s="54">
        <v>1.7847819136843485E-2</v>
      </c>
      <c r="BH205" s="55">
        <v>0.22862707265519444</v>
      </c>
      <c r="BI205" s="55">
        <v>3.1276162453595549E-3</v>
      </c>
      <c r="BJ205" s="12">
        <f t="shared" si="57"/>
        <v>9.6099685877561569E-2</v>
      </c>
      <c r="BK205" s="12">
        <f t="shared" si="58"/>
        <v>6.3574109788319177E-2</v>
      </c>
      <c r="BL205" s="12">
        <f t="shared" si="59"/>
        <v>0.10777135358762563</v>
      </c>
      <c r="BM205" s="12">
        <f t="shared" si="60"/>
        <v>2.3016629146735405E-2</v>
      </c>
      <c r="BN205" s="112">
        <v>0.26904135942459106</v>
      </c>
      <c r="BO205" s="113">
        <v>0.21802926063537598</v>
      </c>
      <c r="BP205" s="113">
        <v>0.28144127130508423</v>
      </c>
      <c r="BQ205" s="180">
        <v>0.27786922454833984</v>
      </c>
      <c r="BR205" s="113">
        <v>0.24451702833175659</v>
      </c>
      <c r="BS205" s="114">
        <v>0.25531524419784546</v>
      </c>
      <c r="BT205" s="64">
        <f t="shared" si="52"/>
        <v>1999</v>
      </c>
      <c r="BU205" s="67"/>
      <c r="BV205" s="67"/>
      <c r="BW205" s="67"/>
      <c r="BX205" s="67"/>
      <c r="BY205" s="67"/>
      <c r="BZ205" s="67"/>
      <c r="CA205" s="67"/>
      <c r="CB205" s="73"/>
      <c r="CC205" s="113"/>
      <c r="CD205" s="113"/>
      <c r="CE205" s="113"/>
      <c r="CF205" s="90"/>
      <c r="CG205" s="91"/>
      <c r="CH205" s="91"/>
      <c r="CI205" s="92"/>
      <c r="CL205" s="143">
        <f t="shared" si="53"/>
        <v>1999</v>
      </c>
      <c r="CM205" s="78">
        <f t="shared" si="70"/>
        <v>0.56875860691070557</v>
      </c>
      <c r="CN205" s="172"/>
      <c r="CO205" s="175"/>
      <c r="CQ205" s="1">
        <v>1999</v>
      </c>
      <c r="CR205" s="164"/>
    </row>
    <row r="206" spans="1:96" ht="15">
      <c r="A206" s="143">
        <f t="shared" si="42"/>
        <v>2000</v>
      </c>
      <c r="B206" s="156">
        <v>27754.947243599428</v>
      </c>
      <c r="C206" s="140">
        <v>102412.34967470109</v>
      </c>
      <c r="D206" s="157">
        <v>46366.592618790615</v>
      </c>
      <c r="E206" s="147">
        <v>6.9029435515403748E-2</v>
      </c>
      <c r="F206" s="67">
        <v>0.36040800809860229</v>
      </c>
      <c r="G206" s="67">
        <v>0.57056254148483276</v>
      </c>
      <c r="H206" s="67">
        <v>0.28112295269966125</v>
      </c>
      <c r="I206" s="67">
        <v>0.1269528716802597</v>
      </c>
      <c r="J206" s="67">
        <v>0.28943958878517151</v>
      </c>
      <c r="K206" s="67">
        <f t="shared" si="55"/>
        <v>0.42943744361400604</v>
      </c>
      <c r="L206" s="73">
        <f t="shared" si="56"/>
        <v>0.15417008101940155</v>
      </c>
      <c r="M206" s="64">
        <f t="shared" si="43"/>
        <v>2000</v>
      </c>
      <c r="N206" s="62">
        <f t="shared" si="62"/>
        <v>0.50942029367258479</v>
      </c>
      <c r="O206" s="62">
        <f t="shared" si="63"/>
        <v>3.3246533155875868</v>
      </c>
      <c r="P206" s="62">
        <f t="shared" si="64"/>
        <v>21.053057675440545</v>
      </c>
      <c r="Q206" s="62">
        <f t="shared" si="65"/>
        <v>103.73092004381863</v>
      </c>
      <c r="R206" s="62">
        <f t="shared" si="66"/>
        <v>468.44051882406302</v>
      </c>
      <c r="S206" s="62">
        <f t="shared" si="67"/>
        <v>11.866628523398541</v>
      </c>
      <c r="T206" s="62">
        <f t="shared" si="68"/>
        <v>1.7606349700792525</v>
      </c>
      <c r="U206" s="87">
        <f t="shared" si="69"/>
        <v>3.6898772955988384</v>
      </c>
      <c r="V206" s="104">
        <v>0.30153000354766846</v>
      </c>
      <c r="W206" s="105">
        <v>0.69846999645233154</v>
      </c>
      <c r="X206" s="105">
        <v>0.3414900004863739</v>
      </c>
      <c r="Y206" s="105">
        <v>0.1598999947309494</v>
      </c>
      <c r="Z206" s="106">
        <f t="shared" si="61"/>
        <v>0.35697999596595764</v>
      </c>
      <c r="AA206" s="195">
        <v>0.50555076599121096</v>
      </c>
      <c r="AB206" s="195">
        <v>0.184968185424805</v>
      </c>
      <c r="AC206" s="93">
        <v>4.7197294063175889E-2</v>
      </c>
      <c r="AD206" s="94">
        <v>0.26921130107735097</v>
      </c>
      <c r="AE206" s="94">
        <v>0.68359142541885376</v>
      </c>
      <c r="AF206" s="94">
        <v>0.11884319706567913</v>
      </c>
      <c r="AG206" s="94">
        <v>0.325144541322757</v>
      </c>
      <c r="AH206" s="94">
        <v>0.55601227283477783</v>
      </c>
      <c r="AI206" s="94">
        <v>0.14777450045164411</v>
      </c>
      <c r="AJ206" s="94">
        <v>0.383181559279064</v>
      </c>
      <c r="AK206" s="95">
        <v>0.46904394030570984</v>
      </c>
      <c r="AL206" s="93">
        <v>0.35035036285090337</v>
      </c>
      <c r="AM206" s="94">
        <v>0.10463729108968965</v>
      </c>
      <c r="AN206" s="94">
        <v>0.43926742384091333</v>
      </c>
      <c r="AO206" s="94">
        <v>0.10574492221849371</v>
      </c>
      <c r="AP206" s="94">
        <v>1.2927498493883633</v>
      </c>
      <c r="AQ206" s="94">
        <v>0.38609876466481252</v>
      </c>
      <c r="AR206" s="94">
        <v>1.6208428939267783</v>
      </c>
      <c r="AS206" s="95">
        <v>0.39018578761888517</v>
      </c>
      <c r="AT206" s="52">
        <v>2.2864361465423144E-2</v>
      </c>
      <c r="AU206" s="52">
        <v>8.7671436387381661E-4</v>
      </c>
      <c r="AV206" s="52">
        <v>1.3444434478845094E-2</v>
      </c>
      <c r="AW206" s="52">
        <v>3.1845403198848869E-2</v>
      </c>
      <c r="AX206" s="12">
        <v>0.20246540009975433</v>
      </c>
      <c r="AY206" s="12">
        <v>1.9227282550248762E-2</v>
      </c>
      <c r="AZ206" s="12">
        <v>8.8558787536556827E-2</v>
      </c>
      <c r="BA206" s="12">
        <v>5.0164866611639658E-2</v>
      </c>
      <c r="BB206" s="12">
        <v>0.12502060690894723</v>
      </c>
      <c r="BC206" s="12">
        <v>8.4533297691193166E-2</v>
      </c>
      <c r="BD206" s="12">
        <v>0.33726420917124011</v>
      </c>
      <c r="BE206" s="12">
        <v>2.3734654521656514E-2</v>
      </c>
      <c r="BF206" s="54">
        <v>2.7748531196266413E-2</v>
      </c>
      <c r="BG206" s="54">
        <v>1.850177302664768E-2</v>
      </c>
      <c r="BH206" s="55">
        <v>0.231974008138742</v>
      </c>
      <c r="BI206" s="55">
        <v>2.8608744225913302E-3</v>
      </c>
      <c r="BJ206" s="12">
        <f t="shared" si="57"/>
        <v>9.7272075712680817E-2</v>
      </c>
      <c r="BK206" s="12">
        <f t="shared" si="58"/>
        <v>6.6031524664545482E-2</v>
      </c>
      <c r="BL206" s="12">
        <f t="shared" si="59"/>
        <v>0.10529020103249812</v>
      </c>
      <c r="BM206" s="12">
        <f t="shared" si="60"/>
        <v>2.0873780099065185E-2</v>
      </c>
      <c r="BN206" s="112">
        <v>0.2676626443862915</v>
      </c>
      <c r="BO206" s="113">
        <v>0.21862439811229706</v>
      </c>
      <c r="BP206" s="113">
        <v>0.28108516335487366</v>
      </c>
      <c r="BQ206" s="180">
        <v>0.28108516335487366</v>
      </c>
      <c r="BR206" s="113">
        <v>0.2428264319896698</v>
      </c>
      <c r="BS206" s="114">
        <v>0.2573268711566925</v>
      </c>
      <c r="BT206" s="64">
        <f t="shared" si="52"/>
        <v>2000</v>
      </c>
      <c r="BU206" s="67">
        <v>6.4073943172972742E-2</v>
      </c>
      <c r="BV206" s="67">
        <v>0.34881892391764641</v>
      </c>
      <c r="BW206" s="67">
        <v>0.58710718154907227</v>
      </c>
      <c r="BX206" s="67">
        <v>0.23065227270126343</v>
      </c>
      <c r="BY206" s="67">
        <v>0.10291866968681307</v>
      </c>
      <c r="BZ206" s="67">
        <f>BW206-BX206</f>
        <v>0.35645490884780884</v>
      </c>
      <c r="CA206" s="67">
        <f>BU206+BV206</f>
        <v>0.41289286709061912</v>
      </c>
      <c r="CB206" s="73">
        <f>BX206-BY206</f>
        <v>0.12773360301445036</v>
      </c>
      <c r="CC206" s="113"/>
      <c r="CD206" s="113"/>
      <c r="CE206" s="113"/>
      <c r="CF206" s="90"/>
      <c r="CG206" s="91"/>
      <c r="CH206" s="91"/>
      <c r="CI206" s="92"/>
      <c r="CL206" s="143">
        <f t="shared" si="53"/>
        <v>2000</v>
      </c>
      <c r="CM206" s="78">
        <f t="shared" si="70"/>
        <v>0.57056254148483276</v>
      </c>
      <c r="CN206" s="172">
        <v>0.4756985262171417</v>
      </c>
      <c r="CO206" s="174"/>
      <c r="CQ206" s="1">
        <v>2000</v>
      </c>
      <c r="CR206" s="164">
        <v>0.65556210965373163</v>
      </c>
    </row>
    <row r="207" spans="1:96" ht="15">
      <c r="A207" s="143">
        <f t="shared" si="42"/>
        <v>2001</v>
      </c>
      <c r="B207" s="156">
        <v>28500.636297494919</v>
      </c>
      <c r="C207" s="140">
        <v>107315.34507057403</v>
      </c>
      <c r="D207" s="157">
        <v>46800.526664635872</v>
      </c>
      <c r="E207" s="147">
        <v>7.1051888167858124E-2</v>
      </c>
      <c r="F207" s="67">
        <v>0.36786538362503052</v>
      </c>
      <c r="G207" s="67">
        <v>0.56108272075653076</v>
      </c>
      <c r="H207" s="67">
        <v>0.27050107717514038</v>
      </c>
      <c r="I207" s="67">
        <v>0.12113188207149506</v>
      </c>
      <c r="J207" s="67">
        <v>0.29058164358139038</v>
      </c>
      <c r="K207" s="67">
        <f t="shared" si="55"/>
        <v>0.43891727179288864</v>
      </c>
      <c r="L207" s="73">
        <f t="shared" si="56"/>
        <v>0.14936919510364532</v>
      </c>
      <c r="M207" s="64">
        <f t="shared" si="43"/>
        <v>2001</v>
      </c>
      <c r="N207" s="62">
        <f t="shared" si="62"/>
        <v>0.53507281851947497</v>
      </c>
      <c r="O207" s="62">
        <f t="shared" si="63"/>
        <v>3.4628701067552257</v>
      </c>
      <c r="P207" s="62">
        <f t="shared" si="64"/>
        <v>21.126821577810198</v>
      </c>
      <c r="Q207" s="62">
        <f t="shared" si="65"/>
        <v>101.85357314834293</v>
      </c>
      <c r="R207" s="62">
        <f t="shared" si="66"/>
        <v>456.10594752556995</v>
      </c>
      <c r="S207" s="62">
        <f t="shared" si="67"/>
        <v>12.157182514417675</v>
      </c>
      <c r="T207" s="62">
        <f t="shared" si="68"/>
        <v>1.8363160577353643</v>
      </c>
      <c r="U207" s="87">
        <f t="shared" si="69"/>
        <v>3.7653666377970154</v>
      </c>
      <c r="V207" s="104">
        <v>0.30796998739242554</v>
      </c>
      <c r="W207" s="105">
        <v>0.69203001260757446</v>
      </c>
      <c r="X207" s="105">
        <v>0.33237001299858093</v>
      </c>
      <c r="Y207" s="105">
        <v>0.15710000693798065</v>
      </c>
      <c r="Z207" s="106">
        <f t="shared" si="61"/>
        <v>0.35965999960899353</v>
      </c>
      <c r="AA207" s="195">
        <v>0.50239955902099598</v>
      </c>
      <c r="AB207" s="195">
        <v>0.18856817245483401</v>
      </c>
      <c r="AC207" s="93">
        <v>4.6884910540940718E-2</v>
      </c>
      <c r="AD207" s="94">
        <v>0.28003421269017198</v>
      </c>
      <c r="AE207" s="94">
        <v>0.67308086156845093</v>
      </c>
      <c r="AF207" s="94">
        <v>0.12173468358990684</v>
      </c>
      <c r="AG207" s="94">
        <v>0.33270701249811402</v>
      </c>
      <c r="AH207" s="94">
        <v>0.54555827379226685</v>
      </c>
      <c r="AI207" s="94">
        <v>0.14721934638775419</v>
      </c>
      <c r="AJ207" s="94">
        <v>0.38820259909252203</v>
      </c>
      <c r="AK207" s="95">
        <v>0.4645780622959137</v>
      </c>
      <c r="AL207" s="93">
        <v>0.36976724201932831</v>
      </c>
      <c r="AM207" s="94">
        <v>0.10821861278405032</v>
      </c>
      <c r="AN207" s="94">
        <v>0.42072203102876871</v>
      </c>
      <c r="AO207" s="94">
        <v>0.10129211416785269</v>
      </c>
      <c r="AP207" s="94">
        <v>1.3923092368497936</v>
      </c>
      <c r="AQ207" s="94">
        <v>0.40748275416573665</v>
      </c>
      <c r="AR207" s="94">
        <v>1.5841726994219265</v>
      </c>
      <c r="AS207" s="95">
        <v>0.38140194735955896</v>
      </c>
      <c r="AT207" s="52">
        <v>2.5249570210718275E-2</v>
      </c>
      <c r="AU207" s="52">
        <v>9.6000743528955269E-4</v>
      </c>
      <c r="AV207" s="52">
        <v>1.3679701552813089E-2</v>
      </c>
      <c r="AW207" s="52">
        <v>3.1164642341586384E-2</v>
      </c>
      <c r="AX207" s="12">
        <v>0.21277068555355072</v>
      </c>
      <c r="AY207" s="12">
        <v>1.9057405969837418E-2</v>
      </c>
      <c r="AZ207" s="12">
        <v>8.8126345227320768E-2</v>
      </c>
      <c r="BA207" s="12">
        <v>4.7924265644428476E-2</v>
      </c>
      <c r="BB207" s="12">
        <v>0.13174696359783411</v>
      </c>
      <c r="BC207" s="12">
        <v>8.8201195931682533E-2</v>
      </c>
      <c r="BD207" s="12">
        <v>0.31891597194702503</v>
      </c>
      <c r="BE207" s="12">
        <v>2.2203202301548011E-2</v>
      </c>
      <c r="BF207" s="54">
        <v>3.0024089850485325E-2</v>
      </c>
      <c r="BG207" s="54">
        <v>2.0044885682545338E-2</v>
      </c>
      <c r="BH207" s="55">
        <v>0.21769724488324221</v>
      </c>
      <c r="BI207" s="55">
        <v>2.6922238206264462E-3</v>
      </c>
      <c r="BJ207" s="12">
        <f t="shared" si="57"/>
        <v>0.10172287374734879</v>
      </c>
      <c r="BK207" s="12">
        <f t="shared" si="58"/>
        <v>6.8156310249137195E-2</v>
      </c>
      <c r="BL207" s="12">
        <f t="shared" si="59"/>
        <v>0.10121872706378282</v>
      </c>
      <c r="BM207" s="12">
        <f t="shared" si="60"/>
        <v>1.9510978480921565E-2</v>
      </c>
      <c r="BN207" s="112">
        <v>0.26550644636154175</v>
      </c>
      <c r="BO207" s="113">
        <v>0.22142145037651062</v>
      </c>
      <c r="BP207" s="113">
        <v>0.27942782640457153</v>
      </c>
      <c r="BQ207" s="180">
        <v>0.28519853949546814</v>
      </c>
      <c r="BR207" s="113">
        <v>0.24154952168464661</v>
      </c>
      <c r="BS207" s="114">
        <v>0.26061615347862244</v>
      </c>
      <c r="BT207" s="64">
        <f t="shared" si="52"/>
        <v>2001</v>
      </c>
      <c r="BU207" s="67"/>
      <c r="BV207" s="67"/>
      <c r="BW207" s="67"/>
      <c r="BX207" s="67"/>
      <c r="BY207" s="67"/>
      <c r="BZ207" s="67"/>
      <c r="CA207" s="67"/>
      <c r="CB207" s="73"/>
      <c r="CC207" s="113"/>
      <c r="CD207" s="113"/>
      <c r="CE207" s="113"/>
      <c r="CF207" s="90"/>
      <c r="CG207" s="91"/>
      <c r="CH207" s="91"/>
      <c r="CI207" s="92"/>
      <c r="CL207" s="143">
        <f t="shared" si="53"/>
        <v>2001</v>
      </c>
      <c r="CM207" s="78">
        <f t="shared" si="70"/>
        <v>0.56108272075653076</v>
      </c>
      <c r="CN207" s="172"/>
      <c r="CO207" s="175"/>
      <c r="CQ207" s="1">
        <v>2001</v>
      </c>
      <c r="CR207" s="164"/>
    </row>
    <row r="208" spans="1:96" ht="15">
      <c r="A208" s="143">
        <f t="shared" si="42"/>
        <v>2002</v>
      </c>
      <c r="B208" s="156">
        <v>28808.400172836024</v>
      </c>
      <c r="C208" s="140">
        <v>112373.7684464898</v>
      </c>
      <c r="D208" s="157">
        <v>47249.445572596655</v>
      </c>
      <c r="E208" s="147">
        <v>7.3816739022731781E-2</v>
      </c>
      <c r="F208" s="67">
        <v>0.38012635707855225</v>
      </c>
      <c r="G208" s="67">
        <v>0.54605692625045776</v>
      </c>
      <c r="H208" s="67">
        <v>0.25402334332466125</v>
      </c>
      <c r="I208" s="67">
        <v>0.1112697497010231</v>
      </c>
      <c r="J208" s="67">
        <v>0.29203358292579651</v>
      </c>
      <c r="K208" s="67">
        <f t="shared" si="55"/>
        <v>0.45394309610128403</v>
      </c>
      <c r="L208" s="73">
        <f t="shared" si="56"/>
        <v>0.14275359362363815</v>
      </c>
      <c r="M208" s="64">
        <f t="shared" si="43"/>
        <v>2002</v>
      </c>
      <c r="N208" s="62">
        <f t="shared" si="62"/>
        <v>0.57587822223026475</v>
      </c>
      <c r="O208" s="62">
        <f t="shared" si="63"/>
        <v>3.7069249745279897</v>
      </c>
      <c r="P208" s="62">
        <f t="shared" si="64"/>
        <v>21.300202101097831</v>
      </c>
      <c r="Q208" s="62">
        <f t="shared" si="65"/>
        <v>99.087627884608466</v>
      </c>
      <c r="R208" s="62">
        <f t="shared" si="66"/>
        <v>434.03316438903522</v>
      </c>
      <c r="S208" s="62">
        <f t="shared" si="67"/>
        <v>12.657154791818872</v>
      </c>
      <c r="T208" s="62">
        <f t="shared" si="68"/>
        <v>1.9674545565848092</v>
      </c>
      <c r="U208" s="87">
        <f t="shared" si="69"/>
        <v>3.9007292238480193</v>
      </c>
      <c r="V208" s="104">
        <v>0.30980002880096436</v>
      </c>
      <c r="W208" s="105">
        <v>0.69019997119903564</v>
      </c>
      <c r="X208" s="105">
        <v>0.32023000717163086</v>
      </c>
      <c r="Y208" s="105">
        <v>0.14546999335289001</v>
      </c>
      <c r="Z208" s="106">
        <f t="shared" si="61"/>
        <v>0.36996996402740479</v>
      </c>
      <c r="AA208" s="195">
        <v>0.508456230163574</v>
      </c>
      <c r="AB208" s="195">
        <v>0.180453090667725</v>
      </c>
      <c r="AC208" s="93">
        <v>4.7329821841952072E-2</v>
      </c>
      <c r="AD208" s="94">
        <v>0.29970930571825399</v>
      </c>
      <c r="AE208" s="94">
        <v>0.65296089649200439</v>
      </c>
      <c r="AF208" s="94">
        <v>0.12694116212190282</v>
      </c>
      <c r="AG208" s="94">
        <v>0.34136651081301</v>
      </c>
      <c r="AH208" s="94">
        <v>0.53169232606887817</v>
      </c>
      <c r="AI208" s="94">
        <v>0.15064834169084113</v>
      </c>
      <c r="AJ208" s="94">
        <v>0.39937950092560298</v>
      </c>
      <c r="AK208" s="95">
        <v>0.44997218251228333</v>
      </c>
      <c r="AL208" s="93">
        <v>0.3975787761246658</v>
      </c>
      <c r="AM208" s="94">
        <v>0.11178024231780229</v>
      </c>
      <c r="AN208" s="94">
        <v>0.38931175210179603</v>
      </c>
      <c r="AO208" s="94">
        <v>0.10132922945573605</v>
      </c>
      <c r="AP208" s="94">
        <v>1.5508471508112132</v>
      </c>
      <c r="AQ208" s="94">
        <v>0.43602445785786442</v>
      </c>
      <c r="AR208" s="94">
        <v>1.5185997286109509</v>
      </c>
      <c r="AS208" s="95">
        <v>0.39525788656799116</v>
      </c>
      <c r="AT208" s="52">
        <v>2.5926579001747996E-2</v>
      </c>
      <c r="AU208" s="52">
        <v>1.0781097292305586E-3</v>
      </c>
      <c r="AV208" s="52">
        <v>1.5035956781861634E-2</v>
      </c>
      <c r="AW208" s="52">
        <v>3.1779321642777025E-2</v>
      </c>
      <c r="AX208" s="12">
        <v>0.23041293770074844</v>
      </c>
      <c r="AY208" s="12">
        <v>1.8675009885080217E-2</v>
      </c>
      <c r="AZ208" s="12">
        <v>8.3037685896612756E-2</v>
      </c>
      <c r="BA208" s="12">
        <v>4.801332260726731E-2</v>
      </c>
      <c r="BB208" s="12">
        <v>0.14123925473541021</v>
      </c>
      <c r="BC208" s="12">
        <v>9.2027121790286548E-2</v>
      </c>
      <c r="BD208" s="12">
        <v>0.29123810951003365</v>
      </c>
      <c r="BE208" s="12">
        <v>2.1536583740843988E-2</v>
      </c>
      <c r="BF208" s="54">
        <v>3.3469489775598049E-2</v>
      </c>
      <c r="BG208" s="54">
        <v>2.2974415408519737E-2</v>
      </c>
      <c r="BH208" s="55">
        <v>0.19483913133017838</v>
      </c>
      <c r="BI208" s="55">
        <v>2.6884184116223943E-3</v>
      </c>
      <c r="BJ208" s="12">
        <f t="shared" si="57"/>
        <v>0.10776976495981216</v>
      </c>
      <c r="BK208" s="12">
        <f t="shared" si="58"/>
        <v>6.9052706381766804E-2</v>
      </c>
      <c r="BL208" s="12">
        <f t="shared" si="59"/>
        <v>9.6398978179855266E-2</v>
      </c>
      <c r="BM208" s="12">
        <f t="shared" si="60"/>
        <v>1.8848165329221594E-2</v>
      </c>
      <c r="BN208" s="112">
        <v>0.26125913858413696</v>
      </c>
      <c r="BO208" s="113">
        <v>0.22491897642612457</v>
      </c>
      <c r="BP208" s="113">
        <v>0.27538841962814331</v>
      </c>
      <c r="BQ208" s="180">
        <v>0.28888562321662903</v>
      </c>
      <c r="BR208" s="113">
        <v>0.23882775008678436</v>
      </c>
      <c r="BS208" s="114">
        <v>0.26367843151092529</v>
      </c>
      <c r="BT208" s="64">
        <f t="shared" si="52"/>
        <v>2002</v>
      </c>
      <c r="BU208" s="67"/>
      <c r="BV208" s="67"/>
      <c r="BW208" s="67"/>
      <c r="BX208" s="67"/>
      <c r="BY208" s="67"/>
      <c r="BZ208" s="67"/>
      <c r="CA208" s="67"/>
      <c r="CB208" s="73"/>
      <c r="CC208" s="113"/>
      <c r="CD208" s="113"/>
      <c r="CE208" s="113"/>
      <c r="CF208" s="90"/>
      <c r="CG208" s="91"/>
      <c r="CH208" s="91"/>
      <c r="CI208" s="92"/>
      <c r="CL208" s="143">
        <f t="shared" si="53"/>
        <v>2002</v>
      </c>
      <c r="CM208" s="78">
        <f t="shared" si="70"/>
        <v>0.54605692625045776</v>
      </c>
      <c r="CN208" s="172"/>
      <c r="CO208" s="175"/>
      <c r="CQ208" s="1">
        <v>2002</v>
      </c>
      <c r="CR208" s="164"/>
    </row>
    <row r="209" spans="1:96" ht="15">
      <c r="A209" s="143">
        <f t="shared" si="42"/>
        <v>2003</v>
      </c>
      <c r="B209" s="156">
        <v>29340.033594568722</v>
      </c>
      <c r="C209" s="140">
        <v>122563.71674322382</v>
      </c>
      <c r="D209" s="157">
        <v>47691.891200118727</v>
      </c>
      <c r="E209" s="147">
        <v>7.3366202414035797E-2</v>
      </c>
      <c r="F209" s="67">
        <v>0.38822484016418457</v>
      </c>
      <c r="G209" s="67">
        <v>0.53840893507003784</v>
      </c>
      <c r="H209" s="67">
        <v>0.24618318676948547</v>
      </c>
      <c r="I209" s="67">
        <v>0.10669690370559692</v>
      </c>
      <c r="J209" s="67">
        <v>0.29222574830055237</v>
      </c>
      <c r="K209" s="67">
        <f t="shared" si="55"/>
        <v>0.46159104257822037</v>
      </c>
      <c r="L209" s="73">
        <f t="shared" si="56"/>
        <v>0.13948628306388855</v>
      </c>
      <c r="M209" s="64">
        <f t="shared" si="43"/>
        <v>2003</v>
      </c>
      <c r="N209" s="62">
        <f t="shared" si="62"/>
        <v>0.61295324848329191</v>
      </c>
      <c r="O209" s="62">
        <f t="shared" si="63"/>
        <v>4.054381804744648</v>
      </c>
      <c r="P209" s="62">
        <f t="shared" si="64"/>
        <v>22.491249029162841</v>
      </c>
      <c r="Q209" s="62">
        <f t="shared" si="65"/>
        <v>102.83944042840115</v>
      </c>
      <c r="R209" s="62">
        <f t="shared" si="66"/>
        <v>445.7107740180839</v>
      </c>
      <c r="S209" s="62">
        <f t="shared" si="67"/>
        <v>13.563672207025258</v>
      </c>
      <c r="T209" s="62">
        <f t="shared" si="68"/>
        <v>2.1424770512661171</v>
      </c>
      <c r="U209" s="87">
        <f t="shared" si="69"/>
        <v>4.1773543424269359</v>
      </c>
      <c r="V209" s="104">
        <v>0.30729001760482788</v>
      </c>
      <c r="W209" s="105">
        <v>0.69270998239517212</v>
      </c>
      <c r="X209" s="105">
        <v>0.32295998930931091</v>
      </c>
      <c r="Y209" s="105">
        <v>0.14672000706195831</v>
      </c>
      <c r="Z209" s="106">
        <f t="shared" si="61"/>
        <v>0.36974999308586121</v>
      </c>
      <c r="AA209" s="195">
        <v>0.50255298614501998</v>
      </c>
      <c r="AB209" s="195">
        <v>0.167896499633789</v>
      </c>
      <c r="AC209" s="93">
        <v>4.7176052753358066E-2</v>
      </c>
      <c r="AD209" s="94">
        <v>0.31446655592268402</v>
      </c>
      <c r="AE209" s="94">
        <v>0.63835734128952026</v>
      </c>
      <c r="AF209" s="94">
        <v>0.12744540412838906</v>
      </c>
      <c r="AG209" s="94">
        <v>0.34826742999625598</v>
      </c>
      <c r="AH209" s="94">
        <v>0.52428710460662842</v>
      </c>
      <c r="AI209" s="94">
        <v>0.15005642612032877</v>
      </c>
      <c r="AJ209" s="94">
        <v>0.403323311053574</v>
      </c>
      <c r="AK209" s="95">
        <v>0.44662025570869446</v>
      </c>
      <c r="AL209" s="93">
        <v>0.42431599255336339</v>
      </c>
      <c r="AM209" s="94">
        <v>0.11214208284105452</v>
      </c>
      <c r="AN209" s="94">
        <v>0.36481269773778091</v>
      </c>
      <c r="AO209" s="94">
        <v>9.872922686780107E-2</v>
      </c>
      <c r="AP209" s="94">
        <v>1.7725182540539879</v>
      </c>
      <c r="AQ209" s="94">
        <v>0.46845721672488022</v>
      </c>
      <c r="AR209" s="94">
        <v>1.5239519070674041</v>
      </c>
      <c r="AS209" s="95">
        <v>0.41242696458066286</v>
      </c>
      <c r="AT209" s="52">
        <v>2.6378422197211648E-2</v>
      </c>
      <c r="AU209" s="52">
        <v>1.1600858861382749E-3</v>
      </c>
      <c r="AV209" s="52">
        <v>1.4866988545964934E-2</v>
      </c>
      <c r="AW209" s="52">
        <v>3.0964230170169599E-2</v>
      </c>
      <c r="AX209" s="12">
        <v>0.24671395868062973</v>
      </c>
      <c r="AY209" s="12">
        <v>1.7995960214602837E-2</v>
      </c>
      <c r="AZ209" s="12">
        <v>7.6582165733884378E-2</v>
      </c>
      <c r="BA209" s="12">
        <v>4.694576952043078E-2</v>
      </c>
      <c r="BB209" s="12">
        <v>0.1512236213311553</v>
      </c>
      <c r="BC209" s="12">
        <v>9.2986037715451469E-2</v>
      </c>
      <c r="BD209" s="12">
        <v>0.27336354841366817</v>
      </c>
      <c r="BE209" s="12">
        <v>2.081922813601686E-2</v>
      </c>
      <c r="BF209" s="54">
        <v>3.6264023743569851E-2</v>
      </c>
      <c r="BG209" s="54">
        <v>2.5326998126080417E-2</v>
      </c>
      <c r="BH209" s="55">
        <v>0.18192179118600432</v>
      </c>
      <c r="BI209" s="55">
        <v>2.6121209750568173E-3</v>
      </c>
      <c r="BJ209" s="12">
        <f t="shared" si="57"/>
        <v>0.11495959758758545</v>
      </c>
      <c r="BK209" s="12">
        <f t="shared" si="58"/>
        <v>6.7659039589371056E-2</v>
      </c>
      <c r="BL209" s="12">
        <f t="shared" si="59"/>
        <v>9.1441757227663845E-2</v>
      </c>
      <c r="BM209" s="12">
        <f t="shared" si="60"/>
        <v>1.8207107160960044E-2</v>
      </c>
      <c r="BN209" s="112">
        <v>0.26097163558006287</v>
      </c>
      <c r="BO209" s="113">
        <v>0.22906380891799927</v>
      </c>
      <c r="BP209" s="113">
        <v>0.27609968185424805</v>
      </c>
      <c r="BQ209" s="180">
        <v>0.29462149739265442</v>
      </c>
      <c r="BR209" s="113">
        <v>0.23844695091247559</v>
      </c>
      <c r="BS209" s="114">
        <v>0.26785317063331604</v>
      </c>
      <c r="BT209" s="64">
        <f t="shared" si="52"/>
        <v>2003</v>
      </c>
      <c r="BU209" s="67"/>
      <c r="BV209" s="67"/>
      <c r="BW209" s="67"/>
      <c r="BX209" s="67"/>
      <c r="BY209" s="67"/>
      <c r="BZ209" s="67"/>
      <c r="CA209" s="67"/>
      <c r="CB209" s="73"/>
      <c r="CC209" s="113"/>
      <c r="CD209" s="113"/>
      <c r="CE209" s="113"/>
      <c r="CF209" s="90"/>
      <c r="CG209" s="91"/>
      <c r="CH209" s="91"/>
      <c r="CI209" s="92"/>
      <c r="CL209" s="143">
        <f t="shared" si="53"/>
        <v>2003</v>
      </c>
      <c r="CM209" s="78">
        <f t="shared" si="70"/>
        <v>0.53840893507003784</v>
      </c>
      <c r="CN209" s="172"/>
      <c r="CO209" s="175"/>
      <c r="CQ209" s="1">
        <v>2003</v>
      </c>
      <c r="CR209" s="164"/>
    </row>
    <row r="210" spans="1:96" ht="15">
      <c r="A210" s="143">
        <f t="shared" si="42"/>
        <v>2004</v>
      </c>
      <c r="B210" s="156">
        <v>30458.369413361877</v>
      </c>
      <c r="C210" s="140">
        <v>137721.74178767536</v>
      </c>
      <c r="D210" s="157">
        <v>48070.988375289766</v>
      </c>
      <c r="E210" s="147">
        <v>7.5019508600234985E-2</v>
      </c>
      <c r="F210" s="67">
        <v>0.3952813446521759</v>
      </c>
      <c r="G210" s="67">
        <v>0.52969914674758911</v>
      </c>
      <c r="H210" s="67">
        <v>0.237641841173172</v>
      </c>
      <c r="I210" s="67">
        <v>0.10090049356222153</v>
      </c>
      <c r="J210" s="67">
        <v>0.29205730557441711</v>
      </c>
      <c r="K210" s="67">
        <f t="shared" si="55"/>
        <v>0.47030085325241089</v>
      </c>
      <c r="L210" s="73">
        <f t="shared" si="56"/>
        <v>0.13674134761095047</v>
      </c>
      <c r="M210" s="64">
        <f t="shared" si="43"/>
        <v>2004</v>
      </c>
      <c r="N210" s="62">
        <f t="shared" si="62"/>
        <v>0.67842222623692761</v>
      </c>
      <c r="O210" s="62">
        <f t="shared" si="63"/>
        <v>4.4682985604762981</v>
      </c>
      <c r="P210" s="62">
        <f t="shared" si="64"/>
        <v>23.951081597139041</v>
      </c>
      <c r="Q210" s="62">
        <f t="shared" si="65"/>
        <v>107.45305450803812</v>
      </c>
      <c r="R210" s="62">
        <f t="shared" si="66"/>
        <v>456.2355762396495</v>
      </c>
      <c r="S210" s="62">
        <f t="shared" si="67"/>
        <v>14.67308460703914</v>
      </c>
      <c r="T210" s="62">
        <f t="shared" si="68"/>
        <v>2.3628117081210926</v>
      </c>
      <c r="U210" s="87">
        <f t="shared" si="69"/>
        <v>4.5216386970228868</v>
      </c>
      <c r="V210" s="104">
        <v>0.30027997493743896</v>
      </c>
      <c r="W210" s="105">
        <v>0.69972002506256104</v>
      </c>
      <c r="X210" s="105">
        <v>0.33535999059677124</v>
      </c>
      <c r="Y210" s="105">
        <v>0.15621000528335571</v>
      </c>
      <c r="Z210" s="106">
        <f t="shared" si="61"/>
        <v>0.36436003446578979</v>
      </c>
      <c r="AA210" s="196"/>
      <c r="AB210" s="196"/>
      <c r="AC210" s="93">
        <v>4.207723100630844E-2</v>
      </c>
      <c r="AD210" s="94">
        <v>0.33650816862281302</v>
      </c>
      <c r="AE210" s="94">
        <v>0.62141460180282593</v>
      </c>
      <c r="AF210" s="94">
        <v>0.13030032791072976</v>
      </c>
      <c r="AG210" s="94">
        <v>0.35696669673456699</v>
      </c>
      <c r="AH210" s="94">
        <v>0.51273298263549805</v>
      </c>
      <c r="AI210" s="94">
        <v>0.14854345975521654</v>
      </c>
      <c r="AJ210" s="94">
        <v>0.40862096795872799</v>
      </c>
      <c r="AK210" s="95">
        <v>0.44283553957939148</v>
      </c>
      <c r="AL210" s="93">
        <v>0.4518797486205825</v>
      </c>
      <c r="AM210" s="94">
        <v>0.11073374247069978</v>
      </c>
      <c r="AN210" s="94">
        <v>0.34509357627525838</v>
      </c>
      <c r="AO210" s="94">
        <v>9.2292932633459238E-2</v>
      </c>
      <c r="AP210" s="94">
        <v>2.0432369577638005</v>
      </c>
      <c r="AQ210" s="94">
        <v>0.5006979750216829</v>
      </c>
      <c r="AR210" s="94">
        <v>1.5603884685802274</v>
      </c>
      <c r="AS210" s="95">
        <v>0.41731529565717573</v>
      </c>
      <c r="AT210" s="52">
        <v>2.8958504076658897E-2</v>
      </c>
      <c r="AU210" s="52">
        <v>1.4048836858680149E-3</v>
      </c>
      <c r="AV210" s="52">
        <v>1.5377679054599185E-2</v>
      </c>
      <c r="AW210" s="52">
        <v>2.9278136503713734E-2</v>
      </c>
      <c r="AX210" s="12">
        <v>0.26246361434459686</v>
      </c>
      <c r="AY210" s="12">
        <v>1.8007786234189933E-2</v>
      </c>
      <c r="AZ210" s="12">
        <v>7.100054100278276E-2</v>
      </c>
      <c r="BA210" s="12">
        <v>4.380592479965785E-2</v>
      </c>
      <c r="BB210" s="12">
        <v>0.16045765532180667</v>
      </c>
      <c r="BC210" s="12">
        <v>9.1321077884874605E-2</v>
      </c>
      <c r="BD210" s="12">
        <v>0.25871537626963809</v>
      </c>
      <c r="BE210" s="12">
        <v>1.920887609558845E-2</v>
      </c>
      <c r="BF210" s="54">
        <v>3.833027882501483E-2</v>
      </c>
      <c r="BG210" s="54">
        <v>2.5732209168764581E-2</v>
      </c>
      <c r="BH210" s="55">
        <v>0.1711996973398231</v>
      </c>
      <c r="BI210" s="55">
        <v>2.4004623761682601E-3</v>
      </c>
      <c r="BJ210" s="12">
        <f t="shared" si="57"/>
        <v>0.12212737649679184</v>
      </c>
      <c r="BK210" s="12">
        <f t="shared" si="58"/>
        <v>6.5588868716110027E-2</v>
      </c>
      <c r="BL210" s="12">
        <f t="shared" si="59"/>
        <v>8.7515678929814988E-2</v>
      </c>
      <c r="BM210" s="12">
        <f t="shared" si="60"/>
        <v>1.6808413719420191E-2</v>
      </c>
      <c r="BN210" s="112">
        <v>0.25771510601043701</v>
      </c>
      <c r="BO210" s="113">
        <v>0.22913838922977448</v>
      </c>
      <c r="BP210" s="113">
        <v>0.2738383412361145</v>
      </c>
      <c r="BQ210" s="180">
        <v>0.2965538501739502</v>
      </c>
      <c r="BR210" s="113">
        <v>0.23465391993522644</v>
      </c>
      <c r="BS210" s="114">
        <v>0.26866117119789124</v>
      </c>
      <c r="BT210" s="64">
        <f t="shared" si="52"/>
        <v>2004</v>
      </c>
      <c r="BU210" s="67"/>
      <c r="BV210" s="67"/>
      <c r="BW210" s="67"/>
      <c r="BX210" s="67"/>
      <c r="BY210" s="67"/>
      <c r="BZ210" s="67"/>
      <c r="CA210" s="67"/>
      <c r="CB210" s="73"/>
      <c r="CC210" s="113"/>
      <c r="CD210" s="113"/>
      <c r="CE210" s="113"/>
      <c r="CF210" s="90"/>
      <c r="CG210" s="91"/>
      <c r="CH210" s="91"/>
      <c r="CI210" s="92"/>
      <c r="CL210" s="143">
        <f t="shared" si="53"/>
        <v>2004</v>
      </c>
      <c r="CM210" s="78">
        <f t="shared" si="70"/>
        <v>0.52969914674758911</v>
      </c>
      <c r="CN210" s="172"/>
      <c r="CO210" s="175"/>
      <c r="CQ210" s="1">
        <v>2004</v>
      </c>
      <c r="CR210" s="164"/>
    </row>
    <row r="211" spans="1:96" ht="15">
      <c r="A211" s="143">
        <f t="shared" si="42"/>
        <v>2005</v>
      </c>
      <c r="B211" s="156">
        <v>31323.96103005041</v>
      </c>
      <c r="C211" s="140">
        <v>155550.77662887075</v>
      </c>
      <c r="D211" s="157">
        <v>48431.456658518204</v>
      </c>
      <c r="E211" s="147">
        <v>7.5576841831207275E-2</v>
      </c>
      <c r="F211" s="67">
        <v>0.40069496631622314</v>
      </c>
      <c r="G211" s="67">
        <v>0.52372819185256958</v>
      </c>
      <c r="H211" s="67">
        <v>0.22511057555675507</v>
      </c>
      <c r="I211" s="67">
        <v>8.9331857860088348E-2</v>
      </c>
      <c r="J211" s="67">
        <v>0.29861761629581451</v>
      </c>
      <c r="K211" s="67">
        <f t="shared" si="55"/>
        <v>0.47627180814743042</v>
      </c>
      <c r="L211" s="73">
        <f t="shared" si="56"/>
        <v>0.13577871769666672</v>
      </c>
      <c r="M211" s="64">
        <f t="shared" si="43"/>
        <v>2005</v>
      </c>
      <c r="N211" s="62">
        <f t="shared" si="62"/>
        <v>0.75060982426351197</v>
      </c>
      <c r="O211" s="62">
        <f t="shared" si="63"/>
        <v>4.9744996443755483</v>
      </c>
      <c r="P211" s="62">
        <f t="shared" si="64"/>
        <v>26.007670903097885</v>
      </c>
      <c r="Q211" s="62">
        <f t="shared" si="65"/>
        <v>111.78702725888618</v>
      </c>
      <c r="R211" s="62">
        <f t="shared" si="66"/>
        <v>443.61055916606318</v>
      </c>
      <c r="S211" s="62">
        <f t="shared" si="67"/>
        <v>16.476631308010298</v>
      </c>
      <c r="T211" s="62">
        <f t="shared" si="68"/>
        <v>2.6278941887577503</v>
      </c>
      <c r="U211" s="87">
        <f t="shared" si="69"/>
        <v>4.965871860191764</v>
      </c>
      <c r="V211" s="104">
        <v>0.30058997869491577</v>
      </c>
      <c r="W211" s="105">
        <v>0.69941002130508423</v>
      </c>
      <c r="X211" s="105">
        <v>0.33976998925209045</v>
      </c>
      <c r="Y211" s="105">
        <v>0.16297000646591187</v>
      </c>
      <c r="Z211" s="106">
        <f t="shared" si="61"/>
        <v>0.35964003205299377</v>
      </c>
      <c r="AA211" s="195">
        <v>0.51189144134521503</v>
      </c>
      <c r="AB211" s="195">
        <v>0.18765665054321301</v>
      </c>
      <c r="AC211" s="93">
        <v>4.1020732098927759E-2</v>
      </c>
      <c r="AD211" s="94">
        <v>0.354357093964074</v>
      </c>
      <c r="AE211" s="94">
        <v>0.60462218523025513</v>
      </c>
      <c r="AF211" s="94">
        <v>0.13201678891410931</v>
      </c>
      <c r="AG211" s="94">
        <v>0.36298593249349997</v>
      </c>
      <c r="AH211" s="94">
        <v>0.50499725341796875</v>
      </c>
      <c r="AI211" s="94">
        <v>0.1458076955078477</v>
      </c>
      <c r="AJ211" s="94">
        <v>0.40855632302522499</v>
      </c>
      <c r="AK211" s="95">
        <v>0.44563597440719604</v>
      </c>
      <c r="AL211" s="93">
        <v>0.47774357825215041</v>
      </c>
      <c r="AM211" s="94">
        <v>0.10937475076565444</v>
      </c>
      <c r="AN211" s="94">
        <v>0.32695552193527339</v>
      </c>
      <c r="AO211" s="94">
        <v>8.5926149046921738E-2</v>
      </c>
      <c r="AP211" s="94">
        <v>2.3724133916296757</v>
      </c>
      <c r="AQ211" s="94">
        <v>0.54314099704265095</v>
      </c>
      <c r="AR211" s="94">
        <v>1.6236192259126851</v>
      </c>
      <c r="AS211" s="95">
        <v>0.42669824560675196</v>
      </c>
      <c r="AT211" s="52">
        <v>3.1088344810370927E-2</v>
      </c>
      <c r="AU211" s="52">
        <v>1.445744165034937E-3</v>
      </c>
      <c r="AV211" s="52">
        <v>1.5887469113532015E-2</v>
      </c>
      <c r="AW211" s="52">
        <v>2.7151467147488065E-2</v>
      </c>
      <c r="AX211" s="12">
        <v>0.27512845769524574</v>
      </c>
      <c r="AY211" s="12">
        <v>1.670914349146297E-2</v>
      </c>
      <c r="AZ211" s="12">
        <v>6.8588457436820488E-2</v>
      </c>
      <c r="BA211" s="12">
        <v>4.0265412627861132E-2</v>
      </c>
      <c r="BB211" s="12">
        <v>0.17152675800025463</v>
      </c>
      <c r="BC211" s="12">
        <v>9.1219862055189616E-2</v>
      </c>
      <c r="BD211" s="12">
        <v>0.24247958809167308</v>
      </c>
      <c r="BE211" s="12">
        <v>1.8509267500329156E-2</v>
      </c>
      <c r="BF211" s="54">
        <v>4.3353257700800896E-2</v>
      </c>
      <c r="BG211" s="54">
        <v>2.6470251630447614E-2</v>
      </c>
      <c r="BH211" s="55">
        <v>0.15291012281579316</v>
      </c>
      <c r="BI211" s="55">
        <v>2.4088304083921897E-3</v>
      </c>
      <c r="BJ211" s="12">
        <f t="shared" si="57"/>
        <v>0.12817350029945374</v>
      </c>
      <c r="BK211" s="12">
        <f t="shared" si="58"/>
        <v>6.4749610424742005E-2</v>
      </c>
      <c r="BL211" s="12">
        <f t="shared" si="59"/>
        <v>8.9569465275879917E-2</v>
      </c>
      <c r="BM211" s="12">
        <f t="shared" si="60"/>
        <v>1.6100437091936967E-2</v>
      </c>
      <c r="BN211" s="112">
        <v>0.24795269966125488</v>
      </c>
      <c r="BO211" s="113">
        <v>0.22342993319034576</v>
      </c>
      <c r="BP211" s="113">
        <v>0.26532527804374695</v>
      </c>
      <c r="BQ211" s="180">
        <v>0.29003241658210754</v>
      </c>
      <c r="BR211" s="113">
        <v>0.22242558002471924</v>
      </c>
      <c r="BS211" s="114">
        <v>0.25890618562698364</v>
      </c>
      <c r="BT211" s="64">
        <f t="shared" si="52"/>
        <v>2005</v>
      </c>
      <c r="BU211" s="67"/>
      <c r="BV211" s="67"/>
      <c r="BW211" s="67"/>
      <c r="BX211" s="67"/>
      <c r="BY211" s="67"/>
      <c r="BZ211" s="67"/>
      <c r="CA211" s="67"/>
      <c r="CB211" s="73"/>
      <c r="CC211" s="113"/>
      <c r="CD211" s="113"/>
      <c r="CE211" s="113"/>
      <c r="CF211" s="90"/>
      <c r="CG211" s="91"/>
      <c r="CH211" s="91"/>
      <c r="CI211" s="92"/>
      <c r="CL211" s="143">
        <f t="shared" si="53"/>
        <v>2005</v>
      </c>
      <c r="CM211" s="78">
        <f t="shared" si="70"/>
        <v>0.52372819185256958</v>
      </c>
      <c r="CN211" s="172">
        <v>0.47149469889000567</v>
      </c>
      <c r="CO211" s="174"/>
      <c r="CQ211" s="1">
        <v>2005</v>
      </c>
      <c r="CR211" s="164"/>
    </row>
    <row r="212" spans="1:96" ht="15">
      <c r="A212" s="143">
        <f t="shared" si="42"/>
        <v>2006</v>
      </c>
      <c r="B212" s="156">
        <v>32513.59893214978</v>
      </c>
      <c r="C212" s="140">
        <v>173354.98734748195</v>
      </c>
      <c r="D212" s="157">
        <v>48782.25635094678</v>
      </c>
      <c r="E212" s="147">
        <v>7.3055624961853027E-2</v>
      </c>
      <c r="F212" s="67">
        <v>0.39879781007766724</v>
      </c>
      <c r="G212" s="67">
        <v>0.52814656496047974</v>
      </c>
      <c r="H212" s="67">
        <v>0.22132071852684021</v>
      </c>
      <c r="I212" s="67">
        <v>8.4773577749729156E-2</v>
      </c>
      <c r="J212" s="67">
        <v>0.30682584643363953</v>
      </c>
      <c r="K212" s="67">
        <f t="shared" si="55"/>
        <v>0.47185343503952026</v>
      </c>
      <c r="L212" s="73">
        <f t="shared" si="56"/>
        <v>0.13654714077711105</v>
      </c>
      <c r="M212" s="64">
        <f t="shared" si="43"/>
        <v>2006</v>
      </c>
      <c r="N212" s="62">
        <f t="shared" si="62"/>
        <v>0.77903138113705239</v>
      </c>
      <c r="O212" s="62">
        <f t="shared" si="63"/>
        <v>5.3157441494316942</v>
      </c>
      <c r="P212" s="62">
        <f t="shared" si="64"/>
        <v>28.159552954258679</v>
      </c>
      <c r="Q212" s="62">
        <f t="shared" si="65"/>
        <v>118.0030867700046</v>
      </c>
      <c r="R212" s="62">
        <f t="shared" si="66"/>
        <v>451.99310383550301</v>
      </c>
      <c r="S212" s="62">
        <f t="shared" si="67"/>
        <v>18.176938085842465</v>
      </c>
      <c r="T212" s="62">
        <f t="shared" si="68"/>
        <v>2.7953481670457823</v>
      </c>
      <c r="U212" s="87">
        <f t="shared" si="69"/>
        <v>5.3317686457670721</v>
      </c>
      <c r="V212" s="104">
        <v>0.29338997602462769</v>
      </c>
      <c r="W212" s="105">
        <v>0.70661002397537231</v>
      </c>
      <c r="X212" s="105">
        <v>0.34898000955581665</v>
      </c>
      <c r="Y212" s="105">
        <v>0.16767999529838562</v>
      </c>
      <c r="Z212" s="106">
        <f t="shared" si="61"/>
        <v>0.35763001441955566</v>
      </c>
      <c r="AA212" s="195">
        <v>0.51977294921874995</v>
      </c>
      <c r="AB212" s="195">
        <v>0.198744087219238</v>
      </c>
      <c r="AC212" s="93">
        <v>3.8171340402011082E-2</v>
      </c>
      <c r="AD212" s="94">
        <v>0.351281826338804</v>
      </c>
      <c r="AE212" s="94">
        <v>0.61054688692092896</v>
      </c>
      <c r="AF212" s="94">
        <v>0.12829330272724815</v>
      </c>
      <c r="AG212" s="94">
        <v>0.36479536292770398</v>
      </c>
      <c r="AH212" s="94">
        <v>0.50691133737564087</v>
      </c>
      <c r="AI212" s="94">
        <v>0.14207984771651061</v>
      </c>
      <c r="AJ212" s="94">
        <v>0.402298253682289</v>
      </c>
      <c r="AK212" s="95">
        <v>0.4556218683719635</v>
      </c>
      <c r="AL212" s="93">
        <v>0.48899162915406802</v>
      </c>
      <c r="AM212" s="94">
        <v>0.10605599139127397</v>
      </c>
      <c r="AN212" s="94">
        <v>0.32404502160850845</v>
      </c>
      <c r="AO212" s="94">
        <v>8.0907357846149636E-2</v>
      </c>
      <c r="AP212" s="94">
        <v>2.6071902363662196</v>
      </c>
      <c r="AQ212" s="94">
        <v>0.56546600959573712</v>
      </c>
      <c r="AR212" s="94">
        <v>1.7277330860291584</v>
      </c>
      <c r="AS212" s="95">
        <v>0.43137931377595712</v>
      </c>
      <c r="AT212" s="52">
        <v>3.0839078990752E-2</v>
      </c>
      <c r="AU212" s="52">
        <v>1.4330121680421371E-3</v>
      </c>
      <c r="AV212" s="52">
        <v>1.5580801327656501E-2</v>
      </c>
      <c r="AW212" s="52">
        <v>2.5206948488079545E-2</v>
      </c>
      <c r="AX212" s="12">
        <v>0.27918984368443489</v>
      </c>
      <c r="AY212" s="12">
        <v>1.5911532092066152E-2</v>
      </c>
      <c r="AZ212" s="12">
        <v>6.6298103060233995E-2</v>
      </c>
      <c r="BA212" s="12">
        <v>3.7411790502024186E-2</v>
      </c>
      <c r="BB212" s="12">
        <v>0.17896270286291838</v>
      </c>
      <c r="BC212" s="12">
        <v>8.8711446060551313E-2</v>
      </c>
      <c r="BD212" s="12">
        <v>0.24216611703351709</v>
      </c>
      <c r="BE212" s="12">
        <v>1.8288618239431842E-2</v>
      </c>
      <c r="BF212" s="54">
        <v>4.6375452540814877E-2</v>
      </c>
      <c r="BG212" s="54">
        <v>2.473440943923217E-2</v>
      </c>
      <c r="BH212" s="55">
        <v>0.1477793228976611</v>
      </c>
      <c r="BI212" s="55">
        <v>2.3780544482711096E-3</v>
      </c>
      <c r="BJ212" s="12">
        <f t="shared" si="57"/>
        <v>0.1325872503221035</v>
      </c>
      <c r="BK212" s="12">
        <f t="shared" si="58"/>
        <v>6.397703662131915E-2</v>
      </c>
      <c r="BL212" s="12">
        <f t="shared" si="59"/>
        <v>9.4386794135855989E-2</v>
      </c>
      <c r="BM212" s="12">
        <f t="shared" si="60"/>
        <v>1.5910563791160733E-2</v>
      </c>
      <c r="BN212" s="112">
        <v>0.24249221384525299</v>
      </c>
      <c r="BO212" s="113">
        <v>0.21846894919872284</v>
      </c>
      <c r="BP212" s="113">
        <v>0.2600555419921875</v>
      </c>
      <c r="BQ212" s="180">
        <v>0.28485208749771118</v>
      </c>
      <c r="BR212" s="113">
        <v>0.21571220457553864</v>
      </c>
      <c r="BS212" s="114">
        <v>0.25326785445213318</v>
      </c>
      <c r="BT212" s="64">
        <f t="shared" si="52"/>
        <v>2006</v>
      </c>
      <c r="BU212" s="67">
        <v>7.2639316088330005E-2</v>
      </c>
      <c r="BV212" s="67">
        <v>0.39631254696568502</v>
      </c>
      <c r="BW212" s="67">
        <v>0.53104817867279097</v>
      </c>
      <c r="BX212" s="67">
        <v>0.19624917209148399</v>
      </c>
      <c r="BY212" s="67">
        <v>7.9402877066377803E-2</v>
      </c>
      <c r="BZ212" s="67">
        <f>BW212-BX212</f>
        <v>0.33479900658130701</v>
      </c>
      <c r="CA212" s="67">
        <f>BU212+BV212</f>
        <v>0.46895186305401504</v>
      </c>
      <c r="CB212" s="73">
        <f>BX212-BY212</f>
        <v>0.11684629502510618</v>
      </c>
      <c r="CC212" s="113"/>
      <c r="CD212" s="113"/>
      <c r="CE212" s="113"/>
      <c r="CF212" s="90"/>
      <c r="CG212" s="91"/>
      <c r="CH212" s="91"/>
      <c r="CI212" s="92"/>
      <c r="CL212" s="143">
        <f t="shared" si="53"/>
        <v>2006</v>
      </c>
      <c r="CM212" s="78">
        <f t="shared" si="70"/>
        <v>0.52814656496047974</v>
      </c>
      <c r="CN212" s="172"/>
      <c r="CO212" s="175"/>
      <c r="CQ212" s="1">
        <v>2006</v>
      </c>
      <c r="CR212" s="164">
        <v>0.66208822814226942</v>
      </c>
    </row>
    <row r="213" spans="1:96" ht="15">
      <c r="A213" s="143">
        <f t="shared" si="42"/>
        <v>2007</v>
      </c>
      <c r="B213" s="156">
        <v>33852.617959041454</v>
      </c>
      <c r="C213" s="140">
        <v>186551.10944578017</v>
      </c>
      <c r="D213" s="157">
        <v>49160.954937475188</v>
      </c>
      <c r="E213" s="147">
        <v>7.0600211620330811E-2</v>
      </c>
      <c r="F213" s="67">
        <v>0.39351153373718262</v>
      </c>
      <c r="G213" s="67">
        <v>0.53588825464248657</v>
      </c>
      <c r="H213" s="67">
        <v>0.22374854981899261</v>
      </c>
      <c r="I213" s="67">
        <v>8.238692581653595E-2</v>
      </c>
      <c r="J213" s="67">
        <v>0.31213970482349396</v>
      </c>
      <c r="K213" s="67">
        <f t="shared" si="55"/>
        <v>0.46411174535751343</v>
      </c>
      <c r="L213" s="73">
        <f t="shared" si="56"/>
        <v>0.14136162400245667</v>
      </c>
      <c r="M213" s="64">
        <f t="shared" si="43"/>
        <v>2007</v>
      </c>
      <c r="N213" s="62">
        <f t="shared" si="62"/>
        <v>0.77811103536008486</v>
      </c>
      <c r="O213" s="62">
        <f t="shared" si="63"/>
        <v>5.4212951334518138</v>
      </c>
      <c r="P213" s="62">
        <f t="shared" si="64"/>
        <v>29.531112944787246</v>
      </c>
      <c r="Q213" s="62">
        <f t="shared" si="65"/>
        <v>123.30077471739318</v>
      </c>
      <c r="R213" s="62">
        <f t="shared" si="66"/>
        <v>454.00838521550952</v>
      </c>
      <c r="S213" s="62">
        <f t="shared" si="67"/>
        <v>19.112261636719921</v>
      </c>
      <c r="T213" s="62">
        <f t="shared" si="68"/>
        <v>2.8417484122897418</v>
      </c>
      <c r="U213" s="87">
        <f t="shared" si="69"/>
        <v>5.5106848655394929</v>
      </c>
      <c r="V213" s="104">
        <v>0.28359001874923706</v>
      </c>
      <c r="W213" s="105">
        <v>0.71640998125076294</v>
      </c>
      <c r="X213" s="105">
        <v>0.35951000452041626</v>
      </c>
      <c r="Y213" s="105">
        <v>0.17670999467372894</v>
      </c>
      <c r="Z213" s="106">
        <f t="shared" si="61"/>
        <v>0.35689997673034668</v>
      </c>
      <c r="AA213" s="196"/>
      <c r="AB213" s="197"/>
      <c r="AC213" s="93">
        <v>3.7489084536536439E-2</v>
      </c>
      <c r="AD213" s="94">
        <v>0.352077508762973</v>
      </c>
      <c r="AE213" s="94">
        <v>0.61043339967727661</v>
      </c>
      <c r="AF213" s="94">
        <v>0.12336295056473195</v>
      </c>
      <c r="AG213" s="94">
        <v>0.36139641262451699</v>
      </c>
      <c r="AH213" s="94">
        <v>0.51524060964584351</v>
      </c>
      <c r="AI213" s="94">
        <v>0.13841238256559241</v>
      </c>
      <c r="AJ213" s="94">
        <v>0.393868575597626</v>
      </c>
      <c r="AK213" s="95">
        <v>0.46771901845932007</v>
      </c>
      <c r="AL213" s="93">
        <v>0.49401736938695873</v>
      </c>
      <c r="AM213" s="94">
        <v>0.10142886480040414</v>
      </c>
      <c r="AN213" s="94">
        <v>0.32636435345216602</v>
      </c>
      <c r="AO213" s="94">
        <v>7.8189412360471236E-2</v>
      </c>
      <c r="AP213" s="94">
        <v>2.7223740407943464</v>
      </c>
      <c r="AQ213" s="94">
        <v>0.55894251018443841</v>
      </c>
      <c r="AR213" s="94">
        <v>1.7984911032204327</v>
      </c>
      <c r="AS213" s="95">
        <v>0.4308772113402754</v>
      </c>
      <c r="AT213" s="52">
        <v>2.9935050341890701E-2</v>
      </c>
      <c r="AU213" s="52">
        <v>1.3202986132799697E-3</v>
      </c>
      <c r="AV213" s="52">
        <v>1.576265212417953E-2</v>
      </c>
      <c r="AW213" s="52">
        <v>2.3587668506777154E-2</v>
      </c>
      <c r="AX213" s="12">
        <v>0.28117299824953079</v>
      </c>
      <c r="AY213" s="12">
        <v>1.5619579451961215E-2</v>
      </c>
      <c r="AZ213" s="12">
        <v>6.0888422753388141E-2</v>
      </c>
      <c r="BA213" s="12">
        <v>3.5844234878277731E-2</v>
      </c>
      <c r="BB213" s="12">
        <v>0.18290935177356005</v>
      </c>
      <c r="BC213" s="12">
        <v>8.4488990827205956E-2</v>
      </c>
      <c r="BD213" s="12">
        <v>0.2497132932528143</v>
      </c>
      <c r="BE213" s="12">
        <v>1.8757511997997169E-2</v>
      </c>
      <c r="BF213" s="54">
        <v>4.8025370575487614E-2</v>
      </c>
      <c r="BG213" s="54">
        <v>2.1951681355268784E-2</v>
      </c>
      <c r="BH213" s="55">
        <v>0.15122519323292122</v>
      </c>
      <c r="BI213" s="55">
        <v>2.4626316646494529E-3</v>
      </c>
      <c r="BJ213" s="12">
        <f t="shared" si="57"/>
        <v>0.13488398119807243</v>
      </c>
      <c r="BK213" s="12">
        <f t="shared" si="58"/>
        <v>6.2537309471937169E-2</v>
      </c>
      <c r="BL213" s="12">
        <f t="shared" si="59"/>
        <v>9.8488100019893082E-2</v>
      </c>
      <c r="BM213" s="12">
        <f t="shared" si="60"/>
        <v>1.6294880333347715E-2</v>
      </c>
      <c r="BN213" s="112">
        <v>0.24352581799030304</v>
      </c>
      <c r="BO213" s="113">
        <v>0.21896952390670776</v>
      </c>
      <c r="BP213" s="113">
        <v>0.2618197500705719</v>
      </c>
      <c r="BQ213" s="180">
        <v>0.28917130827903748</v>
      </c>
      <c r="BR213" s="113">
        <v>0.21500559151172638</v>
      </c>
      <c r="BS213" s="114">
        <v>0.25677791237831116</v>
      </c>
      <c r="BT213" s="64">
        <f t="shared" si="52"/>
        <v>2007</v>
      </c>
      <c r="BU213" s="67"/>
      <c r="BV213" s="67"/>
      <c r="BW213" s="67"/>
      <c r="BX213" s="67"/>
      <c r="BY213" s="67"/>
      <c r="BZ213" s="67"/>
      <c r="CA213" s="67"/>
      <c r="CB213" s="73"/>
      <c r="CC213" s="113"/>
      <c r="CD213" s="113"/>
      <c r="CE213" s="113"/>
      <c r="CF213" s="90"/>
      <c r="CG213" s="91"/>
      <c r="CH213" s="91"/>
      <c r="CI213" s="92"/>
      <c r="CL213" s="143">
        <f t="shared" si="53"/>
        <v>2007</v>
      </c>
      <c r="CM213" s="78">
        <f t="shared" si="70"/>
        <v>0.53588825464248657</v>
      </c>
      <c r="CN213" s="172"/>
      <c r="CO213" s="175"/>
      <c r="CQ213" s="1">
        <v>2007</v>
      </c>
      <c r="CR213" s="164"/>
    </row>
    <row r="214" spans="1:96" ht="15">
      <c r="A214" s="143">
        <f t="shared" si="42"/>
        <v>2008</v>
      </c>
      <c r="B214" s="156">
        <v>34258.098354439739</v>
      </c>
      <c r="C214" s="140">
        <v>184397.07552993813</v>
      </c>
      <c r="D214" s="157">
        <v>49518.422839724008</v>
      </c>
      <c r="E214" s="147">
        <v>6.9458134472370148E-2</v>
      </c>
      <c r="F214" s="67">
        <v>0.39850747585296631</v>
      </c>
      <c r="G214" s="67">
        <v>0.53203439712524414</v>
      </c>
      <c r="H214" s="67">
        <v>0.2159292995929718</v>
      </c>
      <c r="I214" s="67">
        <v>7.8450776636600494E-2</v>
      </c>
      <c r="J214" s="67">
        <v>0.31610509753227234</v>
      </c>
      <c r="K214" s="67">
        <f t="shared" si="55"/>
        <v>0.46796561032533646</v>
      </c>
      <c r="L214" s="73">
        <f t="shared" si="56"/>
        <v>0.13747852295637131</v>
      </c>
      <c r="M214" s="64">
        <f t="shared" si="43"/>
        <v>2008</v>
      </c>
      <c r="N214" s="62">
        <f t="shared" si="62"/>
        <v>0.74772841947955804</v>
      </c>
      <c r="O214" s="62">
        <f t="shared" si="63"/>
        <v>5.3624994274223319</v>
      </c>
      <c r="P214" s="62">
        <f t="shared" si="64"/>
        <v>28.637195764987514</v>
      </c>
      <c r="Q214" s="62">
        <f t="shared" si="65"/>
        <v>116.22574888489611</v>
      </c>
      <c r="R214" s="62">
        <f t="shared" si="66"/>
        <v>422.26785722818056</v>
      </c>
      <c r="S214" s="62">
        <f t="shared" si="67"/>
        <v>18.905134307219893</v>
      </c>
      <c r="T214" s="62">
        <f t="shared" si="68"/>
        <v>2.7987377563430131</v>
      </c>
      <c r="U214" s="87">
        <f t="shared" si="69"/>
        <v>5.3825835171040914</v>
      </c>
      <c r="V214" s="104">
        <v>0.25370997190475464</v>
      </c>
      <c r="W214" s="105">
        <v>0.74629002809524536</v>
      </c>
      <c r="X214" s="105">
        <v>0.38133001327514648</v>
      </c>
      <c r="Y214" s="105">
        <v>0.18975000083446503</v>
      </c>
      <c r="Z214" s="106">
        <f t="shared" si="61"/>
        <v>0.36496001482009888</v>
      </c>
      <c r="AA214" s="196"/>
      <c r="AB214" s="197"/>
      <c r="AC214" s="93">
        <v>3.995271569420638E-2</v>
      </c>
      <c r="AD214" s="94">
        <v>0.353300632005288</v>
      </c>
      <c r="AE214" s="94">
        <v>0.60674673318862915</v>
      </c>
      <c r="AF214" s="94">
        <v>0.12185847189454588</v>
      </c>
      <c r="AG214" s="94">
        <v>0.36881354546942502</v>
      </c>
      <c r="AH214" s="94">
        <v>0.50932800769805908</v>
      </c>
      <c r="AI214" s="94">
        <v>0.14001178278917514</v>
      </c>
      <c r="AJ214" s="94">
        <v>0.39337283245329902</v>
      </c>
      <c r="AK214" s="95">
        <v>0.46661537885665894</v>
      </c>
      <c r="AL214" s="93">
        <v>0.49961584203641968</v>
      </c>
      <c r="AM214" s="94">
        <v>9.8157518951317191E-2</v>
      </c>
      <c r="AN214" s="94">
        <v>0.31906070475284326</v>
      </c>
      <c r="AO214" s="94">
        <v>8.3165934259419871E-2</v>
      </c>
      <c r="AP214" s="94">
        <v>2.6892239962293134</v>
      </c>
      <c r="AQ214" s="94">
        <v>0.52834104358719236</v>
      </c>
      <c r="AR214" s="94">
        <v>1.7173708903582692</v>
      </c>
      <c r="AS214" s="95">
        <v>0.44764758692931583</v>
      </c>
      <c r="AT214" s="52">
        <v>2.9232579385251256E-2</v>
      </c>
      <c r="AU214" s="52">
        <v>1.1987423052762243E-3</v>
      </c>
      <c r="AV214" s="52">
        <v>1.5515303723659266E-2</v>
      </c>
      <c r="AW214" s="52">
        <v>2.3516732833022663E-2</v>
      </c>
      <c r="AX214" s="12">
        <v>0.28285859525203705</v>
      </c>
      <c r="AY214" s="12">
        <v>1.6051958238633368E-2</v>
      </c>
      <c r="AZ214" s="12">
        <v>6.1218831438583574E-2</v>
      </c>
      <c r="BA214" s="12">
        <v>3.8392376158621108E-2</v>
      </c>
      <c r="BB214" s="12">
        <v>0.18752467259764671</v>
      </c>
      <c r="BC214" s="12">
        <v>8.0906819459322071E-2</v>
      </c>
      <c r="BD214" s="12">
        <v>0.24232657555413478</v>
      </c>
      <c r="BE214" s="12">
        <v>2.1256826572575722E-2</v>
      </c>
      <c r="BF214" s="54">
        <v>4.9707598984241486E-2</v>
      </c>
      <c r="BG214" s="54">
        <v>2.0625032513029981E-2</v>
      </c>
      <c r="BH214" s="55">
        <v>0.14270906371447187</v>
      </c>
      <c r="BI214" s="55">
        <v>2.8222774864282985E-3</v>
      </c>
      <c r="BJ214" s="12">
        <f t="shared" si="57"/>
        <v>0.13781707361340523</v>
      </c>
      <c r="BK214" s="12">
        <f t="shared" si="58"/>
        <v>6.028178694629209E-2</v>
      </c>
      <c r="BL214" s="12">
        <f t="shared" si="59"/>
        <v>9.9617511839662914E-2</v>
      </c>
      <c r="BM214" s="12">
        <f t="shared" si="60"/>
        <v>1.8434549086147424E-2</v>
      </c>
      <c r="BN214" s="112">
        <v>0.23982933163642883</v>
      </c>
      <c r="BO214" s="113">
        <v>0.21887367963790894</v>
      </c>
      <c r="BP214" s="113">
        <v>0.2584834098815918</v>
      </c>
      <c r="BQ214" s="180">
        <v>0.29187172651290894</v>
      </c>
      <c r="BR214" s="113">
        <v>0.211196169257164</v>
      </c>
      <c r="BS214" s="114">
        <v>0.25870615243911743</v>
      </c>
      <c r="BT214" s="64">
        <f t="shared" si="52"/>
        <v>2008</v>
      </c>
      <c r="BU214" s="67"/>
      <c r="BV214" s="67"/>
      <c r="BW214" s="67"/>
      <c r="BX214" s="67"/>
      <c r="BY214" s="67"/>
      <c r="BZ214" s="67"/>
      <c r="CA214" s="67"/>
      <c r="CB214" s="73"/>
      <c r="CC214" s="113"/>
      <c r="CD214" s="113"/>
      <c r="CE214" s="113"/>
      <c r="CF214" s="90"/>
      <c r="CG214" s="91"/>
      <c r="CH214" s="91"/>
      <c r="CI214" s="92"/>
      <c r="CL214" s="143">
        <f t="shared" si="53"/>
        <v>2008</v>
      </c>
      <c r="CM214" s="78">
        <f t="shared" si="70"/>
        <v>0.53203439712524414</v>
      </c>
      <c r="CN214" s="172"/>
      <c r="CO214" s="175"/>
      <c r="CQ214" s="1">
        <v>2008</v>
      </c>
      <c r="CR214" s="164"/>
    </row>
    <row r="215" spans="1:96" ht="15">
      <c r="A215" s="143">
        <f t="shared" si="42"/>
        <v>2009</v>
      </c>
      <c r="B215" s="156">
        <v>32651.202268350629</v>
      </c>
      <c r="C215" s="140">
        <v>178421.40854646266</v>
      </c>
      <c r="D215" s="157">
        <v>49851.659722122189</v>
      </c>
      <c r="E215" s="147">
        <v>6.4836941659450531E-2</v>
      </c>
      <c r="F215" s="67">
        <v>0.39463713765144348</v>
      </c>
      <c r="G215" s="67">
        <v>0.54052591323852539</v>
      </c>
      <c r="H215" s="67">
        <v>0.21701069176197052</v>
      </c>
      <c r="I215" s="67">
        <v>7.4138879776000977E-2</v>
      </c>
      <c r="J215" s="67">
        <v>0.32351522147655487</v>
      </c>
      <c r="K215" s="67">
        <f t="shared" si="55"/>
        <v>0.45947407931089401</v>
      </c>
      <c r="L215" s="73">
        <f t="shared" si="56"/>
        <v>0.14287181198596954</v>
      </c>
      <c r="M215" s="64">
        <f t="shared" si="43"/>
        <v>2009</v>
      </c>
      <c r="N215" s="62">
        <f t="shared" si="62"/>
        <v>0.70859862137066465</v>
      </c>
      <c r="O215" s="62">
        <f t="shared" si="63"/>
        <v>5.3912037745058843</v>
      </c>
      <c r="P215" s="62">
        <f t="shared" si="64"/>
        <v>29.536858705311158</v>
      </c>
      <c r="Q215" s="62">
        <f t="shared" si="65"/>
        <v>118.58477055634901</v>
      </c>
      <c r="R215" s="62">
        <f t="shared" si="66"/>
        <v>405.12944206385441</v>
      </c>
      <c r="S215" s="62">
        <f t="shared" si="67"/>
        <v>19.642646277418059</v>
      </c>
      <c r="T215" s="62">
        <f t="shared" si="68"/>
        <v>2.7897564672085409</v>
      </c>
      <c r="U215" s="87">
        <f t="shared" si="69"/>
        <v>5.4644667317322524</v>
      </c>
      <c r="V215" s="104">
        <v>0.24923998117446899</v>
      </c>
      <c r="W215" s="105">
        <v>0.75076001882553101</v>
      </c>
      <c r="X215" s="105">
        <v>0.37847000360488892</v>
      </c>
      <c r="Y215" s="105">
        <v>0.18869000673294067</v>
      </c>
      <c r="Z215" s="106">
        <f t="shared" si="61"/>
        <v>0.37229001522064209</v>
      </c>
      <c r="AA215" s="195">
        <v>0.54013488769531204</v>
      </c>
      <c r="AB215" s="195">
        <v>0.20581426620483401</v>
      </c>
      <c r="AC215" s="93">
        <v>4.1403415417539433E-2</v>
      </c>
      <c r="AD215" s="94">
        <v>0.33739194213469897</v>
      </c>
      <c r="AE215" s="94">
        <v>0.621204674243927</v>
      </c>
      <c r="AF215" s="94">
        <v>0.11569043118803735</v>
      </c>
      <c r="AG215" s="94">
        <v>0.37084242659802302</v>
      </c>
      <c r="AH215" s="94">
        <v>0.51346719264984131</v>
      </c>
      <c r="AI215" s="94">
        <v>0.13500809001822361</v>
      </c>
      <c r="AJ215" s="94">
        <v>0.38768644572706701</v>
      </c>
      <c r="AK215" s="95">
        <v>0.47730550169944763</v>
      </c>
      <c r="AL215" s="93">
        <v>0.49350939210561023</v>
      </c>
      <c r="AM215" s="94">
        <v>9.3696989430090902E-2</v>
      </c>
      <c r="AN215" s="94">
        <v>0.32287780447134962</v>
      </c>
      <c r="AO215" s="94">
        <v>8.9915813992949248E-2</v>
      </c>
      <c r="AP215" s="94">
        <v>2.6967656549585142</v>
      </c>
      <c r="AQ215" s="94">
        <v>0.51200408160420019</v>
      </c>
      <c r="AR215" s="94">
        <v>1.7643550209484409</v>
      </c>
      <c r="AS215" s="95">
        <v>0.49134197422109643</v>
      </c>
      <c r="AT215" s="52">
        <v>2.7545603392979956E-2</v>
      </c>
      <c r="AU215" s="52">
        <v>1.2148668806231044E-3</v>
      </c>
      <c r="AV215" s="52">
        <v>1.2745837469847088E-2</v>
      </c>
      <c r="AW215" s="52">
        <v>2.3335537182207308E-2</v>
      </c>
      <c r="AX215" s="12">
        <v>0.27855382859706879</v>
      </c>
      <c r="AY215" s="12">
        <v>1.6393521254110921E-2</v>
      </c>
      <c r="AZ215" s="12">
        <v>5.7706198986752708E-2</v>
      </c>
      <c r="BA215" s="12">
        <v>4.2006840116002114E-2</v>
      </c>
      <c r="BB215" s="12">
        <v>0.18740994110703468</v>
      </c>
      <c r="BC215" s="12">
        <v>7.6088598853309042E-2</v>
      </c>
      <c r="BD215" s="12">
        <v>0.25242576138129857</v>
      </c>
      <c r="BE215" s="12">
        <v>2.4573434772865353E-2</v>
      </c>
      <c r="BF215" s="54">
        <v>4.9898881465196609E-2</v>
      </c>
      <c r="BG215" s="54">
        <v>1.8228844686651088E-2</v>
      </c>
      <c r="BH215" s="55">
        <v>0.14558043183344116</v>
      </c>
      <c r="BI215" s="55">
        <v>3.2187944145054704E-3</v>
      </c>
      <c r="BJ215" s="12">
        <f t="shared" si="57"/>
        <v>0.13751105964183807</v>
      </c>
      <c r="BK215" s="12">
        <f t="shared" si="58"/>
        <v>5.7859754166657951E-2</v>
      </c>
      <c r="BL215" s="12">
        <f t="shared" si="59"/>
        <v>0.10684532954785741</v>
      </c>
      <c r="BM215" s="12">
        <f t="shared" si="60"/>
        <v>2.1354640358359885E-2</v>
      </c>
      <c r="BN215" s="112">
        <v>0.2426135390996933</v>
      </c>
      <c r="BO215" s="113">
        <v>0.22398167848587036</v>
      </c>
      <c r="BP215" s="113">
        <v>0.26214081048965454</v>
      </c>
      <c r="BQ215" s="180">
        <v>0.30297911167144775</v>
      </c>
      <c r="BR215" s="113">
        <v>0.21420125663280487</v>
      </c>
      <c r="BS215" s="114">
        <v>0.26938223838806152</v>
      </c>
      <c r="BT215" s="64">
        <f t="shared" si="52"/>
        <v>2009</v>
      </c>
      <c r="BU215" s="67"/>
      <c r="BV215" s="67"/>
      <c r="BW215" s="67"/>
      <c r="BX215" s="67"/>
      <c r="BY215" s="67"/>
      <c r="BZ215" s="67"/>
      <c r="CA215" s="67"/>
      <c r="CB215" s="73"/>
      <c r="CC215" s="113"/>
      <c r="CD215" s="113"/>
      <c r="CE215" s="113"/>
      <c r="CF215" s="90"/>
      <c r="CG215" s="91"/>
      <c r="CH215" s="91"/>
      <c r="CI215" s="92"/>
      <c r="CL215" s="143">
        <f t="shared" si="53"/>
        <v>2009</v>
      </c>
      <c r="CM215" s="78">
        <f t="shared" si="70"/>
        <v>0.54052591323852539</v>
      </c>
      <c r="CN215" s="172"/>
      <c r="CO215" s="175"/>
      <c r="CQ215" s="1">
        <v>2009</v>
      </c>
      <c r="CR215" s="164"/>
    </row>
    <row r="216" spans="1:96" ht="15">
      <c r="A216" s="143">
        <f t="shared" si="42"/>
        <v>2010</v>
      </c>
      <c r="B216" s="156">
        <v>33626.266501071252</v>
      </c>
      <c r="C216" s="140">
        <v>186004.99883908851</v>
      </c>
      <c r="D216" s="157">
        <v>50112.390025408175</v>
      </c>
      <c r="E216" s="147">
        <v>5.6094113737344742E-2</v>
      </c>
      <c r="F216" s="67">
        <v>0.38476946949958801</v>
      </c>
      <c r="G216" s="67">
        <v>0.55913639068603516</v>
      </c>
      <c r="H216" s="67">
        <v>0.23506593704223633</v>
      </c>
      <c r="I216" s="67">
        <v>8.8046327233314514E-2</v>
      </c>
      <c r="J216" s="67">
        <v>0.32407045364379883</v>
      </c>
      <c r="K216" s="67">
        <f t="shared" si="55"/>
        <v>0.44086358323693275</v>
      </c>
      <c r="L216" s="73">
        <f t="shared" si="56"/>
        <v>0.14701960980892181</v>
      </c>
      <c r="M216" s="64">
        <f t="shared" si="43"/>
        <v>2010</v>
      </c>
      <c r="N216" s="62">
        <f t="shared" si="62"/>
        <v>0.62057353648000813</v>
      </c>
      <c r="O216" s="62">
        <f t="shared" si="63"/>
        <v>5.3209181522804174</v>
      </c>
      <c r="P216" s="62">
        <f t="shared" si="64"/>
        <v>30.928846560213533</v>
      </c>
      <c r="Q216" s="62">
        <f t="shared" si="65"/>
        <v>130.02763582230426</v>
      </c>
      <c r="R216" s="62">
        <f t="shared" si="66"/>
        <v>487.03167787886707</v>
      </c>
      <c r="S216" s="62">
        <f t="shared" si="67"/>
        <v>19.917869975536785</v>
      </c>
      <c r="T216" s="62">
        <f t="shared" si="68"/>
        <v>2.7096155879468564</v>
      </c>
      <c r="U216" s="87">
        <f t="shared" si="69"/>
        <v>5.5315388294196399</v>
      </c>
      <c r="V216" s="104">
        <v>0.2426300048828125</v>
      </c>
      <c r="W216" s="105">
        <v>0.7573699951171875</v>
      </c>
      <c r="X216" s="105">
        <v>0.3952299952507019</v>
      </c>
      <c r="Y216" s="105">
        <v>0.20708000659942627</v>
      </c>
      <c r="Z216" s="106">
        <f t="shared" si="61"/>
        <v>0.3621399998664856</v>
      </c>
      <c r="AA216" s="196"/>
      <c r="AB216" s="197"/>
      <c r="AC216" s="93">
        <v>3.6419247789699905E-2</v>
      </c>
      <c r="AD216" s="94">
        <v>0.31885206571855401</v>
      </c>
      <c r="AE216" s="94">
        <v>0.64472866058349609</v>
      </c>
      <c r="AF216" s="94">
        <v>0.10112493043210077</v>
      </c>
      <c r="AG216" s="94">
        <v>0.36336674211127301</v>
      </c>
      <c r="AH216" s="94">
        <v>0.53550833463668823</v>
      </c>
      <c r="AI216" s="94">
        <v>0.12558918411432185</v>
      </c>
      <c r="AJ216" s="94">
        <v>0.381960906869037</v>
      </c>
      <c r="AK216" s="95">
        <v>0.49244990944862366</v>
      </c>
      <c r="AL216" s="93">
        <v>0.48885986846919482</v>
      </c>
      <c r="AM216" s="94">
        <v>9.0090489122853362E-2</v>
      </c>
      <c r="AN216" s="94">
        <v>0.33201352020187891</v>
      </c>
      <c r="AO216" s="94">
        <v>8.9036122206072973E-2</v>
      </c>
      <c r="AP216" s="94">
        <v>2.7041473445823292</v>
      </c>
      <c r="AQ216" s="94">
        <v>0.49833903874447111</v>
      </c>
      <c r="AR216" s="94">
        <v>1.8365456788889953</v>
      </c>
      <c r="AS216" s="95">
        <v>0.49250676720384495</v>
      </c>
      <c r="AT216" s="52">
        <v>2.5375605678551238E-2</v>
      </c>
      <c r="AU216" s="52">
        <v>1.2636910779877525E-3</v>
      </c>
      <c r="AV216" s="52">
        <v>8.7552966045030441E-3</v>
      </c>
      <c r="AW216" s="52">
        <v>2.0694506049978037E-2</v>
      </c>
      <c r="AX216" s="12">
        <v>0.27494930848479271</v>
      </c>
      <c r="AY216" s="12">
        <v>1.7426370397252082E-2</v>
      </c>
      <c r="AZ216" s="12">
        <v>4.9772442118556699E-2</v>
      </c>
      <c r="BA216" s="12">
        <v>4.2600695271808313E-2</v>
      </c>
      <c r="BB216" s="12">
        <v>0.18853496201336384</v>
      </c>
      <c r="BC216" s="12">
        <v>7.140042848351498E-2</v>
      </c>
      <c r="BD216" s="12">
        <v>0.27348578262592599</v>
      </c>
      <c r="BE216" s="12">
        <v>2.5740922148182639E-2</v>
      </c>
      <c r="BF216" s="54">
        <v>4.8696970567107201E-2</v>
      </c>
      <c r="BG216" s="54">
        <v>1.6930467674000665E-2</v>
      </c>
      <c r="BH216" s="55">
        <v>0.16616600059029751</v>
      </c>
      <c r="BI216" s="55">
        <v>3.3229350111868014E-3</v>
      </c>
      <c r="BJ216" s="12">
        <f t="shared" si="57"/>
        <v>0.13983799144625664</v>
      </c>
      <c r="BK216" s="12">
        <f t="shared" si="58"/>
        <v>5.4469960809514315E-2</v>
      </c>
      <c r="BL216" s="12">
        <f t="shared" si="59"/>
        <v>0.10731978203562847</v>
      </c>
      <c r="BM216" s="12">
        <f t="shared" si="60"/>
        <v>2.2417987136995839E-2</v>
      </c>
      <c r="BN216" s="112">
        <v>0.25851669907569885</v>
      </c>
      <c r="BO216" s="113">
        <v>0.23923105001449585</v>
      </c>
      <c r="BP216" s="113">
        <v>0.28092163801193237</v>
      </c>
      <c r="BQ216" s="180">
        <v>0.33176293969154358</v>
      </c>
      <c r="BR216" s="113">
        <v>0.22676318883895874</v>
      </c>
      <c r="BS216" s="114">
        <v>0.29431182146072388</v>
      </c>
      <c r="BT216" s="64">
        <f t="shared" si="52"/>
        <v>2010</v>
      </c>
      <c r="BU216" s="67">
        <v>5.5561356597732703E-2</v>
      </c>
      <c r="BV216" s="67">
        <v>0.39104311158727001</v>
      </c>
      <c r="BW216" s="67">
        <v>0.55339556932449296</v>
      </c>
      <c r="BX216" s="67">
        <v>0.225744754076004</v>
      </c>
      <c r="BY216" s="67">
        <v>7.2503474558958905E-2</v>
      </c>
      <c r="BZ216" s="67">
        <f>BW216-BX216</f>
        <v>0.32765081524848894</v>
      </c>
      <c r="CA216" s="67">
        <f>BU216+BV216</f>
        <v>0.44660446818500271</v>
      </c>
      <c r="CB216" s="73">
        <f>BX216-BY216</f>
        <v>0.15324127951704508</v>
      </c>
      <c r="CC216" s="113"/>
      <c r="CD216" s="113"/>
      <c r="CE216" s="113"/>
      <c r="CF216" s="90"/>
      <c r="CG216" s="91"/>
      <c r="CH216" s="91"/>
      <c r="CI216" s="92"/>
      <c r="CL216" s="143">
        <f t="shared" si="53"/>
        <v>2010</v>
      </c>
      <c r="CM216" s="78">
        <f t="shared" si="70"/>
        <v>0.55913639068603516</v>
      </c>
      <c r="CN216" s="172">
        <v>0.46826410503126753</v>
      </c>
      <c r="CO216" s="174"/>
      <c r="CQ216" s="1">
        <v>2010</v>
      </c>
      <c r="CR216" s="164">
        <v>0.6</v>
      </c>
    </row>
    <row r="217" spans="1:96" ht="15">
      <c r="A217" s="143">
        <f t="shared" si="42"/>
        <v>2011</v>
      </c>
      <c r="B217" s="156">
        <v>34398.391371352947</v>
      </c>
      <c r="C217" s="140">
        <v>194004.21401803548</v>
      </c>
      <c r="D217" s="157">
        <v>50568.013463810537</v>
      </c>
      <c r="E217" s="147">
        <v>6.0976587235927582E-2</v>
      </c>
      <c r="F217" s="67">
        <v>0.38828161358833313</v>
      </c>
      <c r="G217" s="67">
        <v>0.55074179172515869</v>
      </c>
      <c r="H217" s="67">
        <v>0.22975511848926544</v>
      </c>
      <c r="I217" s="67">
        <v>8.3083733916282654E-2</v>
      </c>
      <c r="J217" s="67">
        <v>0.32098667323589325</v>
      </c>
      <c r="K217" s="67">
        <f t="shared" si="55"/>
        <v>0.44925820082426071</v>
      </c>
      <c r="L217" s="73">
        <f t="shared" si="56"/>
        <v>0.14667138457298279</v>
      </c>
      <c r="M217" s="64">
        <f t="shared" si="43"/>
        <v>2011</v>
      </c>
      <c r="N217" s="62">
        <f t="shared" si="62"/>
        <v>0.68780628445666891</v>
      </c>
      <c r="O217" s="62">
        <f t="shared" si="63"/>
        <v>5.4746941832716542</v>
      </c>
      <c r="P217" s="62">
        <f t="shared" si="64"/>
        <v>31.061402632771301</v>
      </c>
      <c r="Q217" s="62">
        <f t="shared" si="65"/>
        <v>129.58007453875132</v>
      </c>
      <c r="R217" s="62">
        <f t="shared" si="66"/>
        <v>468.58570571226227</v>
      </c>
      <c r="S217" s="62">
        <f t="shared" si="67"/>
        <v>20.114883532106855</v>
      </c>
      <c r="T217" s="62">
        <f t="shared" si="68"/>
        <v>2.8153120172633286</v>
      </c>
      <c r="U217" s="87">
        <f t="shared" si="69"/>
        <v>5.6399211208348135</v>
      </c>
      <c r="V217" s="104">
        <v>0.2402300238609314</v>
      </c>
      <c r="W217" s="105">
        <v>0.7597699761390686</v>
      </c>
      <c r="X217" s="105">
        <v>0.39800998568534851</v>
      </c>
      <c r="Y217" s="105">
        <v>0.20334999263286591</v>
      </c>
      <c r="Z217" s="106">
        <f t="shared" si="61"/>
        <v>0.36175999045372009</v>
      </c>
      <c r="AA217" s="197"/>
      <c r="AB217" s="197"/>
      <c r="AC217" s="93">
        <v>3.7402214224639102E-2</v>
      </c>
      <c r="AD217" s="94">
        <v>0.33630541578889001</v>
      </c>
      <c r="AE217" s="94">
        <v>0.62629240751266479</v>
      </c>
      <c r="AF217" s="94">
        <v>0.10419105937810386</v>
      </c>
      <c r="AG217" s="94">
        <v>0.368891935759254</v>
      </c>
      <c r="AH217" s="94">
        <v>0.52691704034805298</v>
      </c>
      <c r="AI217" s="94">
        <v>0.12629663260188356</v>
      </c>
      <c r="AJ217" s="94">
        <v>0.37938670464591101</v>
      </c>
      <c r="AK217" s="95">
        <v>0.49431666731834412</v>
      </c>
      <c r="AL217" s="93">
        <v>0.49761540693255707</v>
      </c>
      <c r="AM217" s="94">
        <v>8.890988117423447E-2</v>
      </c>
      <c r="AN217" s="94">
        <v>0.32479312739355826</v>
      </c>
      <c r="AO217" s="94">
        <v>8.8681584499650287E-2</v>
      </c>
      <c r="AP217" s="94">
        <v>2.806511643611739</v>
      </c>
      <c r="AQ217" s="94">
        <v>0.50144471668547852</v>
      </c>
      <c r="AR217" s="94">
        <v>1.8318076190889214</v>
      </c>
      <c r="AS217" s="95">
        <v>0.50015714144867485</v>
      </c>
      <c r="AT217" s="52">
        <v>2.9106425425048599E-2</v>
      </c>
      <c r="AU217" s="52">
        <v>1.5287111095385643E-3</v>
      </c>
      <c r="AV217" s="52">
        <v>9.2465618346345667E-3</v>
      </c>
      <c r="AW217" s="52">
        <v>2.1099193837511587E-2</v>
      </c>
      <c r="AX217" s="12">
        <v>0.2789020836353302</v>
      </c>
      <c r="AY217" s="12">
        <v>1.756020525897628E-2</v>
      </c>
      <c r="AZ217" s="12">
        <v>4.9482865867756361E-2</v>
      </c>
      <c r="BA217" s="12">
        <v>4.2355366825338074E-2</v>
      </c>
      <c r="BB217" s="12">
        <v>0.18960688915103674</v>
      </c>
      <c r="BC217" s="12">
        <v>6.9820962073007503E-2</v>
      </c>
      <c r="BD217" s="12">
        <v>0.26606369336396629</v>
      </c>
      <c r="BE217" s="12">
        <v>2.5227021855789372E-2</v>
      </c>
      <c r="BF217" s="54">
        <v>4.8926158808171749E-2</v>
      </c>
      <c r="BG217" s="54">
        <v>1.632556547812155E-2</v>
      </c>
      <c r="BH217" s="55">
        <v>0.16119344772097347</v>
      </c>
      <c r="BI217" s="55">
        <v>3.2458947993555267E-3</v>
      </c>
      <c r="BJ217" s="12">
        <f t="shared" si="57"/>
        <v>0.14068073034286499</v>
      </c>
      <c r="BK217" s="12">
        <f t="shared" si="58"/>
        <v>5.3495396594885954E-2</v>
      </c>
      <c r="BL217" s="12">
        <f t="shared" si="59"/>
        <v>0.10487024564299283</v>
      </c>
      <c r="BM217" s="12">
        <f t="shared" si="60"/>
        <v>2.1981127056433847E-2</v>
      </c>
      <c r="BN217" s="112">
        <v>0.25357386469841003</v>
      </c>
      <c r="BO217" s="113">
        <v>0.23804841935634613</v>
      </c>
      <c r="BP217" s="113">
        <v>0.27670446038246155</v>
      </c>
      <c r="BQ217" s="180">
        <v>0.33261114358901978</v>
      </c>
      <c r="BR217" s="113">
        <v>0.22289828956127167</v>
      </c>
      <c r="BS217" s="114">
        <v>0.29490548372268677</v>
      </c>
      <c r="BT217" s="64">
        <f t="shared" si="52"/>
        <v>2011</v>
      </c>
      <c r="BU217" s="67"/>
      <c r="BV217" s="67"/>
      <c r="BW217" s="67"/>
      <c r="BX217" s="67"/>
      <c r="BY217" s="67"/>
      <c r="BZ217" s="67"/>
      <c r="CA217" s="67"/>
      <c r="CB217" s="73"/>
      <c r="CC217" s="113"/>
      <c r="CD217" s="113"/>
      <c r="CE217" s="113"/>
      <c r="CF217" s="90"/>
      <c r="CG217" s="91"/>
      <c r="CH217" s="91"/>
      <c r="CI217" s="92"/>
      <c r="CL217" s="143">
        <f t="shared" si="53"/>
        <v>2011</v>
      </c>
      <c r="CM217" s="78">
        <f t="shared" si="70"/>
        <v>0.55074179172515869</v>
      </c>
      <c r="CN217" s="172"/>
      <c r="CO217" s="175"/>
    </row>
    <row r="218" spans="1:96" ht="15">
      <c r="A218" s="143">
        <f t="shared" si="42"/>
        <v>2012</v>
      </c>
      <c r="B218" s="156">
        <v>34208.332619929533</v>
      </c>
      <c r="C218" s="140">
        <v>196915.13756382544</v>
      </c>
      <c r="D218" s="157">
        <v>50862.082122831751</v>
      </c>
      <c r="E218" s="147">
        <v>6.3925936818122864E-2</v>
      </c>
      <c r="F218" s="67">
        <v>0.3909527063369751</v>
      </c>
      <c r="G218" s="67">
        <v>0.54512137174606323</v>
      </c>
      <c r="H218" s="67">
        <v>0.22357787191867828</v>
      </c>
      <c r="I218" s="67">
        <v>7.6649151742458344E-2</v>
      </c>
      <c r="J218" s="67">
        <v>0.32154349982738495</v>
      </c>
      <c r="K218" s="67">
        <f t="shared" si="55"/>
        <v>0.45487864315509796</v>
      </c>
      <c r="L218" s="73">
        <f t="shared" si="56"/>
        <v>0.14692872017621994</v>
      </c>
      <c r="M218" s="64">
        <f t="shared" si="43"/>
        <v>2012</v>
      </c>
      <c r="N218" s="62">
        <f t="shared" si="62"/>
        <v>0.73596014060640924</v>
      </c>
      <c r="O218" s="62">
        <f t="shared" si="63"/>
        <v>5.6261515874384269</v>
      </c>
      <c r="P218" s="62">
        <f t="shared" si="64"/>
        <v>31.37909441509002</v>
      </c>
      <c r="Q218" s="62">
        <f t="shared" si="65"/>
        <v>128.69924966598555</v>
      </c>
      <c r="R218" s="62">
        <f t="shared" si="66"/>
        <v>441.21934930916279</v>
      </c>
      <c r="S218" s="62">
        <f t="shared" si="67"/>
        <v>20.565743831657191</v>
      </c>
      <c r="T218" s="62">
        <f t="shared" si="68"/>
        <v>2.9093785614206391</v>
      </c>
      <c r="U218" s="87">
        <f t="shared" si="69"/>
        <v>5.7563500610112772</v>
      </c>
      <c r="V218" s="104">
        <v>0.22759997844696045</v>
      </c>
      <c r="W218" s="105">
        <v>0.77240002155303955</v>
      </c>
      <c r="X218" s="105">
        <v>0.4182400107383728</v>
      </c>
      <c r="Y218" s="105">
        <v>0.22008000314235687</v>
      </c>
      <c r="Z218" s="106">
        <f t="shared" si="61"/>
        <v>0.35416001081466675</v>
      </c>
      <c r="AA218" s="195">
        <v>0.51916015625</v>
      </c>
      <c r="AB218" s="195">
        <v>0.19881242752075201</v>
      </c>
      <c r="AC218" s="93">
        <v>3.7635699434779422E-2</v>
      </c>
      <c r="AD218" s="94">
        <v>0.34068189412225203</v>
      </c>
      <c r="AE218" s="94">
        <v>0.62168240547180176</v>
      </c>
      <c r="AF218" s="94">
        <v>0.1065468940272916</v>
      </c>
      <c r="AG218" s="94">
        <v>0.37103119906271498</v>
      </c>
      <c r="AH218" s="94">
        <v>0.52242189645767212</v>
      </c>
      <c r="AI218" s="94">
        <v>0.12712192131401703</v>
      </c>
      <c r="AJ218" s="94">
        <v>0.38384986043910402</v>
      </c>
      <c r="AK218" s="95">
        <v>0.4890282154083252</v>
      </c>
      <c r="AL218" s="93">
        <v>0.49989053904394209</v>
      </c>
      <c r="AM218" s="94">
        <v>8.5917633931746659E-2</v>
      </c>
      <c r="AN218" s="94">
        <v>0.32300319613614692</v>
      </c>
      <c r="AO218" s="94">
        <v>9.1188630888164118E-2</v>
      </c>
      <c r="AP218" s="94">
        <v>2.8775449349245568</v>
      </c>
      <c r="AQ218" s="94">
        <v>0.49457197732495456</v>
      </c>
      <c r="AR218" s="94">
        <v>1.8593194677851472</v>
      </c>
      <c r="AS218" s="95">
        <v>0.5249136809766185</v>
      </c>
      <c r="AT218" s="52">
        <v>3.060689300399666E-2</v>
      </c>
      <c r="AU218" s="52">
        <v>1.604276489358823E-3</v>
      </c>
      <c r="AV218" s="52">
        <v>9.7670477822102975E-3</v>
      </c>
      <c r="AW218" s="52">
        <v>2.1953852515984924E-2</v>
      </c>
      <c r="AX218" s="12">
        <v>0.27999773621559143</v>
      </c>
      <c r="AY218" s="12">
        <v>1.7159244386452853E-2</v>
      </c>
      <c r="AZ218" s="12">
        <v>5.0447681519020127E-2</v>
      </c>
      <c r="BA218" s="12">
        <v>4.3381776230402208E-2</v>
      </c>
      <c r="BB218" s="12">
        <v>0.18928593769669533</v>
      </c>
      <c r="BC218" s="12">
        <v>6.715411619911979E-2</v>
      </c>
      <c r="BD218" s="12">
        <v>0.26278848294643242</v>
      </c>
      <c r="BE218" s="12">
        <v>2.5853006609012765E-2</v>
      </c>
      <c r="BF218" s="54">
        <v>4.7954879701137543E-2</v>
      </c>
      <c r="BG218" s="54">
        <v>1.4771807529446559E-2</v>
      </c>
      <c r="BH218" s="55">
        <v>0.15745470853166929</v>
      </c>
      <c r="BI218" s="55">
        <v>3.3051721347886836E-3</v>
      </c>
      <c r="BJ218" s="12">
        <f t="shared" si="57"/>
        <v>0.14133105799555779</v>
      </c>
      <c r="BK218" s="12">
        <f t="shared" si="58"/>
        <v>5.2382308669673229E-2</v>
      </c>
      <c r="BL218" s="12">
        <f t="shared" si="59"/>
        <v>0.10533377441476313</v>
      </c>
      <c r="BM218" s="12">
        <f t="shared" si="60"/>
        <v>2.2547834474224083E-2</v>
      </c>
      <c r="BN218" s="112">
        <v>0.24238361418247223</v>
      </c>
      <c r="BO218" s="113">
        <v>0.23286339640617371</v>
      </c>
      <c r="BP218" s="113">
        <v>0.26745191216468811</v>
      </c>
      <c r="BQ218" s="180">
        <v>0.3295484185218811</v>
      </c>
      <c r="BR218" s="113">
        <v>0.21204367280006409</v>
      </c>
      <c r="BS218" s="114">
        <v>0.2902921736240387</v>
      </c>
      <c r="BT218" s="64">
        <f t="shared" si="52"/>
        <v>2012</v>
      </c>
      <c r="BU218" s="67"/>
      <c r="BV218" s="67"/>
      <c r="BW218" s="67"/>
      <c r="BX218" s="67"/>
      <c r="BY218" s="67"/>
      <c r="BZ218" s="67"/>
      <c r="CA218" s="67"/>
      <c r="CB218" s="73"/>
      <c r="CC218" s="113"/>
      <c r="CD218" s="113"/>
      <c r="CE218" s="113"/>
      <c r="CF218" s="90"/>
      <c r="CG218" s="91"/>
      <c r="CH218" s="91"/>
      <c r="CI218" s="92"/>
      <c r="CL218" s="143">
        <f t="shared" si="53"/>
        <v>2012</v>
      </c>
      <c r="CM218" s="78">
        <f t="shared" si="70"/>
        <v>0.54512137174606323</v>
      </c>
      <c r="CN218" s="172"/>
      <c r="CO218" s="175"/>
    </row>
    <row r="219" spans="1:96" ht="15">
      <c r="A219" s="143">
        <f t="shared" si="42"/>
        <v>2013</v>
      </c>
      <c r="B219" s="156">
        <v>34444.334470699789</v>
      </c>
      <c r="C219" s="140">
        <v>197577.40548607416</v>
      </c>
      <c r="D219" s="157">
        <v>51317.997637713925</v>
      </c>
      <c r="E219" s="147">
        <v>6.4147427678108215E-2</v>
      </c>
      <c r="F219" s="67">
        <v>0.38733664155006409</v>
      </c>
      <c r="G219" s="67">
        <v>0.5485159158706665</v>
      </c>
      <c r="H219" s="67">
        <v>0.22904562950134277</v>
      </c>
      <c r="I219" s="67">
        <v>7.966652512550354E-2</v>
      </c>
      <c r="J219" s="67">
        <v>0.31947028636932373</v>
      </c>
      <c r="K219" s="67">
        <f t="shared" ref="K219:K220" si="71">E219+F219</f>
        <v>0.4514840692281723</v>
      </c>
      <c r="L219" s="73">
        <f t="shared" ref="L219:L220" si="72">H219-I219</f>
        <v>0.14937910437583923</v>
      </c>
      <c r="M219" s="64">
        <f t="shared" si="43"/>
        <v>2013</v>
      </c>
      <c r="N219" s="62">
        <f t="shared" ref="N219:N220" si="73">E219*$C219/0.5/$B219</f>
        <v>0.73591680745217836</v>
      </c>
      <c r="O219" s="62">
        <f t="shared" ref="O219:O220" si="74">F219*$C219/0.4/$B219</f>
        <v>5.5545396552988153</v>
      </c>
      <c r="P219" s="62">
        <f t="shared" ref="P219:P220" si="75">G219*$C219/0.1/$B219</f>
        <v>31.463621867257466</v>
      </c>
      <c r="Q219" s="62">
        <f t="shared" ref="Q219:Q220" si="76">H219*$C219/0.01/$B219</f>
        <v>131.38370042625039</v>
      </c>
      <c r="R219" s="62">
        <f t="shared" ref="R219:R220" si="77">I219*$C219/0.001/$B219</f>
        <v>456.97806563159702</v>
      </c>
      <c r="S219" s="62">
        <f t="shared" ref="S219:S220" si="78">J219*$C219/0.09/$B219</f>
        <v>20.361390916258259</v>
      </c>
      <c r="T219" s="62">
        <f t="shared" ref="T219:T220" si="79">K219*$C219/0.9/$B219</f>
        <v>2.8775269620506845</v>
      </c>
      <c r="U219" s="87">
        <f>C219/B219</f>
        <v>5.7361365380464582</v>
      </c>
      <c r="V219" s="102"/>
      <c r="W219" s="63"/>
      <c r="X219" s="63"/>
      <c r="Y219" s="63"/>
      <c r="Z219" s="103"/>
      <c r="AA219" s="91"/>
      <c r="AB219" s="91"/>
      <c r="AC219" s="90"/>
      <c r="AD219" s="91"/>
      <c r="AE219" s="91"/>
      <c r="AF219" s="91"/>
      <c r="AG219" s="91"/>
      <c r="AH219" s="91"/>
      <c r="AI219" s="91"/>
      <c r="AJ219" s="91"/>
      <c r="AK219" s="92"/>
      <c r="AL219" s="93">
        <v>0.49255920258119834</v>
      </c>
      <c r="AM219" s="94">
        <v>8.1563580211807402E-2</v>
      </c>
      <c r="AN219" s="94">
        <v>0.3325736201114402</v>
      </c>
      <c r="AO219" s="94">
        <v>9.3303597095554122E-2</v>
      </c>
      <c r="AP219" s="94">
        <v>2.8253868390770385</v>
      </c>
      <c r="AQ219" s="94">
        <v>0.4678598326268314</v>
      </c>
      <c r="AR219" s="94">
        <v>1.9076876939116143</v>
      </c>
      <c r="AS219" s="95">
        <v>0.53520217243097323</v>
      </c>
      <c r="AT219" s="52">
        <v>3.0221435595247925E-2</v>
      </c>
      <c r="AU219" s="52">
        <v>1.5229764616851924E-3</v>
      </c>
      <c r="AV219" s="52">
        <v>9.9399046187506855E-3</v>
      </c>
      <c r="AW219" s="52">
        <v>2.2463035028553586E-2</v>
      </c>
      <c r="AX219" s="12">
        <v>0.2754700593650341</v>
      </c>
      <c r="AY219" s="12">
        <v>1.6289664203279586E-2</v>
      </c>
      <c r="AZ219" s="12">
        <v>5.1188980727468809E-2</v>
      </c>
      <c r="BA219" s="12">
        <v>4.438794322567579E-2</v>
      </c>
      <c r="BB219" s="12">
        <v>0.18686772882938385</v>
      </c>
      <c r="BC219" s="12">
        <v>6.375094253074004E-2</v>
      </c>
      <c r="BD219" s="12">
        <v>0.27144475138563523</v>
      </c>
      <c r="BE219" s="12">
        <v>2.6452623412170508E-2</v>
      </c>
      <c r="BF219" s="54">
        <v>4.7422584146261215E-2</v>
      </c>
      <c r="BG219" s="54">
        <v>1.4023215644631534E-2</v>
      </c>
      <c r="BH219" s="55">
        <v>0.16421823652689324</v>
      </c>
      <c r="BI219" s="55">
        <v>3.3818300175378849E-3</v>
      </c>
      <c r="BJ219" s="12">
        <f t="shared" ref="BJ219:BJ220" si="80">BB219-BF219</f>
        <v>0.13944514468312263</v>
      </c>
      <c r="BK219" s="12">
        <f t="shared" ref="BK219:BK220" si="81">BC219-BG219</f>
        <v>4.9727726886108506E-2</v>
      </c>
      <c r="BL219" s="12">
        <f t="shared" ref="BL219:BL220" si="82">BD219-BH219</f>
        <v>0.10722651485874199</v>
      </c>
      <c r="BM219" s="12">
        <f t="shared" ref="BM219:BM220" si="83">BE219-BI219</f>
        <v>2.3070793394632624E-2</v>
      </c>
      <c r="BN219" s="112">
        <v>0.23722440004348755</v>
      </c>
      <c r="BO219" s="113">
        <v>0.23332220315933228</v>
      </c>
      <c r="BP219" s="113">
        <v>0.2637518048286438</v>
      </c>
      <c r="BQ219" s="180">
        <v>0.33226659893989563</v>
      </c>
      <c r="BR219" s="113">
        <v>0.20728695392608643</v>
      </c>
      <c r="BS219" s="114">
        <v>0.29218536615371704</v>
      </c>
      <c r="BT219" s="64">
        <f t="shared" si="52"/>
        <v>2013</v>
      </c>
      <c r="BU219" s="68"/>
      <c r="BV219" s="68"/>
      <c r="BW219" s="68"/>
      <c r="BX219" s="69"/>
      <c r="BY219" s="69"/>
      <c r="BZ219" s="69"/>
      <c r="CA219" s="69"/>
      <c r="CB219" s="80"/>
      <c r="CC219" s="91"/>
      <c r="CD219" s="91"/>
      <c r="CE219" s="91"/>
      <c r="CF219" s="90"/>
      <c r="CG219" s="91"/>
      <c r="CH219" s="91"/>
      <c r="CI219" s="92"/>
      <c r="CL219" s="143">
        <f t="shared" si="53"/>
        <v>2013</v>
      </c>
      <c r="CM219" s="78">
        <f t="shared" si="70"/>
        <v>0.5485159158706665</v>
      </c>
      <c r="CN219" s="172"/>
      <c r="CO219" s="175"/>
    </row>
    <row r="220" spans="1:96" ht="15">
      <c r="A220" s="143">
        <f t="shared" si="42"/>
        <v>2014</v>
      </c>
      <c r="B220" s="156">
        <v>34578.32004171802</v>
      </c>
      <c r="C220" s="140">
        <v>197378.76937732584</v>
      </c>
      <c r="D220" s="157">
        <v>51721.508732705377</v>
      </c>
      <c r="E220" s="147">
        <v>6.3451066613197327E-2</v>
      </c>
      <c r="F220" s="67">
        <v>0.38378429412841797</v>
      </c>
      <c r="G220" s="67">
        <v>0.5527646541595459</v>
      </c>
      <c r="H220" s="67">
        <v>0.2337886244058609</v>
      </c>
      <c r="I220" s="67">
        <v>8.2042761147022247E-2</v>
      </c>
      <c r="J220" s="67">
        <v>0.318976029753685</v>
      </c>
      <c r="K220" s="67">
        <f t="shared" si="71"/>
        <v>0.4472353607416153</v>
      </c>
      <c r="L220" s="73">
        <f t="shared" si="72"/>
        <v>0.15174586325883865</v>
      </c>
      <c r="M220" s="64">
        <f t="shared" si="43"/>
        <v>2014</v>
      </c>
      <c r="N220" s="62">
        <f t="shared" si="73"/>
        <v>0.72437836359208885</v>
      </c>
      <c r="O220" s="62">
        <f t="shared" si="74"/>
        <v>5.4767605532903971</v>
      </c>
      <c r="P220" s="62">
        <f t="shared" si="75"/>
        <v>31.55272062427052</v>
      </c>
      <c r="Q220" s="62">
        <f t="shared" si="76"/>
        <v>133.45041321838019</v>
      </c>
      <c r="R220" s="62">
        <f t="shared" si="77"/>
        <v>468.31364889850096</v>
      </c>
      <c r="S220" s="62">
        <f t="shared" si="78"/>
        <v>20.230754780480559</v>
      </c>
      <c r="T220" s="62">
        <f t="shared" si="79"/>
        <v>2.8365482256802257</v>
      </c>
      <c r="U220" s="87">
        <f>C220/B220</f>
        <v>5.7081653804809624</v>
      </c>
      <c r="V220" s="102"/>
      <c r="W220" s="63"/>
      <c r="X220" s="63"/>
      <c r="Y220" s="63"/>
      <c r="Z220" s="103"/>
      <c r="AA220" s="91"/>
      <c r="AB220" s="91"/>
      <c r="AC220" s="90"/>
      <c r="AD220" s="91"/>
      <c r="AE220" s="91"/>
      <c r="AF220" s="91"/>
      <c r="AG220" s="91"/>
      <c r="AH220" s="91"/>
      <c r="AI220" s="91"/>
      <c r="AJ220" s="91"/>
      <c r="AK220" s="92"/>
      <c r="AL220" s="93">
        <v>0.48314154198385467</v>
      </c>
      <c r="AM220" s="94">
        <v>7.8216629936064458E-2</v>
      </c>
      <c r="AN220" s="94">
        <v>0.3441419526605411</v>
      </c>
      <c r="AO220" s="94">
        <v>9.4499875419539844E-2</v>
      </c>
      <c r="AP220" s="94">
        <v>2.7578518238244287</v>
      </c>
      <c r="AQ220" s="94">
        <v>0.446473459178934</v>
      </c>
      <c r="AR220" s="94">
        <v>1.9644191801480189</v>
      </c>
      <c r="AS220" s="95">
        <v>0.5394209173295812</v>
      </c>
      <c r="AT220" s="52">
        <v>2.8983963289247683E-2</v>
      </c>
      <c r="AU220" s="52">
        <v>1.4604813324234516E-3</v>
      </c>
      <c r="AV220" s="52">
        <v>1.0255535972083091E-2</v>
      </c>
      <c r="AW220" s="52">
        <v>2.2751041522751987E-2</v>
      </c>
      <c r="AX220" s="12">
        <v>0.27037732675671577</v>
      </c>
      <c r="AY220" s="12">
        <v>1.5621220077171521E-2</v>
      </c>
      <c r="AZ220" s="12">
        <v>5.2828730105036859E-2</v>
      </c>
      <c r="BA220" s="12">
        <v>4.4957056700184211E-2</v>
      </c>
      <c r="BB220" s="12">
        <v>0.18378026969730854</v>
      </c>
      <c r="BC220" s="12">
        <v>6.1134931387923086E-2</v>
      </c>
      <c r="BD220" s="12">
        <v>0.28105770378553557</v>
      </c>
      <c r="BE220" s="12">
        <v>2.6791781826053834E-2</v>
      </c>
      <c r="BF220" s="54">
        <v>4.6650638803839684E-2</v>
      </c>
      <c r="BG220" s="54">
        <v>1.3447774922844682E-2</v>
      </c>
      <c r="BH220" s="55">
        <v>0.17026520625666447</v>
      </c>
      <c r="BI220" s="55">
        <v>3.4251896528715762E-3</v>
      </c>
      <c r="BJ220" s="12">
        <f t="shared" si="80"/>
        <v>0.13712963089346886</v>
      </c>
      <c r="BK220" s="12">
        <f t="shared" si="81"/>
        <v>4.7687156465078401E-2</v>
      </c>
      <c r="BL220" s="12">
        <f t="shared" si="82"/>
        <v>0.1107924975288711</v>
      </c>
      <c r="BM220" s="12">
        <f t="shared" si="83"/>
        <v>2.3366592173182259E-2</v>
      </c>
      <c r="BN220" s="112">
        <v>0.23378881812095642</v>
      </c>
      <c r="BO220" s="113">
        <v>0.23378881812095642</v>
      </c>
      <c r="BP220" s="113">
        <v>0.26123687624931335</v>
      </c>
      <c r="BQ220" s="180">
        <v>0.33492380380630493</v>
      </c>
      <c r="BR220" s="113">
        <v>0.20418205857276917</v>
      </c>
      <c r="BS220" s="114">
        <v>0.29406625032424927</v>
      </c>
      <c r="BT220" s="64">
        <f t="shared" si="52"/>
        <v>2014</v>
      </c>
      <c r="BU220" s="68"/>
      <c r="BV220" s="68"/>
      <c r="BW220" s="68"/>
      <c r="BX220" s="81"/>
      <c r="BY220" s="81"/>
      <c r="BZ220" s="81"/>
      <c r="CA220" s="69"/>
      <c r="CB220" s="80"/>
      <c r="CC220" s="91"/>
      <c r="CD220" s="91"/>
      <c r="CE220" s="91"/>
      <c r="CF220" s="90"/>
      <c r="CG220" s="91"/>
      <c r="CH220" s="91"/>
      <c r="CI220" s="92"/>
      <c r="CL220" s="143">
        <f t="shared" si="53"/>
        <v>2014</v>
      </c>
      <c r="CM220" s="78">
        <f t="shared" si="70"/>
        <v>0.5527646541595459</v>
      </c>
      <c r="CN220" s="172"/>
      <c r="CO220" s="175">
        <f>CM220</f>
        <v>0.5527646541595459</v>
      </c>
    </row>
    <row r="221" spans="1:96" ht="15" thickBot="1">
      <c r="A221" s="146">
        <f>A220+1</f>
        <v>2015</v>
      </c>
      <c r="B221" s="158"/>
      <c r="C221" s="159"/>
      <c r="D221" s="160">
        <v>51957.752720092409</v>
      </c>
      <c r="E221" s="151"/>
      <c r="F221" s="83"/>
      <c r="G221" s="83"/>
      <c r="H221" s="84"/>
      <c r="I221" s="84"/>
      <c r="J221" s="84"/>
      <c r="K221" s="84"/>
      <c r="L221" s="85"/>
      <c r="M221" s="70">
        <f>M220+1</f>
        <v>2015</v>
      </c>
      <c r="N221" s="71"/>
      <c r="O221" s="71"/>
      <c r="P221" s="71"/>
      <c r="Q221" s="72"/>
      <c r="R221" s="72"/>
      <c r="S221" s="72"/>
      <c r="T221" s="72"/>
      <c r="U221" s="88"/>
      <c r="V221" s="107"/>
      <c r="W221" s="108"/>
      <c r="X221" s="108"/>
      <c r="Y221" s="108"/>
      <c r="Z221" s="109"/>
      <c r="AA221" s="97"/>
      <c r="AB221" s="97"/>
      <c r="AC221" s="96"/>
      <c r="AD221" s="97"/>
      <c r="AE221" s="97"/>
      <c r="AF221" s="97"/>
      <c r="AG221" s="97"/>
      <c r="AH221" s="97"/>
      <c r="AI221" s="97"/>
      <c r="AJ221" s="97"/>
      <c r="AK221" s="98"/>
      <c r="AL221" s="165"/>
      <c r="AM221" s="166"/>
      <c r="AN221" s="166"/>
      <c r="AO221" s="166"/>
      <c r="AP221" s="166"/>
      <c r="AQ221" s="166"/>
      <c r="AR221" s="166"/>
      <c r="AS221" s="167"/>
      <c r="BN221" s="96"/>
      <c r="BO221" s="97"/>
      <c r="BP221" s="97"/>
      <c r="BQ221" s="97"/>
      <c r="BR221" s="97"/>
      <c r="BS221" s="98"/>
      <c r="BT221" s="82">
        <f>BT220+1</f>
        <v>2015</v>
      </c>
      <c r="BU221" s="83"/>
      <c r="BV221" s="83"/>
      <c r="BW221" s="83"/>
      <c r="BX221" s="84"/>
      <c r="BY221" s="84"/>
      <c r="BZ221" s="84"/>
      <c r="CA221" s="84"/>
      <c r="CB221" s="85"/>
      <c r="CC221" s="97"/>
      <c r="CD221" s="97"/>
      <c r="CE221" s="97"/>
      <c r="CF221" s="96"/>
      <c r="CG221" s="97"/>
      <c r="CH221" s="97"/>
      <c r="CI221" s="98"/>
      <c r="CL221" s="143">
        <f>CL220+1</f>
        <v>2015</v>
      </c>
      <c r="CM221" s="78"/>
      <c r="CN221" s="172">
        <v>0.46579614932672603</v>
      </c>
      <c r="CO221" s="174"/>
    </row>
    <row r="222" spans="1:96" ht="15.75" thickTop="1">
      <c r="E222" s="2"/>
      <c r="F222" s="2"/>
      <c r="G222" s="2"/>
      <c r="H222" s="2"/>
      <c r="I222" s="2"/>
      <c r="J222" s="2"/>
      <c r="K222" s="2"/>
      <c r="L222" s="2"/>
      <c r="M222" s="2"/>
      <c r="AL222" s="231"/>
      <c r="AM222" s="231"/>
      <c r="AN222" s="231"/>
      <c r="AO222" s="231"/>
      <c r="BU222" s="2"/>
      <c r="BV222" s="2"/>
      <c r="BW222" s="2"/>
      <c r="BX222" s="2"/>
      <c r="BY222" s="2"/>
      <c r="BZ222" s="2"/>
      <c r="CA222" s="2"/>
      <c r="CB222" s="2"/>
      <c r="CL222" s="143">
        <f t="shared" si="53"/>
        <v>2016</v>
      </c>
      <c r="CM222" s="63"/>
      <c r="CN222" s="172"/>
      <c r="CO222" s="175"/>
    </row>
    <row r="223" spans="1:96" ht="15">
      <c r="E223" s="2"/>
      <c r="F223" s="2"/>
      <c r="G223" s="2"/>
      <c r="H223" s="2"/>
      <c r="I223" s="2"/>
      <c r="J223" s="2"/>
      <c r="K223" s="2"/>
      <c r="L223" s="2"/>
      <c r="M223" s="2"/>
      <c r="AK223" s="53"/>
      <c r="AL223" s="12"/>
      <c r="AM223" s="12"/>
      <c r="AN223" s="12"/>
      <c r="AO223" s="12"/>
      <c r="BU223" s="2"/>
      <c r="BV223" s="2"/>
      <c r="BW223" s="2"/>
      <c r="BX223" s="2"/>
      <c r="BY223" s="2"/>
      <c r="BZ223" s="2"/>
      <c r="CA223" s="2"/>
      <c r="CB223" s="2"/>
      <c r="CL223" s="143">
        <f t="shared" si="53"/>
        <v>2017</v>
      </c>
      <c r="CM223" s="63"/>
      <c r="CN223" s="172"/>
      <c r="CO223" s="175"/>
    </row>
    <row r="224" spans="1:96" ht="15">
      <c r="E224" s="2"/>
      <c r="F224" s="2"/>
      <c r="G224" s="2"/>
      <c r="H224" s="2"/>
      <c r="I224" s="2"/>
      <c r="J224" s="2"/>
      <c r="K224" s="2"/>
      <c r="L224" s="2"/>
      <c r="M224" s="2"/>
      <c r="AK224" s="53"/>
      <c r="AL224" s="12"/>
      <c r="AM224" s="12"/>
      <c r="AN224" s="12"/>
      <c r="AO224" s="12"/>
      <c r="BU224" s="2"/>
      <c r="BV224" s="2"/>
      <c r="BW224" s="2"/>
      <c r="BX224" s="2"/>
      <c r="BY224" s="2"/>
      <c r="BZ224" s="2"/>
      <c r="CA224" s="2"/>
      <c r="CB224" s="2"/>
      <c r="CL224" s="143">
        <f t="shared" si="53"/>
        <v>2018</v>
      </c>
      <c r="CM224" s="63"/>
      <c r="CN224" s="172"/>
      <c r="CO224" s="175"/>
    </row>
    <row r="225" spans="5:93" ht="15">
      <c r="E225" s="2"/>
      <c r="F225" s="2"/>
      <c r="G225" s="2"/>
      <c r="H225" s="2"/>
      <c r="I225" s="2"/>
      <c r="J225" s="2"/>
      <c r="K225" s="2"/>
      <c r="L225" s="2"/>
      <c r="M225" s="2"/>
      <c r="AK225" s="53"/>
      <c r="AL225" s="12"/>
      <c r="AM225" s="12"/>
      <c r="AN225" s="12"/>
      <c r="AO225" s="12"/>
      <c r="BU225" s="2"/>
      <c r="BV225" s="2"/>
      <c r="BW225" s="2"/>
      <c r="BX225" s="2"/>
      <c r="BY225" s="2"/>
      <c r="BZ225" s="2"/>
      <c r="CA225" s="2"/>
      <c r="CB225" s="2"/>
      <c r="CL225" s="143">
        <f t="shared" si="53"/>
        <v>2019</v>
      </c>
      <c r="CM225" s="63"/>
      <c r="CN225" s="172"/>
      <c r="CO225" s="175"/>
    </row>
    <row r="226" spans="5:93" ht="15">
      <c r="E226" s="2"/>
      <c r="F226" s="2"/>
      <c r="G226" s="2"/>
      <c r="H226" s="2"/>
      <c r="I226" s="2"/>
      <c r="J226" s="2"/>
      <c r="K226" s="2"/>
      <c r="L226" s="2"/>
      <c r="M226" s="2"/>
      <c r="AK226" s="53"/>
      <c r="AL226" s="12"/>
      <c r="AM226" s="12"/>
      <c r="AN226" s="12"/>
      <c r="AO226" s="12"/>
      <c r="BU226" s="2"/>
      <c r="BV226" s="2"/>
      <c r="BW226" s="2"/>
      <c r="BX226" s="2"/>
      <c r="BY226" s="2"/>
      <c r="BZ226" s="2"/>
      <c r="CA226" s="2"/>
      <c r="CB226" s="2"/>
      <c r="CL226" s="143">
        <f t="shared" si="53"/>
        <v>2020</v>
      </c>
      <c r="CM226" s="63"/>
      <c r="CN226" s="172">
        <v>0.46393106904518466</v>
      </c>
      <c r="CO226" s="174">
        <v>0.57835262881637828</v>
      </c>
    </row>
    <row r="227" spans="5:93" ht="14.25">
      <c r="E227" s="2"/>
      <c r="F227" s="2"/>
      <c r="G227" s="2"/>
      <c r="H227" s="2"/>
      <c r="I227" s="2"/>
      <c r="J227" s="2"/>
      <c r="K227" s="2"/>
      <c r="L227" s="2"/>
      <c r="M227" s="2"/>
      <c r="BU227" s="2"/>
      <c r="BV227" s="2"/>
      <c r="BW227" s="2"/>
      <c r="BX227" s="2"/>
      <c r="BY227" s="2"/>
      <c r="BZ227" s="2"/>
      <c r="CA227" s="2"/>
      <c r="CB227" s="2"/>
      <c r="CL227" s="143">
        <f t="shared" si="53"/>
        <v>2021</v>
      </c>
      <c r="CM227" s="63"/>
      <c r="CN227" s="172"/>
      <c r="CO227" s="175"/>
    </row>
    <row r="228" spans="5:93" ht="14.25">
      <c r="E228" s="2"/>
      <c r="F228" s="2"/>
      <c r="G228" s="2"/>
      <c r="H228" s="2"/>
      <c r="I228" s="2"/>
      <c r="J228" s="2"/>
      <c r="K228" s="2"/>
      <c r="L228" s="2"/>
      <c r="M228" s="2"/>
      <c r="BU228" s="2"/>
      <c r="BV228" s="2"/>
      <c r="BW228" s="2"/>
      <c r="BX228" s="2"/>
      <c r="BY228" s="2"/>
      <c r="BZ228" s="2"/>
      <c r="CA228" s="2"/>
      <c r="CB228" s="2"/>
      <c r="CL228" s="143">
        <f t="shared" si="53"/>
        <v>2022</v>
      </c>
      <c r="CM228" s="63"/>
      <c r="CN228" s="172"/>
      <c r="CO228" s="175"/>
    </row>
    <row r="229" spans="5:93" ht="14.25">
      <c r="E229" s="2"/>
      <c r="F229" s="2"/>
      <c r="G229" s="2"/>
      <c r="H229" s="2"/>
      <c r="I229" s="2"/>
      <c r="J229" s="2"/>
      <c r="K229" s="2"/>
      <c r="L229" s="2"/>
      <c r="M229" s="2"/>
      <c r="BU229" s="2"/>
      <c r="BV229" s="2"/>
      <c r="BW229" s="2"/>
      <c r="BX229" s="2"/>
      <c r="BY229" s="2"/>
      <c r="BZ229" s="2"/>
      <c r="CA229" s="2"/>
      <c r="CB229" s="2"/>
      <c r="CL229" s="143">
        <f t="shared" si="53"/>
        <v>2023</v>
      </c>
      <c r="CM229" s="63"/>
      <c r="CN229" s="172"/>
      <c r="CO229" s="175"/>
    </row>
    <row r="230" spans="5:93" ht="14.25">
      <c r="E230" s="2"/>
      <c r="F230" s="2"/>
      <c r="G230" s="2"/>
      <c r="H230" s="2"/>
      <c r="I230" s="2"/>
      <c r="J230" s="2"/>
      <c r="K230" s="2"/>
      <c r="L230" s="2"/>
      <c r="M230" s="2"/>
      <c r="BU230" s="2"/>
      <c r="BV230" s="2"/>
      <c r="BW230" s="2"/>
      <c r="BX230" s="2"/>
      <c r="BY230" s="2"/>
      <c r="BZ230" s="2"/>
      <c r="CA230" s="2"/>
      <c r="CB230" s="2"/>
      <c r="CL230" s="143">
        <f t="shared" si="53"/>
        <v>2024</v>
      </c>
      <c r="CM230" s="63"/>
      <c r="CN230" s="172"/>
      <c r="CO230" s="175"/>
    </row>
    <row r="231" spans="5:93" ht="14.25">
      <c r="E231" s="2"/>
      <c r="F231" s="2"/>
      <c r="G231" s="2"/>
      <c r="H231" s="2"/>
      <c r="I231" s="2"/>
      <c r="J231" s="2"/>
      <c r="K231" s="2"/>
      <c r="L231" s="2"/>
      <c r="M231" s="2"/>
      <c r="BU231" s="2"/>
      <c r="BV231" s="2"/>
      <c r="BW231" s="2"/>
      <c r="BX231" s="2"/>
      <c r="BY231" s="2"/>
      <c r="BZ231" s="2"/>
      <c r="CA231" s="2"/>
      <c r="CB231" s="2"/>
      <c r="CL231" s="143">
        <f t="shared" si="53"/>
        <v>2025</v>
      </c>
      <c r="CM231" s="63"/>
      <c r="CN231" s="172">
        <v>0.4625456748870273</v>
      </c>
      <c r="CO231" s="174">
        <v>0.59335165606451157</v>
      </c>
    </row>
    <row r="232" spans="5:93" ht="14.25">
      <c r="E232" s="2"/>
      <c r="F232" s="2"/>
      <c r="G232" s="2"/>
      <c r="H232" s="2"/>
      <c r="I232" s="2"/>
      <c r="J232" s="2"/>
      <c r="K232" s="2"/>
      <c r="L232" s="2"/>
      <c r="M232" s="2"/>
      <c r="BU232" s="2"/>
      <c r="BV232" s="2"/>
      <c r="BW232" s="2"/>
      <c r="BX232" s="2"/>
      <c r="BY232" s="2"/>
      <c r="BZ232" s="2"/>
      <c r="CA232" s="2"/>
      <c r="CB232" s="2"/>
      <c r="CL232" s="143">
        <f t="shared" si="53"/>
        <v>2026</v>
      </c>
      <c r="CM232" s="63"/>
      <c r="CN232" s="172"/>
      <c r="CO232" s="175"/>
    </row>
    <row r="233" spans="5:93" ht="14.25">
      <c r="E233" s="2"/>
      <c r="F233" s="2"/>
      <c r="G233" s="2"/>
      <c r="H233" s="2"/>
      <c r="I233" s="2"/>
      <c r="J233" s="2"/>
      <c r="K233" s="2"/>
      <c r="L233" s="2"/>
      <c r="M233" s="2"/>
      <c r="BU233" s="2"/>
      <c r="BV233" s="2"/>
      <c r="BW233" s="2"/>
      <c r="BX233" s="2"/>
      <c r="BY233" s="2"/>
      <c r="BZ233" s="2"/>
      <c r="CA233" s="2"/>
      <c r="CB233" s="2"/>
      <c r="CL233" s="143">
        <f t="shared" si="53"/>
        <v>2027</v>
      </c>
      <c r="CM233" s="63"/>
      <c r="CN233" s="172"/>
      <c r="CO233" s="175"/>
    </row>
    <row r="234" spans="5:93" ht="14.25">
      <c r="E234" s="2"/>
      <c r="F234" s="2"/>
      <c r="G234" s="2"/>
      <c r="H234" s="2"/>
      <c r="I234" s="2"/>
      <c r="J234" s="2"/>
      <c r="K234" s="2"/>
      <c r="L234" s="2"/>
      <c r="M234" s="2"/>
      <c r="BU234" s="2"/>
      <c r="BV234" s="2"/>
      <c r="BW234" s="2"/>
      <c r="BX234" s="2"/>
      <c r="BY234" s="2"/>
      <c r="BZ234" s="2"/>
      <c r="CA234" s="2"/>
      <c r="CB234" s="2"/>
      <c r="CL234" s="143">
        <f t="shared" ref="CL234:CL297" si="84">CL233+1</f>
        <v>2028</v>
      </c>
      <c r="CM234" s="63"/>
      <c r="CN234" s="172"/>
      <c r="CO234" s="175"/>
    </row>
    <row r="235" spans="5:93" ht="14.25">
      <c r="E235" s="2"/>
      <c r="F235" s="2"/>
      <c r="G235" s="2"/>
      <c r="H235" s="2"/>
      <c r="I235" s="2"/>
      <c r="J235" s="2"/>
      <c r="K235" s="2"/>
      <c r="L235" s="2"/>
      <c r="M235" s="2"/>
      <c r="BU235" s="2"/>
      <c r="BV235" s="2"/>
      <c r="BW235" s="2"/>
      <c r="BX235" s="2"/>
      <c r="BY235" s="2"/>
      <c r="BZ235" s="2"/>
      <c r="CA235" s="2"/>
      <c r="CB235" s="2"/>
      <c r="CL235" s="143">
        <f t="shared" si="84"/>
        <v>2029</v>
      </c>
      <c r="CM235" s="63"/>
      <c r="CN235" s="172"/>
      <c r="CO235" s="175"/>
    </row>
    <row r="236" spans="5:93" ht="14.25">
      <c r="E236" s="2"/>
      <c r="F236" s="2"/>
      <c r="G236" s="2"/>
      <c r="H236" s="2"/>
      <c r="I236" s="2"/>
      <c r="J236" s="2"/>
      <c r="K236" s="2"/>
      <c r="L236" s="2"/>
      <c r="M236" s="2"/>
      <c r="BU236" s="2"/>
      <c r="BV236" s="2"/>
      <c r="BW236" s="2"/>
      <c r="BX236" s="2"/>
      <c r="BY236" s="2"/>
      <c r="BZ236" s="2"/>
      <c r="CA236" s="2"/>
      <c r="CB236" s="2"/>
      <c r="CL236" s="143">
        <f t="shared" si="84"/>
        <v>2030</v>
      </c>
      <c r="CM236" s="63"/>
      <c r="CN236" s="172">
        <v>0.46154366454215529</v>
      </c>
      <c r="CO236" s="174">
        <v>0.60758184965671502</v>
      </c>
    </row>
    <row r="237" spans="5:93" ht="14.25">
      <c r="E237" s="2"/>
      <c r="F237" s="2"/>
      <c r="G237" s="2"/>
      <c r="H237" s="2"/>
      <c r="I237" s="2"/>
      <c r="J237" s="2"/>
      <c r="K237" s="2"/>
      <c r="L237" s="2"/>
      <c r="M237" s="2"/>
      <c r="BU237" s="2"/>
      <c r="BV237" s="2"/>
      <c r="BW237" s="2"/>
      <c r="BX237" s="2"/>
      <c r="BY237" s="2"/>
      <c r="BZ237" s="2"/>
      <c r="CA237" s="2"/>
      <c r="CB237" s="2"/>
      <c r="CL237" s="143">
        <f t="shared" si="84"/>
        <v>2031</v>
      </c>
      <c r="CM237" s="63"/>
      <c r="CN237" s="172"/>
      <c r="CO237" s="175"/>
    </row>
    <row r="238" spans="5:93" ht="14.25">
      <c r="E238" s="2"/>
      <c r="F238" s="2"/>
      <c r="G238" s="2"/>
      <c r="H238" s="2"/>
      <c r="I238" s="2"/>
      <c r="J238" s="2"/>
      <c r="K238" s="2"/>
      <c r="L238" s="2"/>
      <c r="M238" s="2"/>
      <c r="BU238" s="2"/>
      <c r="BV238" s="2"/>
      <c r="BW238" s="2"/>
      <c r="BX238" s="2"/>
      <c r="BY238" s="2"/>
      <c r="BZ238" s="2"/>
      <c r="CA238" s="2"/>
      <c r="CB238" s="2"/>
      <c r="CL238" s="143">
        <f t="shared" si="84"/>
        <v>2032</v>
      </c>
      <c r="CM238" s="63"/>
      <c r="CN238" s="172"/>
      <c r="CO238" s="175"/>
    </row>
    <row r="239" spans="5:93" ht="14.25">
      <c r="E239" s="2"/>
      <c r="F239" s="2"/>
      <c r="G239" s="2"/>
      <c r="H239" s="2"/>
      <c r="I239" s="2"/>
      <c r="J239" s="2"/>
      <c r="K239" s="2"/>
      <c r="L239" s="2"/>
      <c r="M239" s="2"/>
      <c r="BU239" s="2"/>
      <c r="BV239" s="2"/>
      <c r="BW239" s="2"/>
      <c r="BX239" s="2"/>
      <c r="BY239" s="2"/>
      <c r="BZ239" s="2"/>
      <c r="CA239" s="2"/>
      <c r="CB239" s="2"/>
      <c r="CL239" s="143">
        <f t="shared" si="84"/>
        <v>2033</v>
      </c>
      <c r="CM239" s="63"/>
      <c r="CN239" s="172"/>
      <c r="CO239" s="175"/>
    </row>
    <row r="240" spans="5:93" ht="14.25">
      <c r="E240" s="2"/>
      <c r="F240" s="2"/>
      <c r="G240" s="2"/>
      <c r="H240" s="2"/>
      <c r="I240" s="2"/>
      <c r="J240" s="2"/>
      <c r="K240" s="2"/>
      <c r="L240" s="2"/>
      <c r="M240" s="2"/>
      <c r="BU240" s="2"/>
      <c r="BV240" s="2"/>
      <c r="BW240" s="2"/>
      <c r="BX240" s="2"/>
      <c r="BY240" s="2"/>
      <c r="BZ240" s="2"/>
      <c r="CA240" s="2"/>
      <c r="CB240" s="2"/>
      <c r="CL240" s="143">
        <f t="shared" si="84"/>
        <v>2034</v>
      </c>
      <c r="CM240" s="63"/>
      <c r="CN240" s="172"/>
      <c r="CO240" s="175"/>
    </row>
    <row r="241" spans="5:93" ht="14.25">
      <c r="E241" s="2"/>
      <c r="F241" s="2"/>
      <c r="G241" s="2"/>
      <c r="H241" s="2"/>
      <c r="I241" s="2"/>
      <c r="J241" s="2"/>
      <c r="K241" s="2"/>
      <c r="L241" s="2"/>
      <c r="M241" s="2"/>
      <c r="BU241" s="2"/>
      <c r="BV241" s="2"/>
      <c r="BW241" s="2"/>
      <c r="BX241" s="2"/>
      <c r="BY241" s="2"/>
      <c r="BZ241" s="2"/>
      <c r="CA241" s="2"/>
      <c r="CB241" s="2"/>
      <c r="CL241" s="143">
        <f t="shared" si="84"/>
        <v>2035</v>
      </c>
      <c r="CM241" s="63"/>
      <c r="CN241" s="172">
        <v>0.46084887919359074</v>
      </c>
      <c r="CO241" s="174">
        <v>0.62104802226009259</v>
      </c>
    </row>
    <row r="242" spans="5:93" ht="14.25">
      <c r="E242" s="2"/>
      <c r="F242" s="2"/>
      <c r="G242" s="2"/>
      <c r="H242" s="2"/>
      <c r="I242" s="2"/>
      <c r="J242" s="2"/>
      <c r="K242" s="2"/>
      <c r="L242" s="2"/>
      <c r="M242" s="2"/>
      <c r="BU242" s="2"/>
      <c r="BV242" s="2"/>
      <c r="BW242" s="2"/>
      <c r="BX242" s="2"/>
      <c r="BY242" s="2"/>
      <c r="BZ242" s="2"/>
      <c r="CA242" s="2"/>
      <c r="CB242" s="2"/>
      <c r="CL242" s="143">
        <f t="shared" si="84"/>
        <v>2036</v>
      </c>
      <c r="CM242" s="63"/>
      <c r="CN242" s="172"/>
      <c r="CO242" s="175"/>
    </row>
    <row r="243" spans="5:93" ht="14.25">
      <c r="E243" s="2"/>
      <c r="F243" s="2"/>
      <c r="G243" s="2"/>
      <c r="H243" s="2"/>
      <c r="I243" s="2"/>
      <c r="J243" s="2"/>
      <c r="K243" s="2"/>
      <c r="L243" s="2"/>
      <c r="M243" s="2"/>
      <c r="BU243" s="2"/>
      <c r="BV243" s="2"/>
      <c r="BW243" s="2"/>
      <c r="BX243" s="2"/>
      <c r="BY243" s="2"/>
      <c r="BZ243" s="2"/>
      <c r="CA243" s="2"/>
      <c r="CB243" s="2"/>
      <c r="CL243" s="143">
        <f t="shared" si="84"/>
        <v>2037</v>
      </c>
      <c r="CM243" s="63"/>
      <c r="CN243" s="172"/>
      <c r="CO243" s="175"/>
    </row>
    <row r="244" spans="5:93" ht="14.25">
      <c r="E244" s="2"/>
      <c r="F244" s="2"/>
      <c r="G244" s="2"/>
      <c r="H244" s="2"/>
      <c r="I244" s="2"/>
      <c r="J244" s="2"/>
      <c r="K244" s="2"/>
      <c r="L244" s="2"/>
      <c r="M244" s="2"/>
      <c r="BU244" s="2"/>
      <c r="BV244" s="2"/>
      <c r="BW244" s="2"/>
      <c r="BX244" s="2"/>
      <c r="BY244" s="2"/>
      <c r="BZ244" s="2"/>
      <c r="CA244" s="2"/>
      <c r="CB244" s="2"/>
      <c r="CL244" s="143">
        <f t="shared" si="84"/>
        <v>2038</v>
      </c>
      <c r="CM244" s="63"/>
      <c r="CN244" s="172"/>
      <c r="CO244" s="175"/>
    </row>
    <row r="245" spans="5:93" ht="14.25">
      <c r="E245" s="2"/>
      <c r="F245" s="2"/>
      <c r="G245" s="2"/>
      <c r="H245" s="2"/>
      <c r="I245" s="2"/>
      <c r="J245" s="2"/>
      <c r="K245" s="2"/>
      <c r="L245" s="2"/>
      <c r="M245" s="2"/>
      <c r="BU245" s="2"/>
      <c r="BV245" s="2"/>
      <c r="BW245" s="2"/>
      <c r="BX245" s="2"/>
      <c r="BY245" s="2"/>
      <c r="BZ245" s="2"/>
      <c r="CA245" s="2"/>
      <c r="CB245" s="2"/>
      <c r="CL245" s="143">
        <f t="shared" si="84"/>
        <v>2039</v>
      </c>
      <c r="CM245" s="63"/>
      <c r="CN245" s="172"/>
      <c r="CO245" s="175"/>
    </row>
    <row r="246" spans="5:93" ht="14.25">
      <c r="E246" s="2"/>
      <c r="F246" s="2"/>
      <c r="G246" s="2"/>
      <c r="H246" s="2"/>
      <c r="I246" s="2"/>
      <c r="J246" s="2"/>
      <c r="K246" s="2"/>
      <c r="L246" s="2"/>
      <c r="M246" s="2"/>
      <c r="BU246" s="2"/>
      <c r="BV246" s="2"/>
      <c r="BW246" s="2"/>
      <c r="BX246" s="2"/>
      <c r="BY246" s="2"/>
      <c r="BZ246" s="2"/>
      <c r="CA246" s="2"/>
      <c r="CB246" s="2"/>
      <c r="CL246" s="143">
        <f t="shared" si="84"/>
        <v>2040</v>
      </c>
      <c r="CM246" s="63"/>
      <c r="CN246" s="172">
        <v>0.460400505106628</v>
      </c>
      <c r="CO246" s="174">
        <v>0.63376135044274429</v>
      </c>
    </row>
    <row r="247" spans="5:93" ht="14.25">
      <c r="E247" s="2"/>
      <c r="F247" s="2"/>
      <c r="G247" s="2"/>
      <c r="H247" s="2"/>
      <c r="I247" s="2"/>
      <c r="J247" s="2"/>
      <c r="K247" s="2"/>
      <c r="L247" s="2"/>
      <c r="M247" s="2"/>
      <c r="BU247" s="2"/>
      <c r="BV247" s="2"/>
      <c r="BW247" s="2"/>
      <c r="BX247" s="2"/>
      <c r="BY247" s="2"/>
      <c r="BZ247" s="2"/>
      <c r="CA247" s="2"/>
      <c r="CB247" s="2"/>
      <c r="CL247" s="143">
        <f t="shared" si="84"/>
        <v>2041</v>
      </c>
      <c r="CM247" s="63"/>
      <c r="CN247" s="172"/>
      <c r="CO247" s="175"/>
    </row>
    <row r="248" spans="5:93" ht="14.25">
      <c r="E248" s="2"/>
      <c r="F248" s="2"/>
      <c r="G248" s="2"/>
      <c r="H248" s="2"/>
      <c r="I248" s="2"/>
      <c r="J248" s="2"/>
      <c r="K248" s="2"/>
      <c r="L248" s="2"/>
      <c r="M248" s="2"/>
      <c r="BU248" s="2"/>
      <c r="BV248" s="2"/>
      <c r="BW248" s="2"/>
      <c r="BX248" s="2"/>
      <c r="BY248" s="2"/>
      <c r="BZ248" s="2"/>
      <c r="CA248" s="2"/>
      <c r="CB248" s="2"/>
      <c r="CL248" s="143">
        <f t="shared" si="84"/>
        <v>2042</v>
      </c>
      <c r="CM248" s="63"/>
      <c r="CN248" s="172"/>
      <c r="CO248" s="175"/>
    </row>
    <row r="249" spans="5:93" ht="14.25">
      <c r="E249" s="2"/>
      <c r="F249" s="2"/>
      <c r="G249" s="2"/>
      <c r="H249" s="2"/>
      <c r="I249" s="2"/>
      <c r="J249" s="2"/>
      <c r="K249" s="2"/>
      <c r="L249" s="2"/>
      <c r="M249" s="2"/>
      <c r="BU249" s="2"/>
      <c r="BV249" s="2"/>
      <c r="BW249" s="2"/>
      <c r="BX249" s="2"/>
      <c r="BY249" s="2"/>
      <c r="BZ249" s="2"/>
      <c r="CA249" s="2"/>
      <c r="CB249" s="2"/>
      <c r="CL249" s="143">
        <f t="shared" si="84"/>
        <v>2043</v>
      </c>
      <c r="CM249" s="63"/>
      <c r="CN249" s="172"/>
      <c r="CO249" s="175"/>
    </row>
    <row r="250" spans="5:93" ht="14.25">
      <c r="E250" s="2"/>
      <c r="F250" s="2"/>
      <c r="G250" s="2"/>
      <c r="H250" s="2"/>
      <c r="I250" s="2"/>
      <c r="J250" s="2"/>
      <c r="K250" s="2"/>
      <c r="L250" s="2"/>
      <c r="M250" s="2"/>
      <c r="BU250" s="2"/>
      <c r="BV250" s="2"/>
      <c r="BW250" s="2"/>
      <c r="BX250" s="2"/>
      <c r="BY250" s="2"/>
      <c r="BZ250" s="2"/>
      <c r="CA250" s="2"/>
      <c r="CB250" s="2"/>
      <c r="CL250" s="143">
        <f t="shared" si="84"/>
        <v>2044</v>
      </c>
      <c r="CM250" s="63"/>
      <c r="CN250" s="172"/>
      <c r="CO250" s="175"/>
    </row>
    <row r="251" spans="5:93" ht="14.25">
      <c r="E251" s="2"/>
      <c r="F251" s="2"/>
      <c r="G251" s="2"/>
      <c r="H251" s="2"/>
      <c r="I251" s="2"/>
      <c r="J251" s="2"/>
      <c r="K251" s="2"/>
      <c r="L251" s="2"/>
      <c r="M251" s="2"/>
      <c r="BU251" s="2"/>
      <c r="BV251" s="2"/>
      <c r="BW251" s="2"/>
      <c r="BX251" s="2"/>
      <c r="BY251" s="2"/>
      <c r="BZ251" s="2"/>
      <c r="CA251" s="2"/>
      <c r="CB251" s="2"/>
      <c r="CL251" s="143">
        <f t="shared" si="84"/>
        <v>2045</v>
      </c>
      <c r="CM251" s="63"/>
      <c r="CN251" s="172">
        <v>0.46014959155573704</v>
      </c>
      <c r="CO251" s="174">
        <v>0.64573834343032233</v>
      </c>
    </row>
    <row r="252" spans="5:93" ht="14.25">
      <c r="E252" s="2"/>
      <c r="F252" s="2"/>
      <c r="G252" s="2"/>
      <c r="H252" s="2"/>
      <c r="I252" s="2"/>
      <c r="J252" s="2"/>
      <c r="K252" s="2"/>
      <c r="L252" s="2"/>
      <c r="M252" s="2"/>
      <c r="BU252" s="2"/>
      <c r="BV252" s="2"/>
      <c r="BW252" s="2"/>
      <c r="BX252" s="2"/>
      <c r="BY252" s="2"/>
      <c r="BZ252" s="2"/>
      <c r="CA252" s="2"/>
      <c r="CB252" s="2"/>
      <c r="CL252" s="143">
        <f t="shared" si="84"/>
        <v>2046</v>
      </c>
      <c r="CM252" s="63"/>
      <c r="CN252" s="172"/>
      <c r="CO252" s="175"/>
    </row>
    <row r="253" spans="5:93" ht="14.25">
      <c r="E253" s="2"/>
      <c r="F253" s="2"/>
      <c r="G253" s="2"/>
      <c r="H253" s="2"/>
      <c r="I253" s="2"/>
      <c r="J253" s="2"/>
      <c r="K253" s="2"/>
      <c r="L253" s="2"/>
      <c r="M253" s="2"/>
      <c r="BU253" s="2"/>
      <c r="BV253" s="2"/>
      <c r="BW253" s="2"/>
      <c r="BX253" s="2"/>
      <c r="BY253" s="2"/>
      <c r="BZ253" s="2"/>
      <c r="CA253" s="2"/>
      <c r="CB253" s="2"/>
      <c r="CL253" s="143">
        <f t="shared" si="84"/>
        <v>2047</v>
      </c>
      <c r="CM253" s="63"/>
      <c r="CN253" s="172"/>
      <c r="CO253" s="175"/>
    </row>
    <row r="254" spans="5:93" ht="14.25">
      <c r="E254" s="2"/>
      <c r="F254" s="2"/>
      <c r="G254" s="2"/>
      <c r="H254" s="2"/>
      <c r="I254" s="2"/>
      <c r="J254" s="2"/>
      <c r="K254" s="2"/>
      <c r="L254" s="2"/>
      <c r="M254" s="2"/>
      <c r="BU254" s="2"/>
      <c r="BV254" s="2"/>
      <c r="BW254" s="2"/>
      <c r="BX254" s="2"/>
      <c r="BY254" s="2"/>
      <c r="BZ254" s="2"/>
      <c r="CA254" s="2"/>
      <c r="CB254" s="2"/>
      <c r="CL254" s="143">
        <f t="shared" si="84"/>
        <v>2048</v>
      </c>
      <c r="CM254" s="63"/>
      <c r="CN254" s="172"/>
      <c r="CO254" s="175"/>
    </row>
    <row r="255" spans="5:93" ht="14.25">
      <c r="E255" s="2"/>
      <c r="F255" s="2"/>
      <c r="G255" s="2"/>
      <c r="H255" s="2"/>
      <c r="I255" s="2"/>
      <c r="J255" s="2"/>
      <c r="K255" s="2"/>
      <c r="L255" s="2"/>
      <c r="M255" s="2"/>
      <c r="BU255" s="2"/>
      <c r="BV255" s="2"/>
      <c r="BW255" s="2"/>
      <c r="BX255" s="2"/>
      <c r="BY255" s="2"/>
      <c r="BZ255" s="2"/>
      <c r="CA255" s="2"/>
      <c r="CB255" s="2"/>
      <c r="CL255" s="143">
        <f t="shared" si="84"/>
        <v>2049</v>
      </c>
      <c r="CM255" s="63"/>
      <c r="CN255" s="172"/>
      <c r="CO255" s="175"/>
    </row>
    <row r="256" spans="5:93" ht="14.25">
      <c r="E256" s="2"/>
      <c r="F256" s="2"/>
      <c r="G256" s="2"/>
      <c r="H256" s="2"/>
      <c r="I256" s="2"/>
      <c r="J256" s="2"/>
      <c r="K256" s="2"/>
      <c r="L256" s="2"/>
      <c r="M256" s="2"/>
      <c r="BU256" s="2"/>
      <c r="BV256" s="2"/>
      <c r="BW256" s="2"/>
      <c r="BX256" s="2"/>
      <c r="BY256" s="2"/>
      <c r="BZ256" s="2"/>
      <c r="CA256" s="2"/>
      <c r="CB256" s="2"/>
      <c r="CL256" s="143">
        <f t="shared" si="84"/>
        <v>2050</v>
      </c>
      <c r="CM256" s="63"/>
      <c r="CN256" s="172">
        <v>0.46005647870757954</v>
      </c>
      <c r="CO256" s="174">
        <v>0.65699986265925758</v>
      </c>
    </row>
    <row r="257" spans="8:93" ht="14.25">
      <c r="H257" s="2"/>
      <c r="I257" s="2"/>
      <c r="J257" s="2"/>
      <c r="K257" s="2"/>
      <c r="L257" s="2"/>
      <c r="M257" s="2"/>
      <c r="BX257" s="2"/>
      <c r="BY257" s="2"/>
      <c r="BZ257" s="2"/>
      <c r="CA257" s="2"/>
      <c r="CB257" s="2"/>
      <c r="CL257" s="143">
        <f t="shared" si="84"/>
        <v>2051</v>
      </c>
      <c r="CM257" s="63"/>
      <c r="CN257" s="172"/>
      <c r="CO257" s="175"/>
    </row>
    <row r="258" spans="8:93" ht="14.25">
      <c r="H258" s="2"/>
      <c r="I258" s="2"/>
      <c r="J258" s="2"/>
      <c r="K258" s="2"/>
      <c r="L258" s="2"/>
      <c r="M258" s="2"/>
      <c r="BX258" s="2"/>
      <c r="BY258" s="2"/>
      <c r="BZ258" s="2"/>
      <c r="CA258" s="2"/>
      <c r="CB258" s="2"/>
      <c r="CL258" s="143">
        <f t="shared" si="84"/>
        <v>2052</v>
      </c>
      <c r="CM258" s="63"/>
      <c r="CN258" s="172"/>
      <c r="CO258" s="175"/>
    </row>
    <row r="259" spans="8:93" ht="14.25">
      <c r="H259" s="2"/>
      <c r="I259" s="2"/>
      <c r="J259" s="2"/>
      <c r="K259" s="2"/>
      <c r="L259" s="2"/>
      <c r="M259" s="2"/>
      <c r="BX259" s="2"/>
      <c r="BY259" s="2"/>
      <c r="BZ259" s="2"/>
      <c r="CA259" s="2"/>
      <c r="CB259" s="2"/>
      <c r="CL259" s="143">
        <f t="shared" si="84"/>
        <v>2053</v>
      </c>
      <c r="CM259" s="63"/>
      <c r="CN259" s="172"/>
      <c r="CO259" s="175"/>
    </row>
    <row r="260" spans="8:93" ht="14.25">
      <c r="H260" s="2"/>
      <c r="I260" s="2"/>
      <c r="J260" s="2"/>
      <c r="K260" s="2"/>
      <c r="L260" s="2"/>
      <c r="M260" s="2"/>
      <c r="BX260" s="2"/>
      <c r="BY260" s="2"/>
      <c r="BZ260" s="2"/>
      <c r="CA260" s="2"/>
      <c r="CB260" s="2"/>
      <c r="CL260" s="143">
        <f t="shared" si="84"/>
        <v>2054</v>
      </c>
      <c r="CM260" s="63"/>
      <c r="CN260" s="172"/>
      <c r="CO260" s="175"/>
    </row>
    <row r="261" spans="8:93" ht="14.25">
      <c r="H261" s="2"/>
      <c r="I261" s="2"/>
      <c r="J261" s="2"/>
      <c r="K261" s="2"/>
      <c r="L261" s="2"/>
      <c r="M261" s="2"/>
      <c r="BX261" s="2"/>
      <c r="BY261" s="2"/>
      <c r="BZ261" s="2"/>
      <c r="CA261" s="2"/>
      <c r="CB261" s="2"/>
      <c r="CL261" s="143">
        <f t="shared" si="84"/>
        <v>2055</v>
      </c>
      <c r="CM261" s="63"/>
      <c r="CN261" s="172">
        <v>0.4600888667598535</v>
      </c>
      <c r="CO261" s="174">
        <v>0.66757021158877272</v>
      </c>
    </row>
    <row r="262" spans="8:93" ht="14.25">
      <c r="H262" s="2"/>
      <c r="I262" s="2"/>
      <c r="J262" s="2"/>
      <c r="K262" s="2"/>
      <c r="L262" s="2"/>
      <c r="M262" s="2"/>
      <c r="BX262" s="2"/>
      <c r="BY262" s="2"/>
      <c r="BZ262" s="2"/>
      <c r="CA262" s="2"/>
      <c r="CB262" s="2"/>
      <c r="CL262" s="143">
        <f t="shared" si="84"/>
        <v>2056</v>
      </c>
      <c r="CM262" s="63"/>
      <c r="CN262" s="172"/>
      <c r="CO262" s="175"/>
    </row>
    <row r="263" spans="8:93" ht="14.25">
      <c r="H263" s="2"/>
      <c r="I263" s="2"/>
      <c r="J263" s="2"/>
      <c r="K263" s="2"/>
      <c r="L263" s="2"/>
      <c r="M263" s="2"/>
      <c r="BX263" s="2"/>
      <c r="BY263" s="2"/>
      <c r="BZ263" s="2"/>
      <c r="CA263" s="2"/>
      <c r="CB263" s="2"/>
      <c r="CL263" s="143">
        <f t="shared" si="84"/>
        <v>2057</v>
      </c>
      <c r="CM263" s="63"/>
      <c r="CN263" s="172"/>
      <c r="CO263" s="175"/>
    </row>
    <row r="264" spans="8:93" ht="14.25">
      <c r="H264" s="2"/>
      <c r="I264" s="2"/>
      <c r="J264" s="2"/>
      <c r="K264" s="2"/>
      <c r="L264" s="2"/>
      <c r="M264" s="2"/>
      <c r="BX264" s="2"/>
      <c r="BY264" s="2"/>
      <c r="BZ264" s="2"/>
      <c r="CA264" s="2"/>
      <c r="CB264" s="2"/>
      <c r="CL264" s="143">
        <f t="shared" si="84"/>
        <v>2058</v>
      </c>
      <c r="CM264" s="63"/>
      <c r="CN264" s="172"/>
      <c r="CO264" s="175"/>
    </row>
    <row r="265" spans="8:93" ht="14.25">
      <c r="H265" s="2"/>
      <c r="I265" s="2"/>
      <c r="J265" s="2"/>
      <c r="K265" s="2"/>
      <c r="L265" s="2"/>
      <c r="M265" s="2"/>
      <c r="BX265" s="2"/>
      <c r="BY265" s="2"/>
      <c r="BZ265" s="2"/>
      <c r="CA265" s="2"/>
      <c r="CB265" s="2"/>
      <c r="CL265" s="143">
        <f t="shared" si="84"/>
        <v>2059</v>
      </c>
      <c r="CM265" s="63"/>
      <c r="CN265" s="172"/>
      <c r="CO265" s="175"/>
    </row>
    <row r="266" spans="8:93" ht="14.25">
      <c r="H266" s="2"/>
      <c r="I266" s="2"/>
      <c r="J266" s="2"/>
      <c r="K266" s="2"/>
      <c r="L266" s="2"/>
      <c r="M266" s="2"/>
      <c r="BX266" s="2"/>
      <c r="BY266" s="2"/>
      <c r="BZ266" s="2"/>
      <c r="CA266" s="2"/>
      <c r="CB266" s="2"/>
      <c r="CL266" s="143">
        <f t="shared" si="84"/>
        <v>2060</v>
      </c>
      <c r="CM266" s="63"/>
      <c r="CN266" s="172">
        <v>0.46022034499504239</v>
      </c>
      <c r="CO266" s="174">
        <v>0.67747630840265305</v>
      </c>
    </row>
    <row r="267" spans="8:93" ht="14.25">
      <c r="H267" s="2"/>
      <c r="I267" s="2"/>
      <c r="J267" s="2"/>
      <c r="K267" s="2"/>
      <c r="L267" s="2"/>
      <c r="M267" s="2"/>
      <c r="BX267" s="2"/>
      <c r="BY267" s="2"/>
      <c r="BZ267" s="2"/>
      <c r="CA267" s="2"/>
      <c r="CB267" s="2"/>
      <c r="CL267" s="143">
        <f t="shared" si="84"/>
        <v>2061</v>
      </c>
      <c r="CM267" s="63"/>
      <c r="CN267" s="172"/>
      <c r="CO267" s="175"/>
    </row>
    <row r="268" spans="8:93" ht="14.25">
      <c r="H268" s="2"/>
      <c r="I268" s="2"/>
      <c r="J268" s="2"/>
      <c r="K268" s="2"/>
      <c r="L268" s="2"/>
      <c r="M268" s="2"/>
      <c r="BX268" s="2"/>
      <c r="BY268" s="2"/>
      <c r="BZ268" s="2"/>
      <c r="CA268" s="2"/>
      <c r="CB268" s="2"/>
      <c r="CL268" s="143">
        <f t="shared" si="84"/>
        <v>2062</v>
      </c>
      <c r="CM268" s="63"/>
      <c r="CN268" s="172"/>
      <c r="CO268" s="175"/>
    </row>
    <row r="269" spans="8:93" ht="14.25">
      <c r="CL269" s="143">
        <f t="shared" si="84"/>
        <v>2063</v>
      </c>
      <c r="CM269" s="63"/>
      <c r="CN269" s="172"/>
      <c r="CO269" s="175"/>
    </row>
    <row r="270" spans="8:93" ht="14.25">
      <c r="CL270" s="143">
        <f t="shared" si="84"/>
        <v>2064</v>
      </c>
      <c r="CM270" s="63"/>
      <c r="CN270" s="172"/>
      <c r="CO270" s="175"/>
    </row>
    <row r="271" spans="8:93" ht="14.25">
      <c r="CL271" s="143">
        <f t="shared" si="84"/>
        <v>2065</v>
      </c>
      <c r="CM271" s="63"/>
      <c r="CN271" s="172">
        <v>0.46042925607037377</v>
      </c>
      <c r="CO271" s="174">
        <v>0.68674694842617068</v>
      </c>
    </row>
    <row r="272" spans="8:93" ht="14.25">
      <c r="CL272" s="143">
        <f t="shared" si="84"/>
        <v>2066</v>
      </c>
      <c r="CM272" s="63"/>
      <c r="CN272" s="172"/>
      <c r="CO272" s="175"/>
    </row>
    <row r="273" spans="90:93" ht="14.25">
      <c r="CL273" s="143">
        <f t="shared" si="84"/>
        <v>2067</v>
      </c>
      <c r="CM273" s="63"/>
      <c r="CN273" s="172"/>
      <c r="CO273" s="175"/>
    </row>
    <row r="274" spans="90:93" ht="14.25">
      <c r="CL274" s="143">
        <f t="shared" si="84"/>
        <v>2068</v>
      </c>
      <c r="CM274" s="63"/>
      <c r="CN274" s="172"/>
      <c r="CO274" s="175"/>
    </row>
    <row r="275" spans="90:93" ht="14.25">
      <c r="CL275" s="143">
        <f t="shared" si="84"/>
        <v>2069</v>
      </c>
      <c r="CM275" s="63"/>
      <c r="CN275" s="172"/>
      <c r="CO275" s="175"/>
    </row>
    <row r="276" spans="90:93" ht="14.25">
      <c r="CL276" s="143">
        <f t="shared" si="84"/>
        <v>2070</v>
      </c>
      <c r="CM276" s="63"/>
      <c r="CN276" s="172">
        <v>0.46069780835443203</v>
      </c>
      <c r="CO276" s="174">
        <v>0.69541215836844106</v>
      </c>
    </row>
    <row r="277" spans="90:93" ht="14.25">
      <c r="CL277" s="143">
        <f t="shared" si="84"/>
        <v>2071</v>
      </c>
      <c r="CM277" s="63"/>
      <c r="CN277" s="172"/>
      <c r="CO277" s="175"/>
    </row>
    <row r="278" spans="90:93" ht="14.25">
      <c r="CL278" s="143">
        <f t="shared" si="84"/>
        <v>2072</v>
      </c>
      <c r="CM278" s="63"/>
      <c r="CN278" s="172"/>
      <c r="CO278" s="175"/>
    </row>
    <row r="279" spans="90:93" ht="14.25">
      <c r="CL279" s="143">
        <f t="shared" si="84"/>
        <v>2073</v>
      </c>
      <c r="CM279" s="63"/>
      <c r="CN279" s="172"/>
      <c r="CO279" s="175"/>
    </row>
    <row r="280" spans="90:93" ht="14.25">
      <c r="CL280" s="143">
        <f t="shared" si="84"/>
        <v>2074</v>
      </c>
      <c r="CM280" s="63"/>
      <c r="CN280" s="172"/>
      <c r="CO280" s="175"/>
    </row>
    <row r="281" spans="90:93" ht="14.25">
      <c r="CL281" s="143">
        <f t="shared" si="84"/>
        <v>2075</v>
      </c>
      <c r="CM281" s="63"/>
      <c r="CN281" s="172">
        <v>0.46101137437618311</v>
      </c>
      <c r="CO281" s="174">
        <v>0.70350264084787917</v>
      </c>
    </row>
    <row r="282" spans="90:93" ht="14.25">
      <c r="CL282" s="143">
        <f t="shared" si="84"/>
        <v>2076</v>
      </c>
      <c r="CM282" s="63"/>
      <c r="CN282" s="172"/>
      <c r="CO282" s="175"/>
    </row>
    <row r="283" spans="90:93" ht="14.25">
      <c r="CL283" s="143">
        <f t="shared" si="84"/>
        <v>2077</v>
      </c>
      <c r="CM283" s="63"/>
      <c r="CN283" s="172"/>
      <c r="CO283" s="175"/>
    </row>
    <row r="284" spans="90:93" ht="14.25">
      <c r="CL284" s="143">
        <f t="shared" si="84"/>
        <v>2078</v>
      </c>
      <c r="CM284" s="63"/>
      <c r="CN284" s="172"/>
      <c r="CO284" s="175"/>
    </row>
    <row r="285" spans="90:93" ht="14.25">
      <c r="CL285" s="143">
        <f t="shared" si="84"/>
        <v>2079</v>
      </c>
      <c r="CM285" s="63"/>
      <c r="CN285" s="172"/>
      <c r="CO285" s="175"/>
    </row>
    <row r="286" spans="90:93" ht="14.25">
      <c r="CL286" s="143">
        <f t="shared" si="84"/>
        <v>2080</v>
      </c>
      <c r="CM286" s="63"/>
      <c r="CN286" s="172">
        <v>0.46135793074852716</v>
      </c>
      <c r="CO286" s="174">
        <v>0.71104930497857288</v>
      </c>
    </row>
    <row r="287" spans="90:93" ht="14.25">
      <c r="CL287" s="143">
        <f t="shared" si="84"/>
        <v>2081</v>
      </c>
      <c r="CM287" s="63"/>
      <c r="CN287" s="172"/>
      <c r="CO287" s="175"/>
    </row>
    <row r="288" spans="90:93" ht="14.25">
      <c r="CL288" s="143">
        <f t="shared" si="84"/>
        <v>2082</v>
      </c>
      <c r="CM288" s="63"/>
      <c r="CN288" s="172"/>
      <c r="CO288" s="175"/>
    </row>
    <row r="289" spans="90:93" ht="14.25">
      <c r="CL289" s="143">
        <f t="shared" si="84"/>
        <v>2083</v>
      </c>
      <c r="CM289" s="63"/>
      <c r="CN289" s="172"/>
      <c r="CO289" s="175"/>
    </row>
    <row r="290" spans="90:93" ht="14.25">
      <c r="CL290" s="143">
        <f t="shared" si="84"/>
        <v>2084</v>
      </c>
      <c r="CM290" s="63"/>
      <c r="CN290" s="172"/>
      <c r="CO290" s="175"/>
    </row>
    <row r="291" spans="90:93" ht="14.25">
      <c r="CL291" s="143">
        <f t="shared" si="84"/>
        <v>2085</v>
      </c>
      <c r="CM291" s="63"/>
      <c r="CN291" s="172">
        <v>0.46172760695464349</v>
      </c>
      <c r="CO291" s="174">
        <v>0.71808287696289574</v>
      </c>
    </row>
    <row r="292" spans="90:93" ht="14.25">
      <c r="CL292" s="143">
        <f t="shared" si="84"/>
        <v>2086</v>
      </c>
      <c r="CM292" s="63"/>
      <c r="CN292" s="172"/>
      <c r="CO292" s="175"/>
    </row>
    <row r="293" spans="90:93" ht="14.25">
      <c r="CL293" s="143">
        <f t="shared" si="84"/>
        <v>2087</v>
      </c>
      <c r="CM293" s="63"/>
      <c r="CN293" s="172"/>
      <c r="CO293" s="175"/>
    </row>
    <row r="294" spans="90:93" ht="14.25">
      <c r="CL294" s="143">
        <f t="shared" si="84"/>
        <v>2088</v>
      </c>
      <c r="CM294" s="63"/>
      <c r="CN294" s="172"/>
      <c r="CO294" s="175"/>
    </row>
    <row r="295" spans="90:93" ht="14.25">
      <c r="CL295" s="143">
        <f t="shared" si="84"/>
        <v>2089</v>
      </c>
      <c r="CM295" s="63"/>
      <c r="CN295" s="172"/>
      <c r="CO295" s="175"/>
    </row>
    <row r="296" spans="90:93" ht="14.25">
      <c r="CL296" s="143">
        <f t="shared" si="84"/>
        <v>2090</v>
      </c>
      <c r="CM296" s="63"/>
      <c r="CN296" s="172">
        <v>0.46211231886490023</v>
      </c>
      <c r="CO296" s="174">
        <v>0.72463358351004847</v>
      </c>
    </row>
    <row r="297" spans="90:93" ht="14.25">
      <c r="CL297" s="143">
        <f t="shared" si="84"/>
        <v>2091</v>
      </c>
      <c r="CM297" s="63"/>
      <c r="CN297" s="172"/>
      <c r="CO297" s="175"/>
    </row>
    <row r="298" spans="90:93" ht="14.25">
      <c r="CL298" s="143">
        <f t="shared" ref="CL298:CL356" si="85">CL297+1</f>
        <v>2092</v>
      </c>
      <c r="CM298" s="63"/>
      <c r="CN298" s="172"/>
      <c r="CO298" s="175"/>
    </row>
    <row r="299" spans="90:93" ht="14.25">
      <c r="CL299" s="143">
        <f t="shared" si="85"/>
        <v>2093</v>
      </c>
      <c r="CM299" s="63"/>
      <c r="CN299" s="172"/>
      <c r="CO299" s="175"/>
    </row>
    <row r="300" spans="90:93" ht="14.25">
      <c r="CL300" s="143">
        <f t="shared" si="85"/>
        <v>2094</v>
      </c>
      <c r="CM300" s="63"/>
      <c r="CN300" s="172"/>
      <c r="CO300" s="175"/>
    </row>
    <row r="301" spans="90:93" ht="14.25">
      <c r="CL301" s="143">
        <f t="shared" si="85"/>
        <v>2095</v>
      </c>
      <c r="CM301" s="63"/>
      <c r="CN301" s="172">
        <v>0.46250546890917671</v>
      </c>
      <c r="CO301" s="174">
        <v>0.73073090034075427</v>
      </c>
    </row>
    <row r="302" spans="90:93" ht="14.25">
      <c r="CL302" s="143">
        <f t="shared" si="85"/>
        <v>2096</v>
      </c>
      <c r="CM302" s="63"/>
      <c r="CN302" s="172"/>
      <c r="CO302" s="175"/>
    </row>
    <row r="303" spans="90:93" ht="14.25">
      <c r="CL303" s="143">
        <f t="shared" si="85"/>
        <v>2097</v>
      </c>
      <c r="CM303" s="63"/>
      <c r="CN303" s="172"/>
      <c r="CO303" s="175"/>
    </row>
    <row r="304" spans="90:93" ht="14.25">
      <c r="CL304" s="143">
        <f t="shared" si="85"/>
        <v>2098</v>
      </c>
      <c r="CM304" s="63"/>
      <c r="CN304" s="172"/>
      <c r="CO304" s="175"/>
    </row>
    <row r="305" spans="90:93" ht="14.25">
      <c r="CL305" s="143">
        <f t="shared" si="85"/>
        <v>2099</v>
      </c>
      <c r="CM305" s="63"/>
      <c r="CN305" s="172"/>
      <c r="CO305" s="175"/>
    </row>
    <row r="306" spans="90:93" ht="14.25">
      <c r="CL306" s="143">
        <f t="shared" si="85"/>
        <v>2100</v>
      </c>
      <c r="CM306" s="63"/>
      <c r="CN306" s="172">
        <v>0.46290169920921964</v>
      </c>
      <c r="CO306" s="174">
        <v>0.73640335791390088</v>
      </c>
    </row>
    <row r="307" spans="90:93" ht="14.25">
      <c r="CL307" s="143">
        <f t="shared" si="85"/>
        <v>2101</v>
      </c>
      <c r="CM307" s="63"/>
      <c r="CN307" s="172"/>
      <c r="CO307" s="175"/>
    </row>
    <row r="308" spans="90:93" ht="14.25">
      <c r="CL308" s="143">
        <f t="shared" si="85"/>
        <v>2102</v>
      </c>
      <c r="CM308" s="63"/>
      <c r="CN308" s="172"/>
      <c r="CO308" s="175"/>
    </row>
    <row r="309" spans="90:93" ht="14.25">
      <c r="CL309" s="143">
        <f t="shared" si="85"/>
        <v>2103</v>
      </c>
      <c r="CM309" s="63"/>
      <c r="CN309" s="172"/>
      <c r="CO309" s="175"/>
    </row>
    <row r="310" spans="90:93" ht="14.25">
      <c r="CL310" s="143">
        <f t="shared" si="85"/>
        <v>2104</v>
      </c>
      <c r="CM310" s="63"/>
      <c r="CN310" s="172"/>
      <c r="CO310" s="175"/>
    </row>
    <row r="311" spans="90:93" ht="14.25">
      <c r="CL311" s="143">
        <f t="shared" si="85"/>
        <v>2105</v>
      </c>
      <c r="CM311" s="63"/>
      <c r="CN311" s="172">
        <v>0.46329668717925337</v>
      </c>
      <c r="CO311" s="174">
        <v>0.74167839670572866</v>
      </c>
    </row>
    <row r="312" spans="90:93" ht="14.25">
      <c r="CL312" s="143">
        <f t="shared" si="85"/>
        <v>2106</v>
      </c>
      <c r="CM312" s="63"/>
      <c r="CN312" s="172"/>
      <c r="CO312" s="175"/>
    </row>
    <row r="313" spans="90:93" ht="14.25">
      <c r="CL313" s="143">
        <f t="shared" si="85"/>
        <v>2107</v>
      </c>
      <c r="CM313" s="63"/>
      <c r="CN313" s="172"/>
      <c r="CO313" s="175"/>
    </row>
    <row r="314" spans="90:93" ht="14.25">
      <c r="CL314" s="143">
        <f t="shared" si="85"/>
        <v>2108</v>
      </c>
      <c r="CM314" s="63"/>
      <c r="CN314" s="172"/>
      <c r="CO314" s="175"/>
    </row>
    <row r="315" spans="90:93" ht="14.25">
      <c r="CL315" s="143">
        <f t="shared" si="85"/>
        <v>2109</v>
      </c>
      <c r="CM315" s="63"/>
      <c r="CN315" s="172"/>
      <c r="CO315" s="175"/>
    </row>
    <row r="316" spans="90:93" ht="14.25">
      <c r="CL316" s="143">
        <f t="shared" si="85"/>
        <v>2110</v>
      </c>
      <c r="CM316" s="63"/>
      <c r="CN316" s="172">
        <v>0.463686975472201</v>
      </c>
      <c r="CO316" s="174">
        <v>0.74658226478813194</v>
      </c>
    </row>
    <row r="317" spans="90:93" ht="14.25">
      <c r="CL317" s="143">
        <f t="shared" si="85"/>
        <v>2111</v>
      </c>
      <c r="CM317" s="63"/>
      <c r="CN317" s="172"/>
      <c r="CO317" s="175"/>
    </row>
    <row r="318" spans="90:93" ht="14.25">
      <c r="CL318" s="143">
        <f t="shared" si="85"/>
        <v>2112</v>
      </c>
      <c r="CM318" s="63"/>
      <c r="CN318" s="172"/>
      <c r="CO318" s="175"/>
    </row>
    <row r="319" spans="90:93" ht="14.25">
      <c r="CL319" s="143">
        <f t="shared" si="85"/>
        <v>2113</v>
      </c>
      <c r="CM319" s="63"/>
      <c r="CN319" s="172"/>
      <c r="CO319" s="175"/>
    </row>
    <row r="320" spans="90:93" ht="14.25">
      <c r="CL320" s="143">
        <f t="shared" si="85"/>
        <v>2114</v>
      </c>
      <c r="CM320" s="63"/>
      <c r="CN320" s="172"/>
      <c r="CO320" s="175"/>
    </row>
    <row r="321" spans="90:93" ht="14.25">
      <c r="CL321" s="143">
        <f t="shared" si="85"/>
        <v>2115</v>
      </c>
      <c r="CM321" s="63"/>
      <c r="CN321" s="172">
        <v>0.46406982991938295</v>
      </c>
      <c r="CO321" s="174">
        <v>0.75113995100999809</v>
      </c>
    </row>
    <row r="322" spans="90:93" ht="14.25">
      <c r="CL322" s="143">
        <f t="shared" si="85"/>
        <v>2116</v>
      </c>
      <c r="CM322" s="63"/>
      <c r="CN322" s="172"/>
      <c r="CO322" s="175"/>
    </row>
    <row r="323" spans="90:93" ht="14.25">
      <c r="CL323" s="143">
        <f t="shared" si="85"/>
        <v>2117</v>
      </c>
      <c r="CM323" s="63"/>
      <c r="CN323" s="172"/>
      <c r="CO323" s="175"/>
    </row>
    <row r="324" spans="90:93" ht="14.25">
      <c r="CL324" s="143">
        <f t="shared" si="85"/>
        <v>2118</v>
      </c>
      <c r="CM324" s="63"/>
      <c r="CN324" s="172"/>
      <c r="CO324" s="175"/>
    </row>
    <row r="325" spans="90:93" ht="14.25">
      <c r="CL325" s="143">
        <f t="shared" si="85"/>
        <v>2119</v>
      </c>
      <c r="CM325" s="63"/>
      <c r="CN325" s="172"/>
      <c r="CO325" s="175"/>
    </row>
    <row r="326" spans="90:93" ht="14.25">
      <c r="CL326" s="143">
        <f t="shared" si="85"/>
        <v>2120</v>
      </c>
      <c r="CM326" s="63"/>
      <c r="CN326" s="172">
        <v>0.46444312044820374</v>
      </c>
      <c r="CO326" s="174">
        <v>0.75537514772145675</v>
      </c>
    </row>
    <row r="327" spans="90:93" ht="14.25">
      <c r="CL327" s="143">
        <f t="shared" si="85"/>
        <v>2121</v>
      </c>
      <c r="CM327" s="63"/>
      <c r="CN327" s="172"/>
      <c r="CO327" s="175"/>
    </row>
    <row r="328" spans="90:93" ht="14.25">
      <c r="CL328" s="143">
        <f t="shared" si="85"/>
        <v>2122</v>
      </c>
      <c r="CM328" s="63"/>
      <c r="CN328" s="172"/>
      <c r="CO328" s="175"/>
    </row>
    <row r="329" spans="90:93" ht="14.25">
      <c r="CL329" s="143">
        <f t="shared" si="85"/>
        <v>2123</v>
      </c>
      <c r="CM329" s="63"/>
      <c r="CN329" s="172"/>
      <c r="CO329" s="175"/>
    </row>
    <row r="330" spans="90:93" ht="14.25">
      <c r="CL330" s="143">
        <f t="shared" si="85"/>
        <v>2124</v>
      </c>
      <c r="CM330" s="63"/>
      <c r="CN330" s="172"/>
      <c r="CO330" s="175"/>
    </row>
    <row r="331" spans="90:93" ht="14.25">
      <c r="CL331" s="143">
        <f t="shared" si="85"/>
        <v>2125</v>
      </c>
      <c r="CM331" s="63"/>
      <c r="CN331" s="172">
        <v>0.46480522098141069</v>
      </c>
      <c r="CO331" s="174">
        <v>0.75931023764796612</v>
      </c>
    </row>
    <row r="332" spans="90:93" ht="14.25">
      <c r="CL332" s="143">
        <f t="shared" si="85"/>
        <v>2126</v>
      </c>
      <c r="CM332" s="63"/>
      <c r="CN332" s="172"/>
      <c r="CO332" s="175"/>
    </row>
    <row r="333" spans="90:93" ht="14.25">
      <c r="CL333" s="143">
        <f t="shared" si="85"/>
        <v>2127</v>
      </c>
      <c r="CM333" s="63"/>
      <c r="CN333" s="172"/>
      <c r="CO333" s="175"/>
    </row>
    <row r="334" spans="90:93" ht="14.25">
      <c r="CL334" s="143">
        <f t="shared" si="85"/>
        <v>2128</v>
      </c>
      <c r="CM334" s="63"/>
      <c r="CN334" s="172"/>
      <c r="CO334" s="175"/>
    </row>
    <row r="335" spans="90:93" ht="14.25">
      <c r="CL335" s="143">
        <f t="shared" si="85"/>
        <v>2129</v>
      </c>
      <c r="CM335" s="63"/>
      <c r="CN335" s="172"/>
      <c r="CO335" s="175"/>
    </row>
    <row r="336" spans="90:93" ht="14.25">
      <c r="CL336" s="143">
        <f t="shared" si="85"/>
        <v>2130</v>
      </c>
      <c r="CM336" s="63"/>
      <c r="CN336" s="172">
        <v>0.46515492510591416</v>
      </c>
      <c r="CO336" s="174">
        <v>0.762966300184718</v>
      </c>
    </row>
    <row r="337" spans="90:93" ht="14.25">
      <c r="CL337" s="143">
        <f t="shared" si="85"/>
        <v>2131</v>
      </c>
      <c r="CM337" s="63"/>
      <c r="CN337" s="172"/>
      <c r="CO337" s="175"/>
    </row>
    <row r="338" spans="90:93" ht="14.25">
      <c r="CL338" s="143">
        <f t="shared" si="85"/>
        <v>2132</v>
      </c>
      <c r="CM338" s="63"/>
      <c r="CN338" s="172"/>
      <c r="CO338" s="175"/>
    </row>
    <row r="339" spans="90:93" ht="14.25">
      <c r="CL339" s="143">
        <f t="shared" si="85"/>
        <v>2133</v>
      </c>
      <c r="CM339" s="63"/>
      <c r="CN339" s="172"/>
      <c r="CO339" s="175"/>
    </row>
    <row r="340" spans="90:93" ht="14.25">
      <c r="CL340" s="143">
        <f t="shared" si="85"/>
        <v>2134</v>
      </c>
      <c r="CM340" s="63"/>
      <c r="CN340" s="172"/>
      <c r="CO340" s="175"/>
    </row>
    <row r="341" spans="90:93" ht="14.25">
      <c r="CL341" s="143">
        <f t="shared" si="85"/>
        <v>2135</v>
      </c>
      <c r="CM341" s="63"/>
      <c r="CN341" s="172">
        <v>0.46549137490861392</v>
      </c>
      <c r="CO341" s="174">
        <v>0.76636313301796799</v>
      </c>
    </row>
    <row r="342" spans="90:93" ht="14.25">
      <c r="CL342" s="143">
        <f t="shared" si="85"/>
        <v>2136</v>
      </c>
      <c r="CM342" s="63"/>
      <c r="CN342" s="172"/>
      <c r="CO342" s="175"/>
    </row>
    <row r="343" spans="90:93" ht="14.25">
      <c r="CL343" s="143">
        <f t="shared" si="85"/>
        <v>2137</v>
      </c>
      <c r="CM343" s="63"/>
      <c r="CN343" s="172"/>
      <c r="CO343" s="175"/>
    </row>
    <row r="344" spans="90:93" ht="14.25">
      <c r="CL344" s="143">
        <f t="shared" si="85"/>
        <v>2138</v>
      </c>
      <c r="CM344" s="63"/>
      <c r="CN344" s="172"/>
      <c r="CO344" s="175"/>
    </row>
    <row r="345" spans="90:93" ht="14.25">
      <c r="CL345" s="143">
        <f t="shared" si="85"/>
        <v>2139</v>
      </c>
      <c r="CM345" s="63"/>
      <c r="CN345" s="172"/>
      <c r="CO345" s="175"/>
    </row>
    <row r="346" spans="90:93" ht="14.25">
      <c r="CL346" s="143">
        <f t="shared" si="85"/>
        <v>2140</v>
      </c>
      <c r="CM346" s="63"/>
      <c r="CN346" s="172">
        <v>0.46581400085451125</v>
      </c>
      <c r="CO346" s="174">
        <v>0.7695192855731231</v>
      </c>
    </row>
    <row r="347" spans="90:93" ht="14.25">
      <c r="CL347" s="143">
        <f t="shared" si="85"/>
        <v>2141</v>
      </c>
      <c r="CM347" s="63"/>
      <c r="CN347" s="172"/>
      <c r="CO347" s="175"/>
    </row>
    <row r="348" spans="90:93" ht="14.25">
      <c r="CL348" s="143">
        <f t="shared" si="85"/>
        <v>2142</v>
      </c>
      <c r="CM348" s="63"/>
      <c r="CN348" s="172"/>
      <c r="CO348" s="175"/>
    </row>
    <row r="349" spans="90:93" ht="14.25">
      <c r="CL349" s="143">
        <f t="shared" si="85"/>
        <v>2143</v>
      </c>
      <c r="CM349" s="63"/>
      <c r="CN349" s="172"/>
      <c r="CO349" s="175"/>
    </row>
    <row r="350" spans="90:93" ht="14.25">
      <c r="CL350" s="143">
        <f t="shared" si="85"/>
        <v>2144</v>
      </c>
      <c r="CM350" s="63"/>
      <c r="CN350" s="172"/>
      <c r="CO350" s="175"/>
    </row>
    <row r="351" spans="90:93" ht="14.25">
      <c r="CL351" s="143">
        <f t="shared" si="85"/>
        <v>2145</v>
      </c>
      <c r="CM351" s="63"/>
      <c r="CN351" s="172">
        <v>0.46612247096034354</v>
      </c>
      <c r="CO351" s="174">
        <v>0.77245210133076847</v>
      </c>
    </row>
    <row r="352" spans="90:93" ht="14.25">
      <c r="CL352" s="143">
        <f t="shared" si="85"/>
        <v>2146</v>
      </c>
      <c r="CM352" s="63"/>
      <c r="CN352" s="172"/>
      <c r="CO352" s="175"/>
    </row>
    <row r="353" spans="90:93" ht="14.25">
      <c r="CL353" s="143">
        <f t="shared" si="85"/>
        <v>2147</v>
      </c>
      <c r="CM353" s="63"/>
      <c r="CN353" s="172"/>
      <c r="CO353" s="175"/>
    </row>
    <row r="354" spans="90:93" ht="14.25">
      <c r="CL354" s="143">
        <f t="shared" si="85"/>
        <v>2148</v>
      </c>
      <c r="CM354" s="63"/>
      <c r="CN354" s="172"/>
      <c r="CO354" s="175"/>
    </row>
    <row r="355" spans="90:93" ht="14.25">
      <c r="CL355" s="143">
        <f t="shared" si="85"/>
        <v>2149</v>
      </c>
      <c r="CM355" s="63"/>
      <c r="CN355" s="172"/>
      <c r="CO355" s="175"/>
    </row>
    <row r="356" spans="90:93" ht="15" thickBot="1">
      <c r="CL356" s="176">
        <f t="shared" si="85"/>
        <v>2150</v>
      </c>
      <c r="CM356" s="177"/>
      <c r="CN356" s="178">
        <v>0.46641664781851305</v>
      </c>
      <c r="CO356" s="179">
        <v>0.77517776653718085</v>
      </c>
    </row>
    <row r="357" spans="90:93" ht="14.25">
      <c r="CL357" s="168"/>
      <c r="CM357" s="91"/>
      <c r="CN357" s="123"/>
      <c r="CO357" s="123"/>
    </row>
    <row r="358" spans="90:93" ht="14.25">
      <c r="CL358" s="168"/>
      <c r="CM358" s="91"/>
      <c r="CN358" s="123"/>
      <c r="CO358" s="123"/>
    </row>
    <row r="359" spans="90:93" ht="14.25">
      <c r="CL359" s="168"/>
      <c r="CM359" s="91"/>
      <c r="CN359" s="123"/>
      <c r="CO359" s="123"/>
    </row>
    <row r="360" spans="90:93" ht="14.25">
      <c r="CL360" s="168"/>
      <c r="CM360" s="91"/>
      <c r="CN360" s="123"/>
      <c r="CO360" s="123"/>
    </row>
    <row r="361" spans="90:93" ht="14.25">
      <c r="CL361" s="168"/>
      <c r="CM361" s="91"/>
      <c r="CN361" s="123"/>
      <c r="CO361" s="122"/>
    </row>
    <row r="362" spans="90:93" ht="14.25">
      <c r="CL362" s="168"/>
      <c r="CM362" s="91"/>
      <c r="CN362" s="123"/>
      <c r="CO362" s="123"/>
    </row>
    <row r="363" spans="90:93" ht="14.25">
      <c r="CL363" s="168"/>
      <c r="CM363" s="91"/>
      <c r="CN363" s="123"/>
      <c r="CO363" s="123"/>
    </row>
    <row r="364" spans="90:93" ht="14.25">
      <c r="CL364" s="168"/>
      <c r="CM364" s="91"/>
      <c r="CN364" s="123"/>
      <c r="CO364" s="123"/>
    </row>
    <row r="365" spans="90:93" ht="14.25">
      <c r="CL365" s="168"/>
      <c r="CM365" s="91"/>
      <c r="CN365" s="123"/>
      <c r="CO365" s="123"/>
    </row>
    <row r="366" spans="90:93" ht="14.25">
      <c r="CL366" s="168"/>
      <c r="CM366" s="91"/>
      <c r="CN366" s="123"/>
      <c r="CO366" s="122"/>
    </row>
    <row r="367" spans="90:93" ht="14.25">
      <c r="CL367" s="168"/>
      <c r="CM367" s="91"/>
      <c r="CN367" s="123"/>
      <c r="CO367" s="123"/>
    </row>
    <row r="368" spans="90:93" ht="14.25">
      <c r="CL368" s="168"/>
      <c r="CM368" s="91"/>
      <c r="CN368" s="123"/>
      <c r="CO368" s="123"/>
    </row>
    <row r="369" spans="90:93" ht="14.25">
      <c r="CL369" s="168"/>
      <c r="CM369" s="91"/>
      <c r="CN369" s="123"/>
      <c r="CO369" s="123"/>
    </row>
    <row r="370" spans="90:93" ht="14.25">
      <c r="CL370" s="168"/>
      <c r="CM370" s="91"/>
      <c r="CN370" s="123"/>
      <c r="CO370" s="123"/>
    </row>
    <row r="371" spans="90:93" ht="14.25">
      <c r="CL371" s="168"/>
      <c r="CM371" s="91"/>
      <c r="CN371" s="123"/>
      <c r="CO371" s="122"/>
    </row>
    <row r="372" spans="90:93" ht="14.25">
      <c r="CL372" s="168"/>
      <c r="CM372" s="91"/>
      <c r="CN372" s="123"/>
      <c r="CO372" s="123"/>
    </row>
    <row r="373" spans="90:93" ht="14.25">
      <c r="CL373" s="168"/>
      <c r="CM373" s="91"/>
      <c r="CN373" s="123"/>
      <c r="CO373" s="123"/>
    </row>
    <row r="374" spans="90:93" ht="14.25">
      <c r="CL374" s="168"/>
      <c r="CM374" s="91"/>
      <c r="CN374" s="123"/>
      <c r="CO374" s="123"/>
    </row>
    <row r="375" spans="90:93" ht="14.25">
      <c r="CL375" s="168"/>
      <c r="CM375" s="91"/>
      <c r="CN375" s="123"/>
      <c r="CO375" s="123"/>
    </row>
    <row r="376" spans="90:93" ht="14.25">
      <c r="CL376" s="168"/>
      <c r="CM376" s="91"/>
      <c r="CN376" s="123"/>
      <c r="CO376" s="123"/>
    </row>
    <row r="377" spans="90:93" ht="14.25">
      <c r="CL377" s="168"/>
      <c r="CM377" s="91"/>
      <c r="CN377" s="123"/>
      <c r="CO377" s="123"/>
    </row>
    <row r="378" spans="90:93" ht="14.25">
      <c r="CL378" s="168"/>
      <c r="CM378" s="91"/>
      <c r="CN378" s="123"/>
      <c r="CO378" s="123"/>
    </row>
    <row r="379" spans="90:93" ht="14.25">
      <c r="CL379" s="168"/>
      <c r="CM379" s="91"/>
      <c r="CN379" s="123"/>
      <c r="CO379" s="123"/>
    </row>
    <row r="380" spans="90:93" ht="14.25">
      <c r="CL380" s="168"/>
      <c r="CM380" s="91"/>
      <c r="CN380" s="123"/>
      <c r="CO380" s="123"/>
    </row>
    <row r="381" spans="90:93" ht="14.25">
      <c r="CL381" s="168"/>
      <c r="CM381" s="91"/>
      <c r="CN381" s="123"/>
      <c r="CO381" s="123"/>
    </row>
    <row r="382" spans="90:93" ht="14.25">
      <c r="CL382" s="168"/>
      <c r="CM382" s="91"/>
      <c r="CN382" s="123"/>
      <c r="CO382" s="123"/>
    </row>
    <row r="383" spans="90:93" ht="14.25">
      <c r="CL383" s="168"/>
      <c r="CM383" s="91"/>
      <c r="CN383" s="123"/>
      <c r="CO383" s="123"/>
    </row>
    <row r="384" spans="90:93" ht="14.25">
      <c r="CL384" s="168"/>
      <c r="CM384" s="91"/>
      <c r="CN384" s="123"/>
      <c r="CO384" s="123"/>
    </row>
    <row r="385" spans="90:93" ht="14.25">
      <c r="CL385" s="168"/>
      <c r="CM385" s="91"/>
      <c r="CN385" s="123"/>
      <c r="CO385" s="123"/>
    </row>
    <row r="386" spans="90:93" ht="14.25">
      <c r="CL386" s="168"/>
      <c r="CM386" s="91"/>
      <c r="CN386" s="123"/>
      <c r="CO386" s="123"/>
    </row>
    <row r="387" spans="90:93" ht="14.25">
      <c r="CL387" s="168"/>
      <c r="CM387" s="91"/>
      <c r="CN387" s="123"/>
      <c r="CO387" s="123"/>
    </row>
    <row r="388" spans="90:93" ht="14.25">
      <c r="CL388" s="168"/>
      <c r="CM388" s="91"/>
      <c r="CN388" s="123"/>
      <c r="CO388" s="123"/>
    </row>
    <row r="389" spans="90:93" ht="14.25">
      <c r="CL389" s="168"/>
      <c r="CM389" s="91"/>
      <c r="CN389" s="123"/>
      <c r="CO389" s="123"/>
    </row>
    <row r="390" spans="90:93" ht="14.25">
      <c r="CL390" s="168"/>
      <c r="CM390" s="91"/>
      <c r="CN390" s="123"/>
      <c r="CO390" s="123"/>
    </row>
    <row r="391" spans="90:93" ht="14.25">
      <c r="CL391" s="168"/>
      <c r="CM391" s="91"/>
      <c r="CN391" s="123"/>
      <c r="CO391" s="123"/>
    </row>
    <row r="392" spans="90:93" ht="14.25">
      <c r="CL392" s="168"/>
      <c r="CM392" s="91"/>
      <c r="CN392" s="123"/>
      <c r="CO392" s="123"/>
    </row>
    <row r="393" spans="90:93" ht="14.25">
      <c r="CL393" s="168"/>
      <c r="CM393" s="91"/>
      <c r="CN393" s="123"/>
      <c r="CO393" s="123"/>
    </row>
    <row r="394" spans="90:93">
      <c r="CL394" s="91"/>
      <c r="CM394" s="91"/>
      <c r="CN394" s="124"/>
      <c r="CO394" s="124"/>
    </row>
    <row r="395" spans="90:93">
      <c r="CL395" s="91"/>
      <c r="CM395" s="91"/>
      <c r="CN395" s="124"/>
      <c r="CO395" s="124"/>
    </row>
    <row r="396" spans="90:93">
      <c r="CL396" s="91"/>
      <c r="CM396" s="91"/>
      <c r="CN396" s="124"/>
      <c r="CO396" s="124"/>
    </row>
    <row r="397" spans="90:93">
      <c r="CL397" s="91"/>
      <c r="CM397" s="91"/>
      <c r="CN397" s="124"/>
      <c r="CO397" s="124"/>
    </row>
    <row r="398" spans="90:93">
      <c r="CL398" s="91"/>
      <c r="CM398" s="91"/>
      <c r="CN398" s="124"/>
      <c r="CO398" s="124"/>
    </row>
    <row r="399" spans="90:93">
      <c r="CL399" s="91"/>
      <c r="CM399" s="91"/>
      <c r="CN399" s="124"/>
      <c r="CO399" s="124"/>
    </row>
    <row r="400" spans="90:93">
      <c r="CL400" s="91"/>
      <c r="CM400" s="91"/>
      <c r="CN400" s="124"/>
      <c r="CO400" s="124"/>
    </row>
    <row r="401" spans="90:93">
      <c r="CL401" s="91"/>
      <c r="CM401" s="91"/>
      <c r="CN401" s="124"/>
      <c r="CO401" s="124"/>
    </row>
    <row r="402" spans="90:93">
      <c r="CL402" s="91"/>
      <c r="CM402" s="91"/>
      <c r="CN402" s="124"/>
      <c r="CO402" s="124"/>
    </row>
    <row r="403" spans="90:93">
      <c r="CL403" s="91"/>
      <c r="CM403" s="91"/>
      <c r="CN403" s="124"/>
      <c r="CO403" s="124"/>
    </row>
    <row r="404" spans="90:93">
      <c r="CL404" s="91"/>
      <c r="CM404" s="91"/>
      <c r="CN404" s="124"/>
      <c r="CO404" s="124"/>
    </row>
    <row r="405" spans="90:93">
      <c r="CL405" s="91"/>
      <c r="CM405" s="91"/>
      <c r="CN405" s="124"/>
      <c r="CO405" s="124"/>
    </row>
    <row r="406" spans="90:93">
      <c r="CL406" s="91"/>
      <c r="CM406" s="91"/>
      <c r="CN406" s="124"/>
      <c r="CO406" s="124"/>
    </row>
    <row r="407" spans="90:93">
      <c r="CL407" s="91"/>
      <c r="CM407" s="91"/>
      <c r="CN407" s="124"/>
      <c r="CO407" s="124"/>
    </row>
    <row r="408" spans="90:93">
      <c r="CL408" s="91"/>
      <c r="CM408" s="91"/>
      <c r="CN408" s="124"/>
      <c r="CO408" s="124"/>
    </row>
    <row r="409" spans="90:93">
      <c r="CL409" s="91"/>
      <c r="CM409" s="91"/>
      <c r="CN409" s="124"/>
      <c r="CO409" s="124"/>
    </row>
    <row r="410" spans="90:93">
      <c r="CL410" s="91"/>
      <c r="CM410" s="91"/>
      <c r="CN410" s="124"/>
      <c r="CO410" s="124"/>
    </row>
    <row r="411" spans="90:93">
      <c r="CL411" s="91"/>
      <c r="CM411" s="91"/>
      <c r="CN411" s="124"/>
      <c r="CO411" s="124"/>
    </row>
    <row r="412" spans="90:93">
      <c r="CL412" s="91"/>
      <c r="CM412" s="91"/>
      <c r="CN412" s="124"/>
      <c r="CO412" s="124"/>
    </row>
    <row r="413" spans="90:93">
      <c r="CL413" s="91"/>
      <c r="CM413" s="91"/>
      <c r="CN413" s="124"/>
      <c r="CO413" s="124"/>
    </row>
    <row r="414" spans="90:93">
      <c r="CL414" s="91"/>
      <c r="CM414" s="91"/>
      <c r="CN414" s="124"/>
      <c r="CO414" s="124"/>
    </row>
    <row r="415" spans="90:93">
      <c r="CL415" s="91"/>
      <c r="CM415" s="91"/>
      <c r="CN415" s="124"/>
      <c r="CO415" s="124"/>
    </row>
    <row r="416" spans="90:93">
      <c r="CL416" s="91"/>
      <c r="CM416" s="91"/>
      <c r="CN416" s="124"/>
      <c r="CO416" s="124"/>
    </row>
    <row r="417" spans="90:93">
      <c r="CL417" s="91"/>
      <c r="CM417" s="91"/>
      <c r="CN417" s="124"/>
      <c r="CO417" s="124"/>
    </row>
    <row r="418" spans="90:93">
      <c r="CL418" s="91"/>
      <c r="CM418" s="91"/>
      <c r="CN418" s="124"/>
      <c r="CO418" s="124"/>
    </row>
    <row r="419" spans="90:93">
      <c r="CL419" s="91"/>
      <c r="CM419" s="91"/>
      <c r="CN419" s="124"/>
      <c r="CO419" s="124"/>
    </row>
    <row r="420" spans="90:93">
      <c r="CL420" s="91"/>
      <c r="CM420" s="91"/>
      <c r="CN420" s="124"/>
      <c r="CO420" s="124"/>
    </row>
    <row r="421" spans="90:93">
      <c r="CL421" s="91"/>
      <c r="CM421" s="91"/>
      <c r="CN421" s="124"/>
      <c r="CO421" s="124"/>
    </row>
    <row r="422" spans="90:93">
      <c r="CL422" s="91"/>
      <c r="CM422" s="91"/>
      <c r="CN422" s="124"/>
      <c r="CO422" s="124"/>
    </row>
    <row r="423" spans="90:93">
      <c r="CL423" s="91"/>
      <c r="CM423" s="91"/>
      <c r="CN423" s="124"/>
      <c r="CO423" s="124"/>
    </row>
    <row r="424" spans="90:93">
      <c r="CL424" s="91"/>
      <c r="CM424" s="91"/>
      <c r="CN424" s="124"/>
      <c r="CO424" s="124"/>
    </row>
    <row r="425" spans="90:93">
      <c r="CL425" s="91"/>
      <c r="CM425" s="91"/>
      <c r="CN425" s="124"/>
      <c r="CO425" s="124"/>
    </row>
    <row r="426" spans="90:93">
      <c r="CL426" s="91"/>
      <c r="CM426" s="91"/>
      <c r="CN426" s="124"/>
      <c r="CO426" s="124"/>
    </row>
    <row r="427" spans="90:93">
      <c r="CL427" s="91"/>
      <c r="CM427" s="91"/>
      <c r="CN427" s="124"/>
      <c r="CO427" s="124"/>
    </row>
    <row r="428" spans="90:93">
      <c r="CL428" s="91"/>
      <c r="CM428" s="91"/>
      <c r="CN428" s="124"/>
      <c r="CO428" s="124"/>
    </row>
    <row r="429" spans="90:93">
      <c r="CL429" s="91"/>
      <c r="CM429" s="91"/>
      <c r="CN429" s="124"/>
      <c r="CO429" s="124"/>
    </row>
    <row r="430" spans="90:93">
      <c r="CL430" s="91"/>
      <c r="CM430" s="91"/>
      <c r="CN430" s="124"/>
      <c r="CO430" s="124"/>
    </row>
    <row r="431" spans="90:93">
      <c r="CL431" s="91"/>
      <c r="CM431" s="91"/>
      <c r="CN431" s="124"/>
      <c r="CO431" s="124"/>
    </row>
    <row r="432" spans="90:93">
      <c r="CL432" s="91"/>
      <c r="CM432" s="91"/>
      <c r="CN432" s="124"/>
      <c r="CO432" s="124"/>
    </row>
    <row r="433" spans="90:93">
      <c r="CL433" s="91"/>
      <c r="CM433" s="91"/>
      <c r="CN433" s="124"/>
      <c r="CO433" s="124"/>
    </row>
    <row r="434" spans="90:93">
      <c r="CN434" s="124"/>
      <c r="CO434" s="124"/>
    </row>
    <row r="435" spans="90:93">
      <c r="CN435" s="124"/>
      <c r="CO435" s="124"/>
    </row>
    <row r="436" spans="90:93">
      <c r="CN436" s="124"/>
      <c r="CO436" s="124"/>
    </row>
    <row r="437" spans="90:93">
      <c r="CN437" s="124"/>
      <c r="CO437" s="124"/>
    </row>
    <row r="438" spans="90:93">
      <c r="CN438" s="124"/>
      <c r="CO438" s="124"/>
    </row>
    <row r="439" spans="90:93">
      <c r="CN439" s="124"/>
      <c r="CO439" s="124"/>
    </row>
    <row r="440" spans="90:93">
      <c r="CN440" s="124"/>
      <c r="CO440" s="124"/>
    </row>
    <row r="441" spans="90:93">
      <c r="CN441" s="124"/>
      <c r="CO441" s="124"/>
    </row>
    <row r="442" spans="90:93">
      <c r="CN442" s="124"/>
      <c r="CO442" s="124"/>
    </row>
    <row r="443" spans="90:93">
      <c r="CN443" s="124"/>
      <c r="CO443" s="124"/>
    </row>
    <row r="444" spans="90:93">
      <c r="CN444" s="124"/>
      <c r="CO444" s="124"/>
    </row>
    <row r="445" spans="90:93">
      <c r="CN445" s="124"/>
      <c r="CO445" s="124"/>
    </row>
    <row r="446" spans="90:93">
      <c r="CN446" s="124"/>
      <c r="CO446" s="124"/>
    </row>
    <row r="447" spans="90:93">
      <c r="CN447" s="124"/>
      <c r="CO447" s="124"/>
    </row>
    <row r="448" spans="90:93">
      <c r="CN448" s="124"/>
      <c r="CO448" s="124"/>
    </row>
    <row r="449" spans="92:93">
      <c r="CN449" s="124"/>
      <c r="CO449" s="124"/>
    </row>
    <row r="450" spans="92:93">
      <c r="CN450" s="124"/>
      <c r="CO450" s="124"/>
    </row>
    <row r="451" spans="92:93">
      <c r="CN451" s="124"/>
      <c r="CO451" s="124"/>
    </row>
    <row r="452" spans="92:93">
      <c r="CN452" s="124"/>
      <c r="CO452" s="124"/>
    </row>
    <row r="453" spans="92:93">
      <c r="CN453" s="124"/>
      <c r="CO453" s="124"/>
    </row>
    <row r="454" spans="92:93">
      <c r="CN454" s="124"/>
      <c r="CO454" s="124"/>
    </row>
    <row r="455" spans="92:93">
      <c r="CN455" s="124"/>
      <c r="CO455" s="124"/>
    </row>
    <row r="456" spans="92:93">
      <c r="CN456" s="124"/>
      <c r="CO456" s="124"/>
    </row>
    <row r="457" spans="92:93">
      <c r="CN457" s="124"/>
      <c r="CO457" s="124"/>
    </row>
    <row r="458" spans="92:93">
      <c r="CN458" s="124"/>
      <c r="CO458" s="124"/>
    </row>
    <row r="459" spans="92:93">
      <c r="CN459" s="124"/>
      <c r="CO459" s="124"/>
    </row>
    <row r="460" spans="92:93">
      <c r="CN460" s="124"/>
      <c r="CO460" s="124"/>
    </row>
    <row r="461" spans="92:93">
      <c r="CN461" s="124"/>
      <c r="CO461" s="124"/>
    </row>
    <row r="462" spans="92:93">
      <c r="CN462" s="124"/>
      <c r="CO462" s="124"/>
    </row>
    <row r="463" spans="92:93">
      <c r="CN463" s="124"/>
      <c r="CO463" s="124"/>
    </row>
    <row r="464" spans="92:93">
      <c r="CN464" s="124"/>
      <c r="CO464" s="124"/>
    </row>
    <row r="465" spans="92:93">
      <c r="CN465" s="124"/>
      <c r="CO465" s="124"/>
    </row>
    <row r="466" spans="92:93">
      <c r="CN466" s="124"/>
      <c r="CO466" s="124"/>
    </row>
    <row r="467" spans="92:93">
      <c r="CN467" s="124"/>
      <c r="CO467" s="124"/>
    </row>
    <row r="468" spans="92:93">
      <c r="CN468" s="124"/>
      <c r="CO468" s="124"/>
    </row>
    <row r="469" spans="92:93">
      <c r="CN469" s="124"/>
      <c r="CO469" s="124"/>
    </row>
    <row r="470" spans="92:93">
      <c r="CN470" s="124"/>
      <c r="CO470" s="124"/>
    </row>
    <row r="471" spans="92:93">
      <c r="CN471" s="124"/>
      <c r="CO471" s="124"/>
    </row>
    <row r="472" spans="92:93">
      <c r="CN472" s="124"/>
      <c r="CO472" s="124"/>
    </row>
    <row r="473" spans="92:93">
      <c r="CN473" s="124"/>
      <c r="CO473" s="124"/>
    </row>
    <row r="474" spans="92:93">
      <c r="CN474" s="124"/>
      <c r="CO474" s="124"/>
    </row>
    <row r="475" spans="92:93">
      <c r="CN475" s="124"/>
      <c r="CO475" s="124"/>
    </row>
    <row r="476" spans="92:93">
      <c r="CN476" s="124"/>
      <c r="CO476" s="124"/>
    </row>
    <row r="477" spans="92:93">
      <c r="CN477" s="124"/>
      <c r="CO477" s="124"/>
    </row>
    <row r="478" spans="92:93">
      <c r="CN478" s="124"/>
      <c r="CO478" s="124"/>
    </row>
    <row r="479" spans="92:93">
      <c r="CN479" s="124"/>
      <c r="CO479" s="124"/>
    </row>
    <row r="480" spans="92:93">
      <c r="CN480" s="124"/>
      <c r="CO480" s="124"/>
    </row>
    <row r="481" spans="92:93">
      <c r="CN481" s="124"/>
      <c r="CO481" s="124"/>
    </row>
    <row r="482" spans="92:93">
      <c r="CN482" s="124"/>
      <c r="CO482" s="124"/>
    </row>
    <row r="483" spans="92:93">
      <c r="CN483" s="124"/>
      <c r="CO483" s="124"/>
    </row>
    <row r="484" spans="92:93">
      <c r="CN484" s="124"/>
      <c r="CO484" s="124"/>
    </row>
    <row r="485" spans="92:93">
      <c r="CN485" s="124"/>
      <c r="CO485" s="124"/>
    </row>
    <row r="486" spans="92:93">
      <c r="CN486" s="124"/>
      <c r="CO486" s="124"/>
    </row>
    <row r="487" spans="92:93">
      <c r="CN487" s="124"/>
      <c r="CO487" s="124"/>
    </row>
    <row r="488" spans="92:93">
      <c r="CN488" s="124"/>
      <c r="CO488" s="124"/>
    </row>
    <row r="489" spans="92:93">
      <c r="CN489" s="124"/>
      <c r="CO489" s="124"/>
    </row>
    <row r="490" spans="92:93">
      <c r="CN490" s="124"/>
      <c r="CO490" s="124"/>
    </row>
    <row r="491" spans="92:93">
      <c r="CN491" s="124"/>
      <c r="CO491" s="124"/>
    </row>
    <row r="492" spans="92:93">
      <c r="CN492" s="124"/>
      <c r="CO492" s="124"/>
    </row>
    <row r="493" spans="92:93">
      <c r="CN493" s="124"/>
      <c r="CO493" s="124"/>
    </row>
    <row r="494" spans="92:93">
      <c r="CN494" s="124"/>
      <c r="CO494" s="124"/>
    </row>
    <row r="495" spans="92:93">
      <c r="CN495" s="124"/>
      <c r="CO495" s="124"/>
    </row>
    <row r="496" spans="92:93">
      <c r="CN496" s="124"/>
      <c r="CO496" s="124"/>
    </row>
    <row r="497" spans="92:93">
      <c r="CN497" s="124"/>
      <c r="CO497" s="124"/>
    </row>
    <row r="498" spans="92:93">
      <c r="CN498" s="124"/>
      <c r="CO498" s="124"/>
    </row>
    <row r="499" spans="92:93">
      <c r="CN499" s="124"/>
      <c r="CO499" s="124"/>
    </row>
    <row r="500" spans="92:93">
      <c r="CN500" s="124"/>
      <c r="CO500" s="124"/>
    </row>
    <row r="501" spans="92:93">
      <c r="CN501" s="124"/>
      <c r="CO501" s="124"/>
    </row>
    <row r="502" spans="92:93">
      <c r="CN502" s="124"/>
      <c r="CO502" s="124"/>
    </row>
    <row r="503" spans="92:93">
      <c r="CN503" s="124"/>
      <c r="CO503" s="124"/>
    </row>
    <row r="504" spans="92:93">
      <c r="CN504" s="124"/>
      <c r="CO504" s="124"/>
    </row>
    <row r="505" spans="92:93">
      <c r="CN505" s="124"/>
      <c r="CO505" s="124"/>
    </row>
    <row r="506" spans="92:93">
      <c r="CN506" s="124"/>
      <c r="CO506" s="124"/>
    </row>
    <row r="507" spans="92:93">
      <c r="CN507" s="124"/>
      <c r="CO507" s="124"/>
    </row>
    <row r="508" spans="92:93">
      <c r="CN508" s="124"/>
      <c r="CO508" s="124"/>
    </row>
    <row r="509" spans="92:93">
      <c r="CN509" s="124"/>
      <c r="CO509" s="124"/>
    </row>
    <row r="510" spans="92:93">
      <c r="CN510" s="124"/>
      <c r="CO510" s="124"/>
    </row>
    <row r="511" spans="92:93">
      <c r="CN511" s="124"/>
      <c r="CO511" s="124"/>
    </row>
    <row r="512" spans="92:93">
      <c r="CN512" s="124"/>
      <c r="CO512" s="124"/>
    </row>
    <row r="513" spans="92:93">
      <c r="CN513" s="124"/>
      <c r="CO513" s="124"/>
    </row>
    <row r="514" spans="92:93">
      <c r="CN514" s="124"/>
      <c r="CO514" s="124"/>
    </row>
    <row r="515" spans="92:93">
      <c r="CN515" s="124"/>
      <c r="CO515" s="124"/>
    </row>
    <row r="516" spans="92:93">
      <c r="CN516" s="124"/>
      <c r="CO516" s="124"/>
    </row>
    <row r="517" spans="92:93">
      <c r="CN517" s="124"/>
      <c r="CO517" s="124"/>
    </row>
    <row r="518" spans="92:93">
      <c r="CN518" s="124"/>
      <c r="CO518" s="124"/>
    </row>
    <row r="519" spans="92:93">
      <c r="CN519" s="124"/>
      <c r="CO519" s="124"/>
    </row>
    <row r="520" spans="92:93">
      <c r="CN520" s="124"/>
      <c r="CO520" s="124"/>
    </row>
    <row r="521" spans="92:93">
      <c r="CN521" s="124"/>
      <c r="CO521" s="124"/>
    </row>
    <row r="522" spans="92:93">
      <c r="CN522" s="124"/>
      <c r="CO522" s="124"/>
    </row>
    <row r="523" spans="92:93">
      <c r="CN523" s="124"/>
      <c r="CO523" s="124"/>
    </row>
    <row r="524" spans="92:93">
      <c r="CN524" s="124"/>
      <c r="CO524" s="124"/>
    </row>
    <row r="525" spans="92:93">
      <c r="CN525" s="124"/>
      <c r="CO525" s="124"/>
    </row>
  </sheetData>
  <mergeCells count="28">
    <mergeCell ref="B3:D4"/>
    <mergeCell ref="V3:Z4"/>
    <mergeCell ref="BB4:BE4"/>
    <mergeCell ref="AC3:AK3"/>
    <mergeCell ref="AC4:AE4"/>
    <mergeCell ref="AF4:AH4"/>
    <mergeCell ref="AI4:AK4"/>
    <mergeCell ref="M3:U4"/>
    <mergeCell ref="AT4:AW4"/>
    <mergeCell ref="E4:L4"/>
    <mergeCell ref="E3:L3"/>
    <mergeCell ref="AT3:BM3"/>
    <mergeCell ref="AL3:AS3"/>
    <mergeCell ref="AL4:AO4"/>
    <mergeCell ref="AA3:AB4"/>
    <mergeCell ref="AL222:AO222"/>
    <mergeCell ref="CF3:CI4"/>
    <mergeCell ref="BT3:CB4"/>
    <mergeCell ref="AX4:BA4"/>
    <mergeCell ref="BN3:BS4"/>
    <mergeCell ref="BF4:BI4"/>
    <mergeCell ref="AP4:AS4"/>
    <mergeCell ref="BJ4:BM4"/>
    <mergeCell ref="CR3:CR4"/>
    <mergeCell ref="CV3:DC3"/>
    <mergeCell ref="CV4:CY4"/>
    <mergeCell ref="CZ4:DC4"/>
    <mergeCell ref="CL3:CO4"/>
  </mergeCells>
  <hyperlinks>
    <hyperlink ref="A1" location="Index!A1" display="Back to index"/>
  </hyperlinks>
  <printOptions horizontalCentered="1" verticalCentered="1"/>
  <pageMargins left="0.78740157480314965" right="0.78740157480314965" top="0.98425196850393704" bottom="0.98425196850393704" header="0.51181102362204722" footer="0.51181102362204722"/>
  <pageSetup paperSize="9" scale="10"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26</vt:i4>
      </vt:variant>
      <vt:variant>
        <vt:lpstr>Named Ranges</vt:lpstr>
      </vt:variant>
      <vt:variant>
        <vt:i4>2</vt:i4>
      </vt:variant>
    </vt:vector>
  </HeadingPairs>
  <TitlesOfParts>
    <vt:vector size="32" baseType="lpstr">
      <vt:lpstr>Index</vt:lpstr>
      <vt:lpstr>T1</vt:lpstr>
      <vt:lpstr>T2</vt:lpstr>
      <vt:lpstr>DataSeries</vt:lpstr>
      <vt:lpstr>F1</vt:lpstr>
      <vt:lpstr>F2</vt:lpstr>
      <vt:lpstr>F3</vt:lpstr>
      <vt:lpstr>F4</vt:lpstr>
      <vt:lpstr>F5</vt:lpstr>
      <vt:lpstr>F6</vt:lpstr>
      <vt:lpstr>F7</vt:lpstr>
      <vt:lpstr>F8</vt:lpstr>
      <vt:lpstr>F9</vt:lpstr>
      <vt:lpstr>F10</vt:lpstr>
      <vt:lpstr>F11</vt:lpstr>
      <vt:lpstr>F12</vt:lpstr>
      <vt:lpstr>F13</vt:lpstr>
      <vt:lpstr>F14</vt:lpstr>
      <vt:lpstr>F15</vt:lpstr>
      <vt:lpstr>F16</vt:lpstr>
      <vt:lpstr>F17</vt:lpstr>
      <vt:lpstr>FSlides1</vt:lpstr>
      <vt:lpstr>FSlides2</vt:lpstr>
      <vt:lpstr>FSlides3</vt:lpstr>
      <vt:lpstr>FSlides4</vt:lpstr>
      <vt:lpstr>FSlides5</vt:lpstr>
      <vt:lpstr>FSlides6</vt:lpstr>
      <vt:lpstr>FSlides7</vt:lpstr>
      <vt:lpstr>FSlides8</vt:lpstr>
      <vt:lpstr>FSlides9</vt:lpstr>
      <vt:lpstr>'T1'!Print_Area</vt:lpstr>
      <vt:lpstr>'T2'!Print_Area</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Thomas Piketty</dc:creator>
  <cp:lastModifiedBy>John</cp:lastModifiedBy>
  <cp:lastPrinted>2017-02-08T07:13:56Z</cp:lastPrinted>
  <dcterms:created xsi:type="dcterms:W3CDTF">2016-02-10T13:49:00Z</dcterms:created>
  <dcterms:modified xsi:type="dcterms:W3CDTF">2017-04-20T09:46:26Z</dcterms:modified>
</cp:coreProperties>
</file>